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landwaters\Datums\"/>
    </mc:Choice>
  </mc:AlternateContent>
  <bookViews>
    <workbookView xWindow="0" yWindow="0" windowWidth="15960" windowHeight="9210" firstSheet="3" activeTab="3"/>
  </bookViews>
  <sheets>
    <sheet name="WV County Conv. Factors" sheetId="10" r:id="rId1"/>
    <sheet name="2017 FEMA Report" sheetId="8" r:id="rId2"/>
    <sheet name="Overview" sheetId="1" r:id="rId3"/>
    <sheet name="Hampshire" sheetId="5" r:id="rId4"/>
    <sheet name="Logan" sheetId="6" r:id="rId5"/>
    <sheet name="McDowell" sheetId="7" r:id="rId6"/>
    <sheet name="Mercer" sheetId="3" r:id="rId7"/>
    <sheet name="Monroe" sheetId="9" r:id="rId8"/>
    <sheet name="Ohio" sheetId="2" r:id="rId9"/>
    <sheet name="Putnam" sheetId="4" r:id="rId10"/>
    <sheet name="Taylor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2" i="11"/>
  <c r="J9" i="11"/>
  <c r="L3" i="11" s="1"/>
  <c r="L2" i="11" l="1"/>
  <c r="L5" i="11"/>
  <c r="L4" i="11"/>
  <c r="L6" i="11"/>
  <c r="M3" i="9"/>
  <c r="M4" i="9"/>
  <c r="M5" i="9"/>
  <c r="M6" i="9"/>
  <c r="M7" i="9"/>
  <c r="M8" i="9"/>
  <c r="M9" i="9"/>
  <c r="M10" i="9"/>
  <c r="M11" i="9"/>
  <c r="M12" i="9"/>
  <c r="M2" i="9"/>
  <c r="J15" i="9"/>
  <c r="L4" i="9" s="1"/>
  <c r="J12" i="11" l="1"/>
  <c r="J11" i="11"/>
  <c r="L3" i="9"/>
  <c r="L9" i="9"/>
  <c r="L8" i="9"/>
  <c r="L7" i="9"/>
  <c r="L6" i="9"/>
  <c r="L11" i="9"/>
  <c r="L10" i="9"/>
  <c r="L5" i="9"/>
  <c r="L2" i="9"/>
  <c r="L12" i="9"/>
  <c r="J16" i="4"/>
  <c r="J15" i="4"/>
  <c r="J13" i="2"/>
  <c r="J12" i="2"/>
  <c r="J18" i="3"/>
  <c r="J17" i="3"/>
  <c r="J18" i="7"/>
  <c r="J17" i="7"/>
  <c r="J19" i="6"/>
  <c r="J18" i="6"/>
  <c r="J22" i="5"/>
  <c r="J21" i="5"/>
  <c r="M3" i="7"/>
  <c r="M4" i="7"/>
  <c r="M5" i="7"/>
  <c r="M6" i="7"/>
  <c r="M7" i="7"/>
  <c r="M8" i="7"/>
  <c r="M9" i="7"/>
  <c r="M10" i="7"/>
  <c r="M11" i="7"/>
  <c r="M12" i="7"/>
  <c r="M2" i="7"/>
  <c r="J15" i="7"/>
  <c r="L9" i="7" s="1"/>
  <c r="M3" i="6"/>
  <c r="M4" i="6"/>
  <c r="M5" i="6"/>
  <c r="M6" i="6"/>
  <c r="M7" i="6"/>
  <c r="M8" i="6"/>
  <c r="M9" i="6"/>
  <c r="M10" i="6"/>
  <c r="M11" i="6"/>
  <c r="M12" i="6"/>
  <c r="M13" i="6"/>
  <c r="M2" i="6"/>
  <c r="J16" i="6"/>
  <c r="L7" i="6" s="1"/>
  <c r="M3" i="3"/>
  <c r="M4" i="3"/>
  <c r="M5" i="3"/>
  <c r="M6" i="3"/>
  <c r="M7" i="3"/>
  <c r="M8" i="3"/>
  <c r="M9" i="3"/>
  <c r="M10" i="3"/>
  <c r="M11" i="3"/>
  <c r="M12" i="3"/>
  <c r="M2" i="3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2" i="5"/>
  <c r="J19" i="5"/>
  <c r="L5" i="5" s="1"/>
  <c r="M3" i="4"/>
  <c r="M4" i="4"/>
  <c r="M5" i="4"/>
  <c r="M6" i="4"/>
  <c r="M7" i="4"/>
  <c r="M8" i="4"/>
  <c r="M9" i="4"/>
  <c r="M10" i="4"/>
  <c r="M2" i="4"/>
  <c r="J15" i="3"/>
  <c r="L4" i="3" s="1"/>
  <c r="J13" i="4"/>
  <c r="L8" i="4" s="1"/>
  <c r="M3" i="2"/>
  <c r="M4" i="2"/>
  <c r="M5" i="2"/>
  <c r="M6" i="2"/>
  <c r="M7" i="2"/>
  <c r="M2" i="2"/>
  <c r="J10" i="2"/>
  <c r="L7" i="2" s="1"/>
  <c r="L3" i="7" l="1"/>
  <c r="L7" i="7"/>
  <c r="L6" i="7"/>
  <c r="L5" i="7"/>
  <c r="L12" i="7"/>
  <c r="L11" i="7"/>
  <c r="L4" i="7"/>
  <c r="L10" i="7"/>
  <c r="L8" i="7"/>
  <c r="L2" i="7"/>
  <c r="L12" i="6"/>
  <c r="L11" i="6"/>
  <c r="L5" i="6"/>
  <c r="L10" i="6"/>
  <c r="L6" i="6"/>
  <c r="L2" i="6"/>
  <c r="L4" i="6"/>
  <c r="L8" i="6"/>
  <c r="L13" i="6"/>
  <c r="L3" i="6"/>
  <c r="L9" i="6"/>
  <c r="L7" i="4"/>
  <c r="L5" i="4"/>
  <c r="L4" i="4"/>
  <c r="L2" i="4"/>
  <c r="L9" i="4"/>
  <c r="L6" i="4"/>
  <c r="L3" i="4"/>
  <c r="L10" i="4"/>
  <c r="L6" i="2"/>
  <c r="L3" i="2"/>
  <c r="L2" i="2"/>
  <c r="L5" i="2"/>
  <c r="L4" i="2"/>
  <c r="L3" i="3"/>
  <c r="L11" i="3"/>
  <c r="L2" i="3"/>
  <c r="L5" i="3"/>
  <c r="L10" i="3"/>
  <c r="L9" i="3"/>
  <c r="L8" i="3"/>
  <c r="L7" i="3"/>
  <c r="L6" i="3"/>
  <c r="L12" i="3"/>
  <c r="L12" i="5"/>
  <c r="L11" i="5"/>
  <c r="L3" i="5"/>
  <c r="L4" i="5"/>
  <c r="L10" i="5"/>
  <c r="L2" i="5"/>
  <c r="L9" i="5"/>
  <c r="L16" i="5"/>
  <c r="L8" i="5"/>
  <c r="L15" i="5"/>
  <c r="L7" i="5"/>
  <c r="L14" i="5"/>
  <c r="L6" i="5"/>
  <c r="L13" i="5"/>
  <c r="J17" i="9"/>
  <c r="J18" i="9"/>
</calcChain>
</file>

<file path=xl/sharedStrings.xml><?xml version="1.0" encoding="utf-8"?>
<sst xmlns="http://schemas.openxmlformats.org/spreadsheetml/2006/main" count="605" uniqueCount="270">
  <si>
    <t>Vertical Datum - NGVD29</t>
  </si>
  <si>
    <t>County/Community Name</t>
  </si>
  <si>
    <t>Alderson</t>
  </si>
  <si>
    <t>Hampshire</t>
  </si>
  <si>
    <t>Counties</t>
  </si>
  <si>
    <t>Logan</t>
  </si>
  <si>
    <t>McDowell</t>
  </si>
  <si>
    <t>Ohio</t>
  </si>
  <si>
    <t>Putnam</t>
  </si>
  <si>
    <t>Mercer</t>
  </si>
  <si>
    <t>Peterstown</t>
  </si>
  <si>
    <t>Incorporated Areas</t>
  </si>
  <si>
    <t>top center</t>
  </si>
  <si>
    <t>top left</t>
  </si>
  <si>
    <t>top right</t>
  </si>
  <si>
    <t>bottom left</t>
  </si>
  <si>
    <t>bottom center</t>
  </si>
  <si>
    <t>bottom right</t>
  </si>
  <si>
    <t>UTM</t>
  </si>
  <si>
    <t>LAT/LONG</t>
  </si>
  <si>
    <t>Lat</t>
  </si>
  <si>
    <t>Long</t>
  </si>
  <si>
    <t>height (m)</t>
  </si>
  <si>
    <t>height (ft)</t>
  </si>
  <si>
    <t>080.6247983909805</t>
  </si>
  <si>
    <t>080.749805030411</t>
  </si>
  <si>
    <t>080.4997913548146</t>
  </si>
  <si>
    <t>080.7498060686559</t>
  </si>
  <si>
    <t>080.6247988735939</t>
  </si>
  <si>
    <t>080.4997915887832</t>
  </si>
  <si>
    <t>Deviation from Avg</t>
  </si>
  <si>
    <t>NGVD29 height (feet)</t>
  </si>
  <si>
    <t>Datum Shift (feet) (NAVD 88 minus NGVD 29; +)</t>
  </si>
  <si>
    <t>Datum Shift (feet) (NGVD 29 minus NAVD88; -)</t>
  </si>
  <si>
    <t>Average Datum Shift:</t>
  </si>
  <si>
    <t>easting</t>
  </si>
  <si>
    <t>northing</t>
  </si>
  <si>
    <t>081.1248181186556</t>
  </si>
  <si>
    <t>081.2498224894107</t>
  </si>
  <si>
    <t>081.1248165753948</t>
  </si>
  <si>
    <t>080.9998112058724</t>
  </si>
  <si>
    <t>081.3748246318184</t>
  </si>
  <si>
    <t>081.249821697058</t>
  </si>
  <si>
    <t>081.1248152786498</t>
  </si>
  <si>
    <t>080.9998090483361</t>
  </si>
  <si>
    <t>080.8748021098509</t>
  </si>
  <si>
    <t>081.2498206948158</t>
  </si>
  <si>
    <t>081.1248135271088</t>
  </si>
  <si>
    <t>081.9998603120877</t>
  </si>
  <si>
    <t>081.874856272127</t>
  </si>
  <si>
    <t>081.7498525018701</t>
  </si>
  <si>
    <t>081.9998595680373</t>
  </si>
  <si>
    <t>081.8748559380835</t>
  </si>
  <si>
    <t>081.7498520328801</t>
  </si>
  <si>
    <t>081.9998568854971</t>
  </si>
  <si>
    <t>081.8748532512972</t>
  </si>
  <si>
    <t>081.9998546578893</t>
  </si>
  <si>
    <t>078.6247366840136</t>
  </si>
  <si>
    <t>078.4997343994135</t>
  </si>
  <si>
    <t>078.374731484311</t>
  </si>
  <si>
    <t>078.749739140903</t>
  </si>
  <si>
    <t>078.6247355416037</t>
  </si>
  <si>
    <t>078.4997326917259</t>
  </si>
  <si>
    <t>078.3747292555182</t>
  </si>
  <si>
    <t>078.999750645889</t>
  </si>
  <si>
    <t>078.8747445974432</t>
  </si>
  <si>
    <t>078.7497385265317</t>
  </si>
  <si>
    <t>078.6247344403107</t>
  </si>
  <si>
    <t>078.4997313028405</t>
  </si>
  <si>
    <t>078.7497402729186</t>
  </si>
  <si>
    <t>078.6247352607555</t>
  </si>
  <si>
    <t>078.4997312518243</t>
  </si>
  <si>
    <t>078.6141854080349</t>
  </si>
  <si>
    <t>081.9352091775456</t>
  </si>
  <si>
    <t>081.6534918453926</t>
  </si>
  <si>
    <t>081.1114147391418</t>
  </si>
  <si>
    <t>080.618842813319</t>
  </si>
  <si>
    <t>081.909113209052</t>
  </si>
  <si>
    <t>082.1248565029454</t>
  </si>
  <si>
    <t>081.9998498727232</t>
  </si>
  <si>
    <t>082.1248551930992</t>
  </si>
  <si>
    <t>081.9998474845075</t>
  </si>
  <si>
    <t>081.8748431471675</t>
  </si>
  <si>
    <t>081.7498388669304</t>
  </si>
  <si>
    <t>082.1248536037928</t>
  </si>
  <si>
    <t>081.9998458725399</t>
  </si>
  <si>
    <t>081.8748414832816</t>
  </si>
  <si>
    <t>081.7498371064969</t>
  </si>
  <si>
    <t>081.6248322005572</t>
  </si>
  <si>
    <t>081.9998451018543</t>
  </si>
  <si>
    <t>081.8748396439889</t>
  </si>
  <si>
    <t>081.7498347353739</t>
  </si>
  <si>
    <t>081.62483029067</t>
  </si>
  <si>
    <t>081.4998261500277</t>
  </si>
  <si>
    <t>081.8748402095093</t>
  </si>
  <si>
    <t>081.7498330738248</t>
  </si>
  <si>
    <t>081.6248303089491</t>
  </si>
  <si>
    <t>081.4998274249151</t>
  </si>
  <si>
    <t>081.6248301123217</t>
  </si>
  <si>
    <t>081.4998286089466</t>
  </si>
  <si>
    <t>080.6436517538095</t>
  </si>
  <si>
    <t>County Avg. datum shift based on Quad corners</t>
  </si>
  <si>
    <t>Centroid UTM (Northing)</t>
  </si>
  <si>
    <t>Centroid UTM (Easting)</t>
  </si>
  <si>
    <t>Max Deviation from Avg:</t>
  </si>
  <si>
    <t>Min Deviation from Avg:</t>
  </si>
  <si>
    <t>VERTCON conversion software: https://www.ngs.noaa.gov/cgi-bin/VERTCON/vert_con.prl</t>
  </si>
  <si>
    <t>Incorporated areas:</t>
  </si>
  <si>
    <t>Hurricane</t>
  </si>
  <si>
    <t>Nitro</t>
  </si>
  <si>
    <t>Bancroft</t>
  </si>
  <si>
    <t>Buffalo</t>
  </si>
  <si>
    <t>Eleanor</t>
  </si>
  <si>
    <t>Poca</t>
  </si>
  <si>
    <t>Winfield</t>
  </si>
  <si>
    <t>Capon Bridge</t>
  </si>
  <si>
    <t>Romney</t>
  </si>
  <si>
    <t>Chapmanville</t>
  </si>
  <si>
    <t>Man</t>
  </si>
  <si>
    <t>Mitchell Heights</t>
  </si>
  <si>
    <t>West Logan</t>
  </si>
  <si>
    <t>Anawalt</t>
  </si>
  <si>
    <t>Davy</t>
  </si>
  <si>
    <t>Bradshaw</t>
  </si>
  <si>
    <t>Gary</t>
  </si>
  <si>
    <t>Kimball</t>
  </si>
  <si>
    <t>Welch</t>
  </si>
  <si>
    <t>Iaeger</t>
  </si>
  <si>
    <t>Northfork</t>
  </si>
  <si>
    <t>War</t>
  </si>
  <si>
    <t>Keystone</t>
  </si>
  <si>
    <t>Athens</t>
  </si>
  <si>
    <t>Bramwell</t>
  </si>
  <si>
    <t>Matoaka</t>
  </si>
  <si>
    <t>Bluefield</t>
  </si>
  <si>
    <t>Oakvale</t>
  </si>
  <si>
    <t>Princeton</t>
  </si>
  <si>
    <t>Benwood</t>
  </si>
  <si>
    <t>Clearview</t>
  </si>
  <si>
    <t>Bethlehem</t>
  </si>
  <si>
    <t>Triadelphia</t>
  </si>
  <si>
    <t>Valley Grove</t>
  </si>
  <si>
    <t>West Liberty</t>
  </si>
  <si>
    <t>Wheeling</t>
  </si>
  <si>
    <t>State</t>
  </si>
  <si>
    <t>County</t>
  </si>
  <si>
    <t>FIPS</t>
  </si>
  <si>
    <t>Data Source</t>
  </si>
  <si>
    <t>Comment</t>
  </si>
  <si>
    <t>Delta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</si>
  <si>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</si>
  <si>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</si>
  <si>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</si>
  <si>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</si>
  <si>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</si>
  <si>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</si>
  <si>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</si>
  <si>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</si>
  <si>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</si>
  <si>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</si>
  <si>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</si>
  <si>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</si>
  <si>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</si>
  <si>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</si>
  <si>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</si>
  <si>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</si>
  <si>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</si>
  <si>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</si>
  <si>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</si>
  <si>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</si>
  <si>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</si>
  <si>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Marion</t>
  </si>
  <si>
    <t>Marshall</t>
  </si>
  <si>
    <t>Mason</t>
  </si>
  <si>
    <t>Mineral</t>
  </si>
  <si>
    <t>Mingo</t>
  </si>
  <si>
    <t>Monongalia</t>
  </si>
  <si>
    <t>Monroe</t>
  </si>
  <si>
    <t>Morgan</t>
  </si>
  <si>
    <t>Nicholas</t>
  </si>
  <si>
    <t>Pendleton</t>
  </si>
  <si>
    <t>Pleasants</t>
  </si>
  <si>
    <t>Pocahontas</t>
  </si>
  <si>
    <t>Preston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</si>
  <si>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</si>
  <si>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</si>
  <si>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</si>
  <si>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</si>
  <si>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</si>
  <si>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</si>
  <si>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</si>
  <si>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</si>
  <si>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</si>
  <si>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</si>
  <si>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</si>
  <si>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</si>
  <si>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</si>
  <si>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</si>
  <si>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</si>
  <si>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Recreate Calculation</t>
  </si>
  <si>
    <t>FIS or TSDN</t>
  </si>
  <si>
    <t>N/A</t>
  </si>
  <si>
    <t>2 FIS points incorrectly calculated, minimally impacting published value</t>
  </si>
  <si>
    <t>1 FIS point incorrectly calculated, minimally impacting published value</t>
  </si>
  <si>
    <t>Conversion calculations show Crumpler NE quad &gt; 0.25' from avg</t>
  </si>
  <si>
    <t>No Conversion - All Data NAVD88</t>
  </si>
  <si>
    <t>FIS contains data for Mason County in Section 3.3; as such, recalculated</t>
  </si>
  <si>
    <t>Published Conv. Value</t>
  </si>
  <si>
    <t>WV</t>
  </si>
  <si>
    <t>Incorrect quad conversion in FIS (but average value fine); corrected herein</t>
  </si>
  <si>
    <t>Minor delta +/- 0.1; FIS incorrectly references "Brooke County" in Section 3.3</t>
  </si>
  <si>
    <t>080.6248023081878</t>
  </si>
  <si>
    <t>080.7498025954031</t>
  </si>
  <si>
    <t>080.6247968834319</t>
  </si>
  <si>
    <t>080.4997912734232</t>
  </si>
  <si>
    <t>080.3747862511274</t>
  </si>
  <si>
    <t>080.2497827318731</t>
  </si>
  <si>
    <t>080.7497984892328</t>
  </si>
  <si>
    <t>080.6247918001437</t>
  </si>
  <si>
    <t>080.4997855799747</t>
  </si>
  <si>
    <t>080.374779992252</t>
  </si>
  <si>
    <t>080.749795322525</t>
  </si>
  <si>
    <t>Union</t>
  </si>
  <si>
    <t>080.550639</t>
  </si>
  <si>
    <t>Datum Shift (feet) (NAVD 88 minus NGVD 29; +) based on centroid points</t>
  </si>
  <si>
    <t>*Quad corners outside of West Virginia DEM extent were not utilized</t>
  </si>
  <si>
    <t>Calculated Conv. Factor</t>
  </si>
  <si>
    <t>Conv. NGVD29 to NAVD88</t>
  </si>
  <si>
    <t>Conv. NAVD88 to NGVD29</t>
  </si>
  <si>
    <t>x</t>
  </si>
  <si>
    <t>AE Zone NGVD29</t>
  </si>
  <si>
    <t>A Zone NGVD29</t>
  </si>
  <si>
    <t>County/Incorporated Area</t>
  </si>
  <si>
    <t>+0.58</t>
  </si>
  <si>
    <t>+0.59</t>
  </si>
  <si>
    <t>+0.66</t>
  </si>
  <si>
    <t>+0.56</t>
  </si>
  <si>
    <t>+0.60</t>
  </si>
  <si>
    <t>+0.55</t>
  </si>
  <si>
    <t>+0.57</t>
  </si>
  <si>
    <t>+0.52</t>
  </si>
  <si>
    <t>+0.41</t>
  </si>
  <si>
    <t>+0.44</t>
  </si>
  <si>
    <t>+0.53</t>
  </si>
  <si>
    <t>+0.62</t>
  </si>
  <si>
    <t>+0.61</t>
  </si>
  <si>
    <t>+0.67</t>
  </si>
  <si>
    <t>+0.51</t>
  </si>
  <si>
    <t>+0.49</t>
  </si>
  <si>
    <t>+0.35</t>
  </si>
  <si>
    <t>+0.70</t>
  </si>
  <si>
    <t>+0.46</t>
  </si>
  <si>
    <t>+0.63</t>
  </si>
  <si>
    <t>+0.33</t>
  </si>
  <si>
    <t>+0.24</t>
  </si>
  <si>
    <t>+0.47</t>
  </si>
  <si>
    <t>+0.42</t>
  </si>
  <si>
    <t>+0.50</t>
  </si>
  <si>
    <t>+0.45</t>
  </si>
  <si>
    <t>+0.54</t>
  </si>
  <si>
    <t>080.1248019932221</t>
  </si>
  <si>
    <t>079.9997969312123</t>
  </si>
  <si>
    <t>079.8747912818629</t>
  </si>
  <si>
    <t>080.1248057562959</t>
  </si>
  <si>
    <t>079.9998019326666</t>
  </si>
  <si>
    <t>Grafton</t>
  </si>
  <si>
    <t>Flemington</t>
  </si>
  <si>
    <t>080.046151</t>
  </si>
  <si>
    <t>Methodology was adopted from FEMA Guidance for Flood Risk Analysis and Mapping - Vertical Datum Conversion</t>
  </si>
  <si>
    <t xml:space="preserve">Quad corner point coordinates within counties or within 2.5 mi. of county boundaries were inserted into VERTCON conversion software with a standard orthometric height of 10.0 ft.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</si>
</sst>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0" borderId="1" xfId="0" quotePrefix="1" applyBorder="1"/>
    <xf numFmtId="0" fontId="0" fillId="0" borderId="2" xfId="0" quotePrefix="1" applyBorder="1"/>
    <xf numFmtId="0" fontId="0" fillId="2" borderId="2" xfId="0" applyFill="1" applyBorder="1"/>
    <xf numFmtId="0" fontId="0" fillId="2" borderId="4" xfId="0" applyFill="1" applyBorder="1"/>
    <xf numFmtId="164" fontId="0" fillId="0" borderId="0" xfId="0" applyNumberFormat="1"/>
    <xf numFmtId="164" fontId="0" fillId="2" borderId="1" xfId="0" applyNumberFormat="1" applyFill="1" applyBorder="1"/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" xfId="0" applyFill="1" applyBorder="1"/>
    <xf numFmtId="0" fontId="0" fillId="0" borderId="1" xfId="0" quotePrefix="1" applyFill="1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right"/>
    </xf>
    <xf numFmtId="0" fontId="0" fillId="0" borderId="0" xfId="0" applyFill="1"/>
    <xf numFmtId="0" fontId="0" fillId="0" borderId="12" xfId="0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11" xfId="0" applyFill="1" applyBorder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43" workbookViewId="0">
      <selection activeCell="A64" sqref="A64:E64"/>
    </sheetView>
  </sheetViews>
  <sheetFormatPr defaultRowHeight="15" x14ac:dyDescent="0.25"/>
  <cols>
    <col min="1" max="1" width="24.5703125" bestFit="1" customWidth="1"/>
    <col min="2" max="2" width="16" style="32" bestFit="1" customWidth="1"/>
    <col min="3" max="3" width="15" style="32" bestFit="1" customWidth="1"/>
    <col min="4" max="4" width="25.42578125" customWidth="1"/>
    <col min="5" max="5" width="24.140625" bestFit="1" customWidth="1"/>
  </cols>
  <sheetData>
    <row r="1" spans="1:5" x14ac:dyDescent="0.25">
      <c r="A1" s="3" t="s">
        <v>232</v>
      </c>
      <c r="B1" s="33" t="s">
        <v>230</v>
      </c>
      <c r="C1" s="33" t="s">
        <v>231</v>
      </c>
      <c r="D1" s="3" t="s">
        <v>227</v>
      </c>
      <c r="E1" s="3" t="s">
        <v>228</v>
      </c>
    </row>
    <row r="2" spans="1:5" x14ac:dyDescent="0.25">
      <c r="A2" s="1" t="s">
        <v>150</v>
      </c>
      <c r="B2" s="35"/>
      <c r="C2" s="35"/>
      <c r="D2" s="1">
        <v>-0.57999999999999996</v>
      </c>
      <c r="E2" s="38" t="s">
        <v>233</v>
      </c>
    </row>
    <row r="3" spans="1:5" x14ac:dyDescent="0.25">
      <c r="A3" s="1" t="s">
        <v>151</v>
      </c>
      <c r="B3" s="35"/>
      <c r="C3" s="35"/>
      <c r="D3" s="1">
        <v>-0.57999999999999996</v>
      </c>
      <c r="E3" s="38" t="s">
        <v>233</v>
      </c>
    </row>
    <row r="4" spans="1:5" x14ac:dyDescent="0.25">
      <c r="A4" s="1" t="s">
        <v>152</v>
      </c>
      <c r="B4" s="35"/>
      <c r="C4" s="35"/>
      <c r="D4" s="1">
        <v>-0.66</v>
      </c>
      <c r="E4" s="38" t="s">
        <v>235</v>
      </c>
    </row>
    <row r="5" spans="1:5" x14ac:dyDescent="0.25">
      <c r="A5" s="1" t="s">
        <v>153</v>
      </c>
      <c r="B5" s="35"/>
      <c r="C5" s="35"/>
      <c r="D5" s="1">
        <v>-0.59</v>
      </c>
      <c r="E5" s="38" t="s">
        <v>234</v>
      </c>
    </row>
    <row r="6" spans="1:5" x14ac:dyDescent="0.25">
      <c r="A6" s="1" t="s">
        <v>154</v>
      </c>
      <c r="B6" s="35"/>
      <c r="C6" s="35"/>
      <c r="D6" s="1">
        <v>-0.56000000000000005</v>
      </c>
      <c r="E6" s="38" t="s">
        <v>236</v>
      </c>
    </row>
    <row r="7" spans="1:5" x14ac:dyDescent="0.25">
      <c r="A7" s="1" t="s">
        <v>155</v>
      </c>
      <c r="B7" s="35"/>
      <c r="C7" s="35"/>
      <c r="D7" s="34">
        <v>-0.6</v>
      </c>
      <c r="E7" s="38" t="s">
        <v>237</v>
      </c>
    </row>
    <row r="8" spans="1:5" x14ac:dyDescent="0.25">
      <c r="A8" s="1" t="s">
        <v>156</v>
      </c>
      <c r="B8" s="35"/>
      <c r="C8" s="35"/>
      <c r="D8" s="1">
        <v>-0.55000000000000004</v>
      </c>
      <c r="E8" s="38" t="s">
        <v>238</v>
      </c>
    </row>
    <row r="9" spans="1:5" x14ac:dyDescent="0.25">
      <c r="A9" s="1" t="s">
        <v>157</v>
      </c>
      <c r="B9" s="35"/>
      <c r="C9" s="35"/>
      <c r="D9" s="1">
        <v>-0.56999999999999995</v>
      </c>
      <c r="E9" s="38" t="s">
        <v>239</v>
      </c>
    </row>
    <row r="10" spans="1:5" x14ac:dyDescent="0.25">
      <c r="A10" s="1" t="s">
        <v>158</v>
      </c>
      <c r="B10" s="35"/>
      <c r="C10" s="35"/>
      <c r="D10" s="1">
        <v>-0.52</v>
      </c>
      <c r="E10" s="38" t="s">
        <v>240</v>
      </c>
    </row>
    <row r="11" spans="1:5" x14ac:dyDescent="0.25">
      <c r="A11" s="1" t="s">
        <v>159</v>
      </c>
      <c r="B11" s="35"/>
      <c r="C11" s="35"/>
      <c r="D11" s="1">
        <v>-0.55000000000000004</v>
      </c>
      <c r="E11" s="38" t="s">
        <v>238</v>
      </c>
    </row>
    <row r="12" spans="1:5" x14ac:dyDescent="0.25">
      <c r="A12" s="1" t="s">
        <v>160</v>
      </c>
      <c r="B12" s="35"/>
      <c r="C12" s="35"/>
      <c r="D12" s="1">
        <v>-0.56000000000000005</v>
      </c>
      <c r="E12" s="38" t="s">
        <v>236</v>
      </c>
    </row>
    <row r="13" spans="1:5" x14ac:dyDescent="0.25">
      <c r="A13" s="1" t="s">
        <v>161</v>
      </c>
      <c r="B13" s="35"/>
      <c r="C13" s="35"/>
      <c r="D13" s="1">
        <v>-0.41</v>
      </c>
      <c r="E13" s="38" t="s">
        <v>241</v>
      </c>
    </row>
    <row r="14" spans="1:5" x14ac:dyDescent="0.25">
      <c r="A14" s="1" t="s">
        <v>162</v>
      </c>
      <c r="B14" s="35"/>
      <c r="C14" s="35"/>
      <c r="D14" s="1">
        <v>-0.44</v>
      </c>
      <c r="E14" s="38" t="s">
        <v>242</v>
      </c>
    </row>
    <row r="15" spans="1:5" x14ac:dyDescent="0.25">
      <c r="A15" s="36" t="s">
        <v>3</v>
      </c>
      <c r="B15" s="37" t="s">
        <v>229</v>
      </c>
      <c r="C15" s="37"/>
      <c r="D15" s="36">
        <v>-0.53</v>
      </c>
      <c r="E15" s="40" t="s">
        <v>243</v>
      </c>
    </row>
    <row r="16" spans="1:5" x14ac:dyDescent="0.25">
      <c r="A16" s="1" t="s">
        <v>163</v>
      </c>
      <c r="B16" s="35"/>
      <c r="C16" s="35"/>
      <c r="D16" s="1">
        <v>-0.52</v>
      </c>
      <c r="E16" s="38" t="s">
        <v>240</v>
      </c>
    </row>
    <row r="17" spans="1:5" x14ac:dyDescent="0.25">
      <c r="A17" s="1" t="s">
        <v>164</v>
      </c>
      <c r="B17" s="35"/>
      <c r="C17" s="35"/>
      <c r="D17" s="1">
        <v>-0.44</v>
      </c>
      <c r="E17" s="38" t="s">
        <v>242</v>
      </c>
    </row>
    <row r="18" spans="1:5" x14ac:dyDescent="0.25">
      <c r="A18" s="1" t="s">
        <v>165</v>
      </c>
      <c r="B18" s="35"/>
      <c r="C18" s="35"/>
      <c r="D18" s="1">
        <v>-0.56000000000000005</v>
      </c>
      <c r="E18" s="38" t="s">
        <v>236</v>
      </c>
    </row>
    <row r="19" spans="1:5" x14ac:dyDescent="0.25">
      <c r="A19" s="1" t="s">
        <v>166</v>
      </c>
      <c r="B19" s="35"/>
      <c r="C19" s="35"/>
      <c r="D19" s="1">
        <v>-0.56999999999999995</v>
      </c>
      <c r="E19" s="38" t="s">
        <v>239</v>
      </c>
    </row>
    <row r="20" spans="1:5" x14ac:dyDescent="0.25">
      <c r="A20" s="1" t="s">
        <v>167</v>
      </c>
      <c r="B20" s="35"/>
      <c r="C20" s="35"/>
      <c r="D20" s="1">
        <v>-0.62</v>
      </c>
      <c r="E20" s="38" t="s">
        <v>244</v>
      </c>
    </row>
    <row r="21" spans="1:5" x14ac:dyDescent="0.25">
      <c r="A21" s="1" t="s">
        <v>168</v>
      </c>
      <c r="B21" s="35"/>
      <c r="C21" s="35"/>
      <c r="D21" s="1">
        <v>-0.61</v>
      </c>
      <c r="E21" s="38" t="s">
        <v>245</v>
      </c>
    </row>
    <row r="22" spans="1:5" x14ac:dyDescent="0.25">
      <c r="A22" s="1" t="s">
        <v>169</v>
      </c>
      <c r="B22" s="35"/>
      <c r="C22" s="35"/>
      <c r="D22" s="1">
        <v>-0.57999999999999996</v>
      </c>
      <c r="E22" s="38" t="s">
        <v>233</v>
      </c>
    </row>
    <row r="23" spans="1:5" x14ac:dyDescent="0.25">
      <c r="A23" s="1" t="s">
        <v>170</v>
      </c>
      <c r="B23" s="35"/>
      <c r="C23" s="35"/>
      <c r="D23" s="1">
        <v>-0.67</v>
      </c>
      <c r="E23" s="38" t="s">
        <v>246</v>
      </c>
    </row>
    <row r="24" spans="1:5" x14ac:dyDescent="0.25">
      <c r="A24" s="36" t="s">
        <v>5</v>
      </c>
      <c r="B24" s="37" t="s">
        <v>229</v>
      </c>
      <c r="C24" s="37"/>
      <c r="D24" s="36">
        <v>-0.67</v>
      </c>
      <c r="E24" s="40" t="s">
        <v>246</v>
      </c>
    </row>
    <row r="25" spans="1:5" x14ac:dyDescent="0.25">
      <c r="A25" s="1" t="s">
        <v>171</v>
      </c>
      <c r="B25" s="35"/>
      <c r="C25" s="35"/>
      <c r="D25" s="1">
        <v>-0.51</v>
      </c>
      <c r="E25" s="38" t="s">
        <v>247</v>
      </c>
    </row>
    <row r="26" spans="1:5" x14ac:dyDescent="0.25">
      <c r="A26" s="1" t="s">
        <v>172</v>
      </c>
      <c r="B26" s="35"/>
      <c r="C26" s="35"/>
      <c r="D26" s="1">
        <v>-0.49</v>
      </c>
      <c r="E26" s="38" t="s">
        <v>248</v>
      </c>
    </row>
    <row r="27" spans="1:5" x14ac:dyDescent="0.25">
      <c r="A27" s="1" t="s">
        <v>173</v>
      </c>
      <c r="B27" s="35"/>
      <c r="C27" s="35"/>
      <c r="D27" s="1">
        <v>-0.62</v>
      </c>
      <c r="E27" s="38" t="s">
        <v>244</v>
      </c>
    </row>
    <row r="28" spans="1:5" x14ac:dyDescent="0.25">
      <c r="A28" s="36" t="s">
        <v>6</v>
      </c>
      <c r="B28" s="37" t="s">
        <v>229</v>
      </c>
      <c r="C28" s="37" t="s">
        <v>229</v>
      </c>
      <c r="D28" s="36">
        <v>-0.51</v>
      </c>
      <c r="E28" s="40" t="s">
        <v>247</v>
      </c>
    </row>
    <row r="29" spans="1:5" s="41" customFormat="1" x14ac:dyDescent="0.25">
      <c r="A29" s="36" t="s">
        <v>9</v>
      </c>
      <c r="B29" s="37" t="s">
        <v>229</v>
      </c>
      <c r="C29" s="37"/>
      <c r="D29" s="36">
        <v>-0.35</v>
      </c>
      <c r="E29" s="40" t="s">
        <v>249</v>
      </c>
    </row>
    <row r="30" spans="1:5" x14ac:dyDescent="0.25">
      <c r="A30" s="1" t="s">
        <v>174</v>
      </c>
      <c r="B30" s="35"/>
      <c r="C30" s="35"/>
      <c r="D30" s="1">
        <v>-0.55000000000000004</v>
      </c>
      <c r="E30" s="38" t="s">
        <v>238</v>
      </c>
    </row>
    <row r="31" spans="1:5" x14ac:dyDescent="0.25">
      <c r="A31" s="1" t="s">
        <v>175</v>
      </c>
      <c r="B31" s="35"/>
      <c r="C31" s="35"/>
      <c r="D31" s="34">
        <v>-0.7</v>
      </c>
      <c r="E31" s="38" t="s">
        <v>250</v>
      </c>
    </row>
    <row r="32" spans="1:5" x14ac:dyDescent="0.25">
      <c r="A32" s="1" t="s">
        <v>176</v>
      </c>
      <c r="B32" s="35"/>
      <c r="C32" s="35"/>
      <c r="D32" s="1">
        <v>-0.41</v>
      </c>
      <c r="E32" s="38" t="s">
        <v>241</v>
      </c>
    </row>
    <row r="33" spans="1:5" x14ac:dyDescent="0.25">
      <c r="A33" s="36" t="s">
        <v>177</v>
      </c>
      <c r="B33" s="37" t="s">
        <v>229</v>
      </c>
      <c r="C33" s="37"/>
      <c r="D33" s="36">
        <v>-0.46</v>
      </c>
      <c r="E33" s="40" t="s">
        <v>251</v>
      </c>
    </row>
    <row r="34" spans="1:5" x14ac:dyDescent="0.25">
      <c r="A34" s="1" t="s">
        <v>178</v>
      </c>
      <c r="B34" s="35"/>
      <c r="C34" s="35"/>
      <c r="D34" s="1">
        <v>-0.63</v>
      </c>
      <c r="E34" s="38" t="s">
        <v>252</v>
      </c>
    </row>
    <row r="35" spans="1:5" x14ac:dyDescent="0.25">
      <c r="A35" s="1" t="s">
        <v>179</v>
      </c>
      <c r="B35" s="35"/>
      <c r="C35" s="35"/>
      <c r="D35" s="1">
        <v>-0.52</v>
      </c>
      <c r="E35" s="38" t="s">
        <v>240</v>
      </c>
    </row>
    <row r="36" spans="1:5" x14ac:dyDescent="0.25">
      <c r="A36" s="36" t="s">
        <v>7</v>
      </c>
      <c r="B36" s="37" t="s">
        <v>229</v>
      </c>
      <c r="C36" s="37"/>
      <c r="D36" s="36">
        <v>-0.51</v>
      </c>
      <c r="E36" s="40" t="s">
        <v>247</v>
      </c>
    </row>
    <row r="37" spans="1:5" x14ac:dyDescent="0.25">
      <c r="A37" s="1" t="s">
        <v>180</v>
      </c>
      <c r="B37" s="35"/>
      <c r="C37" s="35"/>
      <c r="D37" s="1">
        <v>-0.33</v>
      </c>
      <c r="E37" s="38" t="s">
        <v>253</v>
      </c>
    </row>
    <row r="38" spans="1:5" x14ac:dyDescent="0.25">
      <c r="A38" s="1" t="s">
        <v>181</v>
      </c>
      <c r="B38" s="35"/>
      <c r="C38" s="35"/>
      <c r="D38" s="1">
        <v>-0.55000000000000004</v>
      </c>
      <c r="E38" s="38" t="s">
        <v>238</v>
      </c>
    </row>
    <row r="39" spans="1:5" x14ac:dyDescent="0.25">
      <c r="A39" s="1" t="s">
        <v>182</v>
      </c>
      <c r="B39" s="35"/>
      <c r="C39" s="35"/>
      <c r="D39" s="1">
        <v>-0.24</v>
      </c>
      <c r="E39" s="38" t="s">
        <v>254</v>
      </c>
    </row>
    <row r="40" spans="1:5" x14ac:dyDescent="0.25">
      <c r="A40" s="1" t="s">
        <v>183</v>
      </c>
      <c r="B40" s="35"/>
      <c r="C40" s="35"/>
      <c r="D40" s="1">
        <v>-0.47</v>
      </c>
      <c r="E40" s="38" t="s">
        <v>255</v>
      </c>
    </row>
    <row r="41" spans="1:5" x14ac:dyDescent="0.25">
      <c r="A41" s="36" t="s">
        <v>8</v>
      </c>
      <c r="B41" s="37" t="s">
        <v>229</v>
      </c>
      <c r="C41" s="37"/>
      <c r="D41" s="36">
        <v>-0.62</v>
      </c>
      <c r="E41" s="40" t="s">
        <v>244</v>
      </c>
    </row>
    <row r="42" spans="1:5" x14ac:dyDescent="0.25">
      <c r="A42" s="1" t="s">
        <v>184</v>
      </c>
      <c r="B42" s="35"/>
      <c r="C42" s="35"/>
      <c r="D42" s="1">
        <v>-0.51</v>
      </c>
      <c r="E42" s="38" t="s">
        <v>247</v>
      </c>
    </row>
    <row r="43" spans="1:5" x14ac:dyDescent="0.25">
      <c r="A43" s="1" t="s">
        <v>185</v>
      </c>
      <c r="B43" s="35"/>
      <c r="C43" s="35"/>
      <c r="D43" s="1">
        <v>-0.42</v>
      </c>
      <c r="E43" s="38" t="s">
        <v>256</v>
      </c>
    </row>
    <row r="44" spans="1:5" x14ac:dyDescent="0.25">
      <c r="A44" s="1" t="s">
        <v>186</v>
      </c>
      <c r="B44" s="35"/>
      <c r="C44" s="35"/>
      <c r="D44" s="1">
        <v>-0.56000000000000005</v>
      </c>
      <c r="E44" s="38" t="s">
        <v>236</v>
      </c>
    </row>
    <row r="45" spans="1:5" x14ac:dyDescent="0.25">
      <c r="A45" s="1" t="s">
        <v>187</v>
      </c>
      <c r="B45" s="35"/>
      <c r="C45" s="35"/>
      <c r="D45" s="1">
        <v>-0.55000000000000004</v>
      </c>
      <c r="E45" s="38" t="s">
        <v>238</v>
      </c>
    </row>
    <row r="46" spans="1:5" x14ac:dyDescent="0.25">
      <c r="A46" s="1" t="s">
        <v>188</v>
      </c>
      <c r="B46" s="35"/>
      <c r="C46" s="35"/>
      <c r="D46" s="34">
        <v>-0.5</v>
      </c>
      <c r="E46" s="38" t="s">
        <v>257</v>
      </c>
    </row>
    <row r="47" spans="1:5" x14ac:dyDescent="0.25">
      <c r="A47" s="1" t="s">
        <v>189</v>
      </c>
      <c r="B47" s="35"/>
      <c r="C47" s="35"/>
      <c r="D47" s="1">
        <v>-0.61</v>
      </c>
      <c r="E47" s="38" t="s">
        <v>245</v>
      </c>
    </row>
    <row r="48" spans="1:5" x14ac:dyDescent="0.25">
      <c r="A48" s="1" t="s">
        <v>190</v>
      </c>
      <c r="B48" s="35"/>
      <c r="C48" s="35"/>
      <c r="D48" s="1">
        <v>-0.45</v>
      </c>
      <c r="E48" s="38" t="s">
        <v>258</v>
      </c>
    </row>
    <row r="49" spans="1:5" x14ac:dyDescent="0.25">
      <c r="A49" s="1" t="s">
        <v>191</v>
      </c>
      <c r="B49" s="35"/>
      <c r="C49" s="35"/>
      <c r="D49" s="1">
        <v>-0.54</v>
      </c>
      <c r="E49" s="38" t="s">
        <v>259</v>
      </c>
    </row>
    <row r="50" spans="1:5" x14ac:dyDescent="0.25">
      <c r="A50" s="1" t="s">
        <v>192</v>
      </c>
      <c r="B50" s="35"/>
      <c r="C50" s="35"/>
      <c r="D50" s="1">
        <v>-0.56000000000000005</v>
      </c>
      <c r="E50" s="38" t="s">
        <v>236</v>
      </c>
    </row>
    <row r="51" spans="1:5" x14ac:dyDescent="0.25">
      <c r="A51" s="1" t="s">
        <v>193</v>
      </c>
      <c r="B51" s="35"/>
      <c r="C51" s="35"/>
      <c r="D51" s="1">
        <v>-0.67</v>
      </c>
      <c r="E51" s="38" t="s">
        <v>246</v>
      </c>
    </row>
    <row r="52" spans="1:5" x14ac:dyDescent="0.25">
      <c r="A52" s="1" t="s">
        <v>194</v>
      </c>
      <c r="B52" s="35"/>
      <c r="C52" s="35"/>
      <c r="D52" s="1">
        <v>-0.47</v>
      </c>
      <c r="E52" s="38" t="s">
        <v>255</v>
      </c>
    </row>
    <row r="53" spans="1:5" x14ac:dyDescent="0.25">
      <c r="A53" s="1" t="s">
        <v>195</v>
      </c>
      <c r="B53" s="35"/>
      <c r="C53" s="35"/>
      <c r="D53" s="34">
        <v>-0.5</v>
      </c>
      <c r="E53" s="38" t="s">
        <v>257</v>
      </c>
    </row>
    <row r="54" spans="1:5" x14ac:dyDescent="0.25">
      <c r="A54" s="1" t="s">
        <v>196</v>
      </c>
      <c r="B54" s="35"/>
      <c r="C54" s="35"/>
      <c r="D54" s="1">
        <v>-0.56999999999999995</v>
      </c>
      <c r="E54" s="38" t="s">
        <v>239</v>
      </c>
    </row>
    <row r="55" spans="1:5" x14ac:dyDescent="0.25">
      <c r="A55" s="1" t="s">
        <v>197</v>
      </c>
      <c r="B55" s="35"/>
      <c r="C55" s="35"/>
      <c r="D55" s="1">
        <v>-0.57999999999999996</v>
      </c>
      <c r="E55" s="38" t="s">
        <v>233</v>
      </c>
    </row>
    <row r="56" spans="1:5" x14ac:dyDescent="0.25">
      <c r="A56" s="1" t="s">
        <v>198</v>
      </c>
      <c r="B56" s="35"/>
      <c r="C56" s="35"/>
      <c r="D56" s="1">
        <v>-0.52</v>
      </c>
      <c r="E56" s="38" t="s">
        <v>240</v>
      </c>
    </row>
    <row r="58" spans="1:5" x14ac:dyDescent="0.25">
      <c r="A58" s="36" t="s">
        <v>2</v>
      </c>
      <c r="B58" s="37" t="s">
        <v>229</v>
      </c>
      <c r="C58" s="39"/>
      <c r="D58" s="36">
        <v>-0.57999999999999996</v>
      </c>
      <c r="E58" s="40" t="s">
        <v>233</v>
      </c>
    </row>
    <row r="61" spans="1:5" x14ac:dyDescent="0.25">
      <c r="A61" s="43" t="s">
        <v>106</v>
      </c>
      <c r="B61" s="43"/>
      <c r="C61" s="43"/>
      <c r="D61" s="43"/>
    </row>
    <row r="62" spans="1:5" x14ac:dyDescent="0.25">
      <c r="A62" s="44" t="s">
        <v>225</v>
      </c>
      <c r="B62" s="45"/>
      <c r="C62" s="45"/>
      <c r="D62" s="46"/>
    </row>
    <row r="63" spans="1:5" x14ac:dyDescent="0.25">
      <c r="B63"/>
      <c r="C63"/>
    </row>
    <row r="64" spans="1:5" x14ac:dyDescent="0.25">
      <c r="A64" s="47" t="s">
        <v>268</v>
      </c>
      <c r="B64" s="48"/>
      <c r="C64" s="48"/>
      <c r="D64" s="48"/>
      <c r="E64" s="49"/>
    </row>
    <row r="65" spans="1:5" ht="30" customHeight="1" x14ac:dyDescent="0.25">
      <c r="A65" s="50" t="s">
        <v>269</v>
      </c>
      <c r="B65" s="51"/>
      <c r="C65" s="51"/>
      <c r="D65" s="51"/>
      <c r="E65" s="52"/>
    </row>
  </sheetData>
  <mergeCells count="4">
    <mergeCell ref="A61:D61"/>
    <mergeCell ref="A62:D62"/>
    <mergeCell ref="A64:E64"/>
    <mergeCell ref="A65:E65"/>
  </mergeCells>
  <pageMargins left="0.7" right="0.7" top="0.75" bottom="0.75" header="0.3" footer="0.3"/>
  <pageSetup orientation="portrait" r:id="rId1"/>
  <ignoredErrors>
    <ignoredError sqref="E2:E7 E8:E47 E48:E5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13" sqref="A13:B13"/>
    </sheetView>
  </sheetViews>
  <sheetFormatPr defaultRowHeight="15" x14ac:dyDescent="0.25"/>
  <cols>
    <col min="2" max="2" width="13.7109375" style="9" bestFit="1" customWidth="1"/>
    <col min="3" max="3" width="10" bestFit="1" customWidth="1"/>
    <col min="4" max="4" width="11" bestFit="1" customWidth="1"/>
    <col min="6" max="6" width="10" bestFit="1" customWidth="1"/>
    <col min="7" max="7" width="12" bestFit="1" customWidth="1"/>
    <col min="8" max="8" width="13" customWidth="1"/>
    <col min="9" max="9" width="20" bestFit="1" customWidth="1"/>
    <col min="10" max="10" width="11.85546875" customWidth="1"/>
    <col min="11" max="11" width="11" customWidth="1"/>
    <col min="12" max="12" width="18.28515625" bestFit="1" customWidth="1"/>
    <col min="13" max="13" width="20.28515625" bestFit="1" customWidth="1"/>
  </cols>
  <sheetData>
    <row r="1" spans="1:13" x14ac:dyDescent="0.25">
      <c r="A1" s="3" t="s">
        <v>18</v>
      </c>
      <c r="B1" s="10" t="s">
        <v>35</v>
      </c>
      <c r="C1" s="3" t="s">
        <v>36</v>
      </c>
      <c r="D1" s="3" t="s">
        <v>22</v>
      </c>
      <c r="F1" s="3" t="s">
        <v>19</v>
      </c>
      <c r="G1" s="3" t="s">
        <v>20</v>
      </c>
      <c r="H1" s="3" t="s">
        <v>21</v>
      </c>
      <c r="I1" s="3" t="s">
        <v>23</v>
      </c>
      <c r="J1" s="3" t="s">
        <v>32</v>
      </c>
      <c r="K1" s="3" t="s">
        <v>33</v>
      </c>
      <c r="L1" s="3" t="s">
        <v>30</v>
      </c>
      <c r="M1" s="3" t="s">
        <v>31</v>
      </c>
    </row>
    <row r="2" spans="1:13" x14ac:dyDescent="0.25">
      <c r="A2" s="3">
        <v>1</v>
      </c>
      <c r="B2" s="11">
        <v>412964.3125</v>
      </c>
      <c r="C2" s="1">
        <v>4275647.5</v>
      </c>
      <c r="D2" s="1">
        <v>239.978195</v>
      </c>
      <c r="F2" s="3">
        <v>1</v>
      </c>
      <c r="G2" s="1">
        <v>38.6250870050226</v>
      </c>
      <c r="H2" s="5" t="s">
        <v>48</v>
      </c>
      <c r="I2" s="1">
        <v>787.33003608920001</v>
      </c>
      <c r="J2" s="1">
        <v>0.56399999999999995</v>
      </c>
      <c r="K2" s="1">
        <v>-0.56399999999999995</v>
      </c>
      <c r="L2" s="1">
        <f>J2-$J$13</f>
        <v>-5.9888888888888991E-2</v>
      </c>
      <c r="M2" s="1">
        <f>I2+J2</f>
        <v>787.89403608919997</v>
      </c>
    </row>
    <row r="3" spans="1:13" x14ac:dyDescent="0.25">
      <c r="A3" s="3">
        <v>2</v>
      </c>
      <c r="B3" s="11">
        <v>423845.84375</v>
      </c>
      <c r="C3" s="1">
        <v>4275536</v>
      </c>
      <c r="D3" s="1">
        <v>253.07543899999999</v>
      </c>
      <c r="F3" s="3">
        <v>2</v>
      </c>
      <c r="G3" s="1">
        <v>38.625083716732398</v>
      </c>
      <c r="H3" s="5" t="s">
        <v>49</v>
      </c>
      <c r="I3" s="1">
        <v>830.29999671919995</v>
      </c>
      <c r="J3" s="1">
        <v>0.63600000000000001</v>
      </c>
      <c r="K3" s="1">
        <v>-0.63600000000000001</v>
      </c>
      <c r="L3" s="1">
        <f t="shared" ref="L3:L10" si="0">J3-$J$13</f>
        <v>1.2111111111111073E-2</v>
      </c>
      <c r="M3" s="1">
        <f t="shared" ref="M3:M10" si="1">I3+J3</f>
        <v>830.93599671919992</v>
      </c>
    </row>
    <row r="4" spans="1:13" x14ac:dyDescent="0.25">
      <c r="A4" s="3">
        <v>3</v>
      </c>
      <c r="B4" s="11">
        <v>434727.28125</v>
      </c>
      <c r="C4" s="1">
        <v>4275440.5</v>
      </c>
      <c r="D4" s="1">
        <v>300.73998999999998</v>
      </c>
      <c r="F4" s="3">
        <v>3</v>
      </c>
      <c r="G4" s="1">
        <v>38.625091028064503</v>
      </c>
      <c r="H4" s="5" t="s">
        <v>50</v>
      </c>
      <c r="I4" s="1">
        <v>986.67975721799996</v>
      </c>
      <c r="J4" s="1">
        <v>0.60699999999999998</v>
      </c>
      <c r="K4" s="1">
        <v>-0.60699999999999998</v>
      </c>
      <c r="L4" s="1">
        <f t="shared" si="0"/>
        <v>-1.6888888888888953E-2</v>
      </c>
      <c r="M4" s="1">
        <f t="shared" si="1"/>
        <v>987.28675721799993</v>
      </c>
    </row>
    <row r="5" spans="1:13" x14ac:dyDescent="0.25">
      <c r="A5" s="3">
        <v>4</v>
      </c>
      <c r="B5" s="11">
        <v>412813.46875</v>
      </c>
      <c r="C5" s="1">
        <v>4261776.5</v>
      </c>
      <c r="D5" s="1">
        <v>228.070572</v>
      </c>
      <c r="F5" s="3">
        <v>4</v>
      </c>
      <c r="G5" s="1">
        <v>38.500085380727498</v>
      </c>
      <c r="H5" s="5" t="s">
        <v>51</v>
      </c>
      <c r="I5" s="1">
        <v>748.26303149609998</v>
      </c>
      <c r="J5" s="1">
        <v>0.59399999999999997</v>
      </c>
      <c r="K5" s="1">
        <v>-0.59399999999999997</v>
      </c>
      <c r="L5" s="1">
        <f t="shared" si="0"/>
        <v>-2.9888888888888965E-2</v>
      </c>
      <c r="M5" s="1">
        <f t="shared" si="1"/>
        <v>748.85703149610003</v>
      </c>
    </row>
    <row r="6" spans="1:13" x14ac:dyDescent="0.25">
      <c r="A6" s="3">
        <v>5</v>
      </c>
      <c r="B6" s="11">
        <v>423713.84375</v>
      </c>
      <c r="C6" s="1">
        <v>4261666</v>
      </c>
      <c r="D6" s="1">
        <v>250.353577</v>
      </c>
      <c r="F6" s="3">
        <v>5</v>
      </c>
      <c r="G6" s="1">
        <v>38.500090095473297</v>
      </c>
      <c r="H6" s="5" t="s">
        <v>52</v>
      </c>
      <c r="I6" s="1">
        <v>821.37000328080001</v>
      </c>
      <c r="J6" s="1">
        <v>0.63600000000000001</v>
      </c>
      <c r="K6" s="1">
        <v>-0.63600000000000001</v>
      </c>
      <c r="L6" s="1">
        <f t="shared" si="0"/>
        <v>1.2111111111111073E-2</v>
      </c>
      <c r="M6" s="1">
        <f t="shared" si="1"/>
        <v>822.00600328079997</v>
      </c>
    </row>
    <row r="7" spans="1:13" x14ac:dyDescent="0.25">
      <c r="A7" s="3">
        <v>6</v>
      </c>
      <c r="B7" s="11">
        <v>434614.15625</v>
      </c>
      <c r="C7" s="1">
        <v>4261570</v>
      </c>
      <c r="D7" s="1">
        <v>233.278671</v>
      </c>
      <c r="F7" s="3">
        <v>6</v>
      </c>
      <c r="G7" s="1">
        <v>38.5000920305283</v>
      </c>
      <c r="H7" s="5" t="s">
        <v>53</v>
      </c>
      <c r="I7" s="1">
        <v>765.34997047239995</v>
      </c>
      <c r="J7" s="1">
        <v>0.62</v>
      </c>
      <c r="K7" s="1">
        <v>-0.62</v>
      </c>
      <c r="L7" s="1">
        <f t="shared" si="0"/>
        <v>-3.8888888888889417E-3</v>
      </c>
      <c r="M7" s="1">
        <f t="shared" si="1"/>
        <v>765.96997047239995</v>
      </c>
    </row>
    <row r="8" spans="1:13" x14ac:dyDescent="0.25">
      <c r="A8" s="3">
        <v>7</v>
      </c>
      <c r="B8" s="11">
        <v>412663.21875</v>
      </c>
      <c r="C8" s="1">
        <v>4247906.5</v>
      </c>
      <c r="D8" s="1">
        <v>270.91674799999998</v>
      </c>
      <c r="F8" s="3">
        <v>7</v>
      </c>
      <c r="G8" s="1">
        <v>38.3750901909319</v>
      </c>
      <c r="H8" s="5" t="s">
        <v>54</v>
      </c>
      <c r="I8" s="1">
        <v>888.83447506560003</v>
      </c>
      <c r="J8" s="1">
        <v>0.63300000000000001</v>
      </c>
      <c r="K8" s="1">
        <v>-0.63300000000000001</v>
      </c>
      <c r="L8" s="1">
        <f t="shared" si="0"/>
        <v>9.1111111111110699E-3</v>
      </c>
      <c r="M8" s="1">
        <f t="shared" si="1"/>
        <v>889.46747506560007</v>
      </c>
    </row>
    <row r="9" spans="1:13" x14ac:dyDescent="0.25">
      <c r="A9" s="3">
        <v>8</v>
      </c>
      <c r="B9" s="11">
        <v>423582.40625</v>
      </c>
      <c r="C9" s="1">
        <v>4247795.5</v>
      </c>
      <c r="D9" s="1">
        <v>244.25865200000001</v>
      </c>
      <c r="F9" s="3">
        <v>8</v>
      </c>
      <c r="G9" s="1">
        <v>38.375089372984199</v>
      </c>
      <c r="H9" s="5" t="s">
        <v>55</v>
      </c>
      <c r="I9" s="1">
        <v>801.37353018370004</v>
      </c>
      <c r="J9" s="1">
        <v>0.64300000000000002</v>
      </c>
      <c r="K9" s="1">
        <v>-0.64300000000000002</v>
      </c>
      <c r="L9" s="1">
        <f t="shared" si="0"/>
        <v>1.9111111111111079E-2</v>
      </c>
      <c r="M9" s="1">
        <f t="shared" si="1"/>
        <v>802.01653018370007</v>
      </c>
    </row>
    <row r="10" spans="1:13" x14ac:dyDescent="0.25">
      <c r="A10" s="3">
        <v>9</v>
      </c>
      <c r="B10" s="11">
        <v>412513.34375</v>
      </c>
      <c r="C10" s="1">
        <v>4234036.5</v>
      </c>
      <c r="D10" s="1">
        <v>259.823578</v>
      </c>
      <c r="F10" s="3">
        <v>9</v>
      </c>
      <c r="G10" s="1">
        <v>38.250092406129497</v>
      </c>
      <c r="H10" s="5" t="s">
        <v>56</v>
      </c>
      <c r="I10" s="1">
        <v>852.43956036750001</v>
      </c>
      <c r="J10" s="1">
        <v>0.68200000000000005</v>
      </c>
      <c r="K10" s="1">
        <v>-0.68200000000000005</v>
      </c>
      <c r="L10" s="1">
        <f t="shared" si="0"/>
        <v>5.8111111111111113E-2</v>
      </c>
      <c r="M10" s="1">
        <f t="shared" si="1"/>
        <v>853.12156036750002</v>
      </c>
    </row>
    <row r="11" spans="1:13" x14ac:dyDescent="0.25">
      <c r="B11"/>
    </row>
    <row r="13" spans="1:13" x14ac:dyDescent="0.25">
      <c r="A13" s="53" t="s">
        <v>107</v>
      </c>
      <c r="B13" s="53"/>
      <c r="I13" s="7" t="s">
        <v>34</v>
      </c>
      <c r="J13" s="8">
        <f>AVERAGE(J2:J10)</f>
        <v>0.62388888888888894</v>
      </c>
    </row>
    <row r="14" spans="1:13" x14ac:dyDescent="0.25">
      <c r="A14" s="16" t="s">
        <v>108</v>
      </c>
      <c r="B14" s="22"/>
    </row>
    <row r="15" spans="1:13" x14ac:dyDescent="0.25">
      <c r="A15" s="18" t="s">
        <v>109</v>
      </c>
      <c r="B15" s="23"/>
      <c r="I15" s="7" t="s">
        <v>104</v>
      </c>
      <c r="J15" s="8">
        <f>MAX(L2:L10)</f>
        <v>5.8111111111111113E-2</v>
      </c>
    </row>
    <row r="16" spans="1:13" x14ac:dyDescent="0.25">
      <c r="A16" s="18" t="s">
        <v>110</v>
      </c>
      <c r="B16" s="23"/>
      <c r="I16" s="7" t="s">
        <v>105</v>
      </c>
      <c r="J16" s="8">
        <f>MIN(L2:L10)</f>
        <v>-5.9888888888888991E-2</v>
      </c>
    </row>
    <row r="17" spans="1:2" x14ac:dyDescent="0.25">
      <c r="A17" s="18" t="s">
        <v>111</v>
      </c>
      <c r="B17" s="23"/>
    </row>
    <row r="18" spans="1:2" x14ac:dyDescent="0.25">
      <c r="A18" s="18" t="s">
        <v>112</v>
      </c>
      <c r="B18" s="23"/>
    </row>
    <row r="19" spans="1:2" x14ac:dyDescent="0.25">
      <c r="A19" s="18" t="s">
        <v>113</v>
      </c>
      <c r="B19" s="23"/>
    </row>
    <row r="20" spans="1:2" x14ac:dyDescent="0.25">
      <c r="A20" s="20" t="s">
        <v>114</v>
      </c>
      <c r="B20" s="24"/>
    </row>
  </sheetData>
  <mergeCells count="1">
    <mergeCell ref="A13:B13"/>
  </mergeCells>
  <conditionalFormatting sqref="L2:L10">
    <cfRule type="cellIs" dxfId="1" priority="1" operator="lessThan">
      <formula>-0.25</formula>
    </cfRule>
    <cfRule type="cellIs" dxfId="0" priority="2" operator="greaterThan">
      <formula>0.25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D1" workbookViewId="0">
      <selection activeCell="G18" sqref="G18"/>
    </sheetView>
  </sheetViews>
  <sheetFormatPr defaultRowHeight="15" x14ac:dyDescent="0.25"/>
  <cols>
    <col min="2" max="2" width="12" bestFit="1" customWidth="1"/>
    <col min="3" max="3" width="10" bestFit="1" customWidth="1"/>
    <col min="4" max="4" width="11" bestFit="1" customWidth="1"/>
    <col min="7" max="7" width="12" bestFit="1" customWidth="1"/>
    <col min="8" max="8" width="12.7109375" bestFit="1" customWidth="1"/>
    <col min="9" max="9" width="12" bestFit="1" customWidth="1"/>
    <col min="10" max="10" width="16" customWidth="1"/>
    <col min="11" max="11" width="12.7109375" customWidth="1"/>
    <col min="12" max="12" width="18.28515625" bestFit="1" customWidth="1"/>
    <col min="13" max="13" width="20.28515625" bestFit="1" customWidth="1"/>
  </cols>
  <sheetData>
    <row r="1" spans="1:13" x14ac:dyDescent="0.25">
      <c r="A1" s="3" t="s">
        <v>18</v>
      </c>
      <c r="B1" s="10" t="s">
        <v>35</v>
      </c>
      <c r="C1" s="3" t="s">
        <v>36</v>
      </c>
      <c r="D1" s="3" t="s">
        <v>22</v>
      </c>
      <c r="F1" s="3" t="s">
        <v>19</v>
      </c>
      <c r="G1" s="3" t="s">
        <v>20</v>
      </c>
      <c r="H1" s="3" t="s">
        <v>21</v>
      </c>
      <c r="I1" s="3" t="s">
        <v>23</v>
      </c>
      <c r="J1" s="3" t="s">
        <v>32</v>
      </c>
      <c r="K1" s="3" t="s">
        <v>33</v>
      </c>
      <c r="L1" s="3" t="s">
        <v>30</v>
      </c>
      <c r="M1" s="3" t="s">
        <v>31</v>
      </c>
    </row>
    <row r="2" spans="1:13" x14ac:dyDescent="0.25">
      <c r="A2" s="3">
        <v>1</v>
      </c>
      <c r="B2" s="1">
        <v>575383.75</v>
      </c>
      <c r="C2" s="1">
        <v>4358767.5</v>
      </c>
      <c r="D2" s="1">
        <v>398.98001099999999</v>
      </c>
      <c r="F2" s="3">
        <v>1</v>
      </c>
      <c r="G2" s="1">
        <v>39.375091505789399</v>
      </c>
      <c r="H2" s="5" t="s">
        <v>260</v>
      </c>
      <c r="I2" s="1">
        <v>1308.989537402</v>
      </c>
      <c r="J2" s="1">
        <v>0.59099999999999997</v>
      </c>
      <c r="K2" s="1">
        <v>-0.59099999999999997</v>
      </c>
      <c r="L2" s="1">
        <f>J2-$J$9</f>
        <v>-2.2599999999999953E-2</v>
      </c>
      <c r="M2" s="1">
        <f>I2+J2</f>
        <v>1309.5805374019999</v>
      </c>
    </row>
    <row r="3" spans="1:13" x14ac:dyDescent="0.25">
      <c r="A3" s="3">
        <v>2</v>
      </c>
      <c r="B3" s="1">
        <v>586151.0625</v>
      </c>
      <c r="C3" s="1">
        <v>4358879</v>
      </c>
      <c r="D3" s="1">
        <v>319.35998499999999</v>
      </c>
      <c r="F3" s="3">
        <v>2</v>
      </c>
      <c r="G3" s="1">
        <v>39.375088789649901</v>
      </c>
      <c r="H3" s="5" t="s">
        <v>261</v>
      </c>
      <c r="I3" s="1">
        <v>1047.768979659</v>
      </c>
      <c r="J3" s="1">
        <v>0.58699999999999997</v>
      </c>
      <c r="K3" s="1">
        <v>-0.58699999999999997</v>
      </c>
      <c r="L3" s="1">
        <f t="shared" ref="L3:L6" si="0">J3-$J$9</f>
        <v>-2.6599999999999957E-2</v>
      </c>
      <c r="M3" s="1">
        <f t="shared" ref="M3:M6" si="1">I3+J3</f>
        <v>1048.355979659</v>
      </c>
    </row>
    <row r="4" spans="1:13" x14ac:dyDescent="0.25">
      <c r="A4" s="3">
        <v>3</v>
      </c>
      <c r="B4" s="1">
        <v>596918.5</v>
      </c>
      <c r="C4" s="1">
        <v>4359006</v>
      </c>
      <c r="D4" s="1">
        <v>543.86175500000002</v>
      </c>
      <c r="F4" s="3">
        <v>3</v>
      </c>
      <c r="G4" s="1">
        <v>39.375091397834403</v>
      </c>
      <c r="H4" s="5" t="s">
        <v>262</v>
      </c>
      <c r="I4" s="1">
        <v>1784.323343176</v>
      </c>
      <c r="J4" s="1">
        <v>0.65900000000000003</v>
      </c>
      <c r="K4" s="1">
        <v>-0.65900000000000003</v>
      </c>
      <c r="L4" s="1">
        <f t="shared" si="0"/>
        <v>4.5400000000000107E-2</v>
      </c>
      <c r="M4" s="1">
        <f t="shared" si="1"/>
        <v>1784.9823431760001</v>
      </c>
    </row>
    <row r="5" spans="1:13" x14ac:dyDescent="0.25">
      <c r="A5" s="3">
        <v>4</v>
      </c>
      <c r="B5" s="1">
        <v>575517.6875</v>
      </c>
      <c r="C5" s="1">
        <v>4344895</v>
      </c>
      <c r="D5" s="1">
        <v>382.14999399999999</v>
      </c>
      <c r="F5" s="3">
        <v>4</v>
      </c>
      <c r="G5" s="1">
        <v>39.250091115790703</v>
      </c>
      <c r="H5" s="5" t="s">
        <v>263</v>
      </c>
      <c r="I5" s="1">
        <v>1253.772946194</v>
      </c>
      <c r="J5" s="1">
        <v>0.61699999999999999</v>
      </c>
      <c r="K5" s="1">
        <v>-0.61699999999999999</v>
      </c>
      <c r="L5" s="1">
        <f t="shared" si="0"/>
        <v>3.4000000000000696E-3</v>
      </c>
      <c r="M5" s="1">
        <f t="shared" si="1"/>
        <v>1254.389946194</v>
      </c>
    </row>
    <row r="6" spans="1:13" x14ac:dyDescent="0.25">
      <c r="A6" s="3">
        <v>5</v>
      </c>
      <c r="B6" s="1">
        <v>586304.0625</v>
      </c>
      <c r="C6" s="1">
        <v>4345007.5</v>
      </c>
      <c r="D6" s="1">
        <v>354.86999500000002</v>
      </c>
      <c r="F6" s="3">
        <v>5</v>
      </c>
      <c r="G6" s="1">
        <v>39.250098315526103</v>
      </c>
      <c r="H6" s="5" t="s">
        <v>264</v>
      </c>
      <c r="I6" s="1">
        <v>1164.2716371389999</v>
      </c>
      <c r="J6" s="1">
        <v>0.61399999999999999</v>
      </c>
      <c r="K6" s="1">
        <v>-0.61399999999999999</v>
      </c>
      <c r="L6" s="1">
        <f t="shared" si="0"/>
        <v>4.0000000000006697E-4</v>
      </c>
      <c r="M6" s="1">
        <f t="shared" si="1"/>
        <v>1164.885637139</v>
      </c>
    </row>
    <row r="9" spans="1:13" x14ac:dyDescent="0.25">
      <c r="A9" s="53" t="s">
        <v>107</v>
      </c>
      <c r="B9" s="53"/>
      <c r="I9" s="7" t="s">
        <v>34</v>
      </c>
      <c r="J9" s="8">
        <f>AVERAGE(J2:J6)</f>
        <v>0.61359999999999992</v>
      </c>
    </row>
    <row r="10" spans="1:13" x14ac:dyDescent="0.25">
      <c r="A10" s="16" t="s">
        <v>265</v>
      </c>
      <c r="B10" s="17"/>
    </row>
    <row r="11" spans="1:13" x14ac:dyDescent="0.25">
      <c r="A11" s="20" t="s">
        <v>266</v>
      </c>
      <c r="B11" s="21"/>
      <c r="I11" s="7" t="s">
        <v>104</v>
      </c>
      <c r="J11" s="8">
        <f>MAX(L2:L6)</f>
        <v>4.5400000000000107E-2</v>
      </c>
    </row>
    <row r="12" spans="1:13" x14ac:dyDescent="0.25">
      <c r="I12" s="7" t="s">
        <v>105</v>
      </c>
      <c r="J12" s="8">
        <f>MIN(L2:L6)</f>
        <v>-2.6599999999999957E-2</v>
      </c>
    </row>
  </sheetData>
  <mergeCells count="1">
    <mergeCell ref="A9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I47" sqref="I47"/>
    </sheetView>
  </sheetViews>
  <sheetFormatPr defaultRowHeight="15" x14ac:dyDescent="0.25"/>
  <cols>
    <col min="1" max="1" width="8" style="30" customWidth="1"/>
    <col min="3" max="3" width="9.140625" style="30"/>
    <col min="4" max="4" width="19.42578125" bestFit="1" customWidth="1"/>
    <col min="5" max="5" width="34.5703125" style="26" customWidth="1"/>
    <col min="6" max="6" width="15.85546875" customWidth="1"/>
    <col min="7" max="7" width="15" customWidth="1"/>
  </cols>
  <sheetData>
    <row r="1" spans="1:8" ht="30" x14ac:dyDescent="0.25">
      <c r="A1" s="28" t="s">
        <v>144</v>
      </c>
      <c r="B1" s="28" t="s">
        <v>145</v>
      </c>
      <c r="C1" s="28" t="s">
        <v>146</v>
      </c>
      <c r="D1" s="28" t="s">
        <v>147</v>
      </c>
      <c r="E1" s="28" t="s">
        <v>148</v>
      </c>
      <c r="F1" s="29" t="s">
        <v>207</v>
      </c>
      <c r="G1" s="28" t="s">
        <v>226</v>
      </c>
      <c r="H1" s="28" t="s">
        <v>149</v>
      </c>
    </row>
    <row r="2" spans="1:8" x14ac:dyDescent="0.25">
      <c r="A2" s="30" t="s">
        <v>208</v>
      </c>
      <c r="B2" t="s">
        <v>150</v>
      </c>
      <c r="C2" s="30">
        <v>54001</v>
      </c>
      <c r="D2" t="s">
        <v>200</v>
      </c>
      <c r="F2">
        <v>-0.57999999999999996</v>
      </c>
      <c r="G2">
        <v>-0.57999999999999996</v>
      </c>
      <c r="H2">
        <v>0</v>
      </c>
    </row>
    <row r="3" spans="1:8" x14ac:dyDescent="0.25">
      <c r="A3" s="30" t="s">
        <v>208</v>
      </c>
      <c r="B3" t="s">
        <v>151</v>
      </c>
      <c r="C3" s="30">
        <v>54003</v>
      </c>
      <c r="D3" t="s">
        <v>199</v>
      </c>
      <c r="F3">
        <v>-0.57999999999999996</v>
      </c>
      <c r="G3">
        <v>-0.57999999999999996</v>
      </c>
      <c r="H3">
        <v>0</v>
      </c>
    </row>
    <row r="4" spans="1:8" x14ac:dyDescent="0.25">
      <c r="A4" s="30" t="s">
        <v>208</v>
      </c>
      <c r="B4" t="s">
        <v>152</v>
      </c>
      <c r="C4" s="30">
        <v>54005</v>
      </c>
      <c r="D4" t="s">
        <v>200</v>
      </c>
      <c r="F4">
        <v>-0.65</v>
      </c>
      <c r="G4">
        <v>-0.66</v>
      </c>
      <c r="H4">
        <v>0</v>
      </c>
    </row>
    <row r="5" spans="1:8" ht="30" x14ac:dyDescent="0.25">
      <c r="A5" s="30" t="s">
        <v>208</v>
      </c>
      <c r="B5" t="s">
        <v>153</v>
      </c>
      <c r="C5" s="30">
        <v>54007</v>
      </c>
      <c r="D5" t="s">
        <v>200</v>
      </c>
      <c r="E5" s="26" t="s">
        <v>202</v>
      </c>
      <c r="F5">
        <v>-0.6</v>
      </c>
      <c r="G5">
        <v>-0.59</v>
      </c>
      <c r="H5">
        <v>0</v>
      </c>
    </row>
    <row r="6" spans="1:8" x14ac:dyDescent="0.25">
      <c r="A6" s="30" t="s">
        <v>208</v>
      </c>
      <c r="B6" t="s">
        <v>154</v>
      </c>
      <c r="C6" s="30">
        <v>54009</v>
      </c>
      <c r="D6" t="s">
        <v>199</v>
      </c>
      <c r="F6">
        <v>-0.57999999999999996</v>
      </c>
      <c r="G6">
        <v>-0.56000000000000005</v>
      </c>
      <c r="H6">
        <v>0</v>
      </c>
    </row>
    <row r="7" spans="1:8" x14ac:dyDescent="0.25">
      <c r="A7" s="30" t="s">
        <v>208</v>
      </c>
      <c r="B7" t="s">
        <v>155</v>
      </c>
      <c r="C7" s="30">
        <v>54011</v>
      </c>
      <c r="D7" t="s">
        <v>199</v>
      </c>
      <c r="F7">
        <v>-0.6</v>
      </c>
      <c r="G7">
        <v>-0.6</v>
      </c>
      <c r="H7">
        <v>0</v>
      </c>
    </row>
    <row r="8" spans="1:8" x14ac:dyDescent="0.25">
      <c r="A8" s="30" t="s">
        <v>208</v>
      </c>
      <c r="B8" t="s">
        <v>156</v>
      </c>
      <c r="C8" s="30">
        <v>54013</v>
      </c>
      <c r="D8" t="s">
        <v>200</v>
      </c>
      <c r="F8">
        <v>-0.6</v>
      </c>
      <c r="G8">
        <v>-0.55000000000000004</v>
      </c>
      <c r="H8">
        <v>0</v>
      </c>
    </row>
    <row r="9" spans="1:8" ht="30" x14ac:dyDescent="0.25">
      <c r="A9" s="30" t="s">
        <v>208</v>
      </c>
      <c r="B9" t="s">
        <v>157</v>
      </c>
      <c r="C9" s="30">
        <v>54015</v>
      </c>
      <c r="D9" t="s">
        <v>200</v>
      </c>
      <c r="E9" s="26" t="s">
        <v>209</v>
      </c>
      <c r="F9">
        <v>-0.56999999999999995</v>
      </c>
      <c r="G9">
        <v>-0.56999999999999995</v>
      </c>
      <c r="H9">
        <v>0</v>
      </c>
    </row>
    <row r="10" spans="1:8" x14ac:dyDescent="0.25">
      <c r="A10" s="30" t="s">
        <v>208</v>
      </c>
      <c r="B10" t="s">
        <v>158</v>
      </c>
      <c r="C10" s="30">
        <v>54017</v>
      </c>
      <c r="D10" t="s">
        <v>200</v>
      </c>
      <c r="F10">
        <v>-0.5</v>
      </c>
      <c r="G10">
        <v>-0.52</v>
      </c>
      <c r="H10">
        <v>0</v>
      </c>
    </row>
    <row r="11" spans="1:8" x14ac:dyDescent="0.25">
      <c r="A11" s="30" t="s">
        <v>208</v>
      </c>
      <c r="B11" t="s">
        <v>159</v>
      </c>
      <c r="C11" s="30">
        <v>54019</v>
      </c>
      <c r="D11" t="s">
        <v>200</v>
      </c>
      <c r="F11">
        <v>-0.55000000000000004</v>
      </c>
      <c r="G11">
        <v>-0.55000000000000004</v>
      </c>
      <c r="H11">
        <v>0</v>
      </c>
    </row>
    <row r="12" spans="1:8" x14ac:dyDescent="0.25">
      <c r="A12" s="30" t="s">
        <v>208</v>
      </c>
      <c r="B12" t="s">
        <v>160</v>
      </c>
      <c r="C12" s="30">
        <v>54021</v>
      </c>
      <c r="D12" t="s">
        <v>199</v>
      </c>
      <c r="F12">
        <v>-0.55000000000000004</v>
      </c>
      <c r="G12">
        <v>-0.56000000000000005</v>
      </c>
      <c r="H12">
        <v>0</v>
      </c>
    </row>
    <row r="13" spans="1:8" x14ac:dyDescent="0.25">
      <c r="A13" s="30" t="s">
        <v>208</v>
      </c>
      <c r="B13" t="s">
        <v>161</v>
      </c>
      <c r="C13" s="30">
        <v>54023</v>
      </c>
      <c r="D13" t="s">
        <v>199</v>
      </c>
      <c r="F13">
        <v>-0.41</v>
      </c>
      <c r="G13">
        <v>-0.41</v>
      </c>
      <c r="H13">
        <v>0</v>
      </c>
    </row>
    <row r="14" spans="1:8" x14ac:dyDescent="0.25">
      <c r="A14" s="30" t="s">
        <v>208</v>
      </c>
      <c r="B14" t="s">
        <v>162</v>
      </c>
      <c r="C14" s="30">
        <v>54025</v>
      </c>
      <c r="D14" t="s">
        <v>199</v>
      </c>
      <c r="F14">
        <v>-0.44</v>
      </c>
      <c r="G14">
        <v>-0.44</v>
      </c>
      <c r="H14">
        <v>0</v>
      </c>
    </row>
    <row r="15" spans="1:8" x14ac:dyDescent="0.25">
      <c r="A15" s="30" t="s">
        <v>208</v>
      </c>
      <c r="B15" t="s">
        <v>3</v>
      </c>
      <c r="C15" s="30">
        <v>54027</v>
      </c>
      <c r="D15" s="25" t="s">
        <v>199</v>
      </c>
      <c r="E15" s="27"/>
      <c r="G15" s="25">
        <v>-0.53</v>
      </c>
    </row>
    <row r="16" spans="1:8" ht="30" x14ac:dyDescent="0.25">
      <c r="A16" s="30" t="s">
        <v>208</v>
      </c>
      <c r="B16" t="s">
        <v>163</v>
      </c>
      <c r="C16" s="30">
        <v>54029</v>
      </c>
      <c r="D16" t="s">
        <v>199</v>
      </c>
      <c r="E16" s="26" t="s">
        <v>210</v>
      </c>
      <c r="F16">
        <v>-0.57999999999999996</v>
      </c>
      <c r="G16">
        <v>-0.52</v>
      </c>
      <c r="H16">
        <v>-0.1</v>
      </c>
    </row>
    <row r="17" spans="1:8" x14ac:dyDescent="0.25">
      <c r="A17" s="30" t="s">
        <v>208</v>
      </c>
      <c r="B17" t="s">
        <v>164</v>
      </c>
      <c r="C17" s="30">
        <v>54031</v>
      </c>
      <c r="D17" t="s">
        <v>199</v>
      </c>
      <c r="F17">
        <v>-0.43</v>
      </c>
      <c r="G17">
        <v>-0.44</v>
      </c>
      <c r="H17">
        <v>0</v>
      </c>
    </row>
    <row r="18" spans="1:8" x14ac:dyDescent="0.25">
      <c r="A18" s="30" t="s">
        <v>208</v>
      </c>
      <c r="B18" t="s">
        <v>165</v>
      </c>
      <c r="C18" s="30">
        <v>54033</v>
      </c>
      <c r="D18" t="s">
        <v>199</v>
      </c>
      <c r="F18">
        <v>-0.56999999999999995</v>
      </c>
      <c r="G18">
        <v>-0.56000000000000005</v>
      </c>
      <c r="H18">
        <v>0</v>
      </c>
    </row>
    <row r="19" spans="1:8" x14ac:dyDescent="0.25">
      <c r="A19" s="30" t="s">
        <v>208</v>
      </c>
      <c r="B19" t="s">
        <v>166</v>
      </c>
      <c r="C19" s="30">
        <v>54035</v>
      </c>
      <c r="D19" t="s">
        <v>199</v>
      </c>
      <c r="F19">
        <v>-0.56999999999999995</v>
      </c>
      <c r="G19">
        <v>-0.56999999999999995</v>
      </c>
      <c r="H19">
        <v>0</v>
      </c>
    </row>
    <row r="20" spans="1:8" x14ac:dyDescent="0.25">
      <c r="A20" s="30" t="s">
        <v>208</v>
      </c>
      <c r="B20" t="s">
        <v>167</v>
      </c>
      <c r="C20" s="30">
        <v>54037</v>
      </c>
      <c r="D20" t="s">
        <v>199</v>
      </c>
      <c r="F20">
        <v>-0.61</v>
      </c>
      <c r="G20">
        <v>-0.62</v>
      </c>
      <c r="H20">
        <v>0</v>
      </c>
    </row>
    <row r="21" spans="1:8" x14ac:dyDescent="0.25">
      <c r="A21" s="30" t="s">
        <v>208</v>
      </c>
      <c r="B21" t="s">
        <v>168</v>
      </c>
      <c r="C21" s="30">
        <v>54039</v>
      </c>
      <c r="D21" t="s">
        <v>200</v>
      </c>
      <c r="F21">
        <v>-0.6</v>
      </c>
      <c r="G21">
        <v>-0.61</v>
      </c>
      <c r="H21">
        <v>0</v>
      </c>
    </row>
    <row r="22" spans="1:8" x14ac:dyDescent="0.25">
      <c r="A22" s="30" t="s">
        <v>208</v>
      </c>
      <c r="B22" t="s">
        <v>169</v>
      </c>
      <c r="C22" s="30">
        <v>54041</v>
      </c>
      <c r="D22" t="s">
        <v>199</v>
      </c>
      <c r="F22">
        <v>-0.56999999999999995</v>
      </c>
      <c r="G22">
        <v>-0.57999999999999996</v>
      </c>
      <c r="H22">
        <v>0</v>
      </c>
    </row>
    <row r="23" spans="1:8" x14ac:dyDescent="0.25">
      <c r="A23" s="30" t="s">
        <v>208</v>
      </c>
      <c r="B23" t="s">
        <v>170</v>
      </c>
      <c r="C23" s="30">
        <v>54043</v>
      </c>
      <c r="D23" t="s">
        <v>200</v>
      </c>
      <c r="F23">
        <v>-0.67</v>
      </c>
      <c r="G23">
        <v>-0.67</v>
      </c>
      <c r="H23">
        <v>0</v>
      </c>
    </row>
    <row r="24" spans="1:8" x14ac:dyDescent="0.25">
      <c r="A24" s="30" t="s">
        <v>208</v>
      </c>
      <c r="B24" t="s">
        <v>5</v>
      </c>
      <c r="C24" s="30">
        <v>54045</v>
      </c>
      <c r="D24" s="25" t="s">
        <v>199</v>
      </c>
      <c r="E24" s="27"/>
      <c r="G24" s="25">
        <v>-0.67</v>
      </c>
    </row>
    <row r="25" spans="1:8" x14ac:dyDescent="0.25">
      <c r="A25" s="30" t="s">
        <v>208</v>
      </c>
      <c r="B25" t="s">
        <v>171</v>
      </c>
      <c r="C25" s="30">
        <v>54049</v>
      </c>
      <c r="D25" t="s">
        <v>199</v>
      </c>
      <c r="F25">
        <v>-0.5</v>
      </c>
      <c r="G25">
        <v>-0.51</v>
      </c>
      <c r="H25">
        <v>0</v>
      </c>
    </row>
    <row r="26" spans="1:8" x14ac:dyDescent="0.25">
      <c r="A26" s="30" t="s">
        <v>208</v>
      </c>
      <c r="B26" t="s">
        <v>172</v>
      </c>
      <c r="C26" s="30">
        <v>54051</v>
      </c>
      <c r="D26" t="s">
        <v>199</v>
      </c>
      <c r="F26">
        <v>-0.49</v>
      </c>
      <c r="G26">
        <v>-0.49</v>
      </c>
      <c r="H26">
        <v>0</v>
      </c>
    </row>
    <row r="27" spans="1:8" x14ac:dyDescent="0.25">
      <c r="A27" s="30" t="s">
        <v>208</v>
      </c>
      <c r="B27" t="s">
        <v>173</v>
      </c>
      <c r="C27" s="30">
        <v>54053</v>
      </c>
      <c r="D27" t="s">
        <v>200</v>
      </c>
      <c r="F27">
        <v>-0.62</v>
      </c>
      <c r="G27">
        <v>-0.62</v>
      </c>
      <c r="H27">
        <v>0</v>
      </c>
    </row>
    <row r="28" spans="1:8" x14ac:dyDescent="0.25">
      <c r="A28" s="30" t="s">
        <v>208</v>
      </c>
      <c r="B28" t="s">
        <v>6</v>
      </c>
      <c r="C28" s="30">
        <v>54047</v>
      </c>
      <c r="D28" s="25" t="s">
        <v>199</v>
      </c>
      <c r="E28" s="27"/>
      <c r="G28" s="25">
        <v>-0.51</v>
      </c>
    </row>
    <row r="29" spans="1:8" x14ac:dyDescent="0.25">
      <c r="A29" s="30" t="s">
        <v>208</v>
      </c>
      <c r="B29" t="s">
        <v>9</v>
      </c>
      <c r="C29" s="30">
        <v>54055</v>
      </c>
      <c r="D29" s="25" t="s">
        <v>199</v>
      </c>
      <c r="E29" s="27"/>
      <c r="G29" s="25">
        <v>-0.35</v>
      </c>
    </row>
    <row r="30" spans="1:8" ht="30" x14ac:dyDescent="0.25">
      <c r="A30" s="30" t="s">
        <v>208</v>
      </c>
      <c r="B30" t="s">
        <v>174</v>
      </c>
      <c r="C30" s="30">
        <v>54057</v>
      </c>
      <c r="D30" t="s">
        <v>200</v>
      </c>
      <c r="E30" s="26" t="s">
        <v>203</v>
      </c>
      <c r="F30">
        <v>-0.55000000000000004</v>
      </c>
      <c r="G30">
        <v>-0.55000000000000004</v>
      </c>
      <c r="H30">
        <v>0</v>
      </c>
    </row>
    <row r="31" spans="1:8" x14ac:dyDescent="0.25">
      <c r="A31" s="30" t="s">
        <v>208</v>
      </c>
      <c r="B31" t="s">
        <v>175</v>
      </c>
      <c r="C31" s="30">
        <v>54059</v>
      </c>
      <c r="D31" t="s">
        <v>199</v>
      </c>
      <c r="F31">
        <v>-0.7</v>
      </c>
      <c r="G31">
        <v>-0.7</v>
      </c>
      <c r="H31">
        <v>0</v>
      </c>
    </row>
    <row r="32" spans="1:8" x14ac:dyDescent="0.25">
      <c r="A32" s="30" t="s">
        <v>208</v>
      </c>
      <c r="B32" t="s">
        <v>176</v>
      </c>
      <c r="C32" s="30">
        <v>54061</v>
      </c>
      <c r="D32" t="s">
        <v>199</v>
      </c>
      <c r="F32">
        <v>-0.41</v>
      </c>
      <c r="G32">
        <v>-0.41</v>
      </c>
      <c r="H32">
        <v>0</v>
      </c>
    </row>
    <row r="33" spans="1:8" x14ac:dyDescent="0.25">
      <c r="A33" s="30" t="s">
        <v>208</v>
      </c>
      <c r="B33" t="s">
        <v>177</v>
      </c>
      <c r="C33" s="30">
        <v>54063</v>
      </c>
      <c r="D33" s="25" t="s">
        <v>199</v>
      </c>
      <c r="E33" s="27"/>
      <c r="G33" s="25">
        <v>-0.46</v>
      </c>
    </row>
    <row r="34" spans="1:8" x14ac:dyDescent="0.25">
      <c r="A34" s="30" t="s">
        <v>208</v>
      </c>
      <c r="B34" t="s">
        <v>178</v>
      </c>
      <c r="C34" s="30">
        <v>54065</v>
      </c>
      <c r="D34" t="s">
        <v>199</v>
      </c>
      <c r="F34">
        <v>-0.63</v>
      </c>
      <c r="G34">
        <v>-0.63</v>
      </c>
      <c r="H34">
        <v>0</v>
      </c>
    </row>
    <row r="35" spans="1:8" x14ac:dyDescent="0.25">
      <c r="A35" s="30" t="s">
        <v>208</v>
      </c>
      <c r="B35" t="s">
        <v>179</v>
      </c>
      <c r="C35" s="30">
        <v>54067</v>
      </c>
      <c r="D35" t="s">
        <v>200</v>
      </c>
      <c r="F35">
        <v>-0.5</v>
      </c>
      <c r="G35">
        <v>-0.52</v>
      </c>
      <c r="H35">
        <v>0</v>
      </c>
    </row>
    <row r="36" spans="1:8" x14ac:dyDescent="0.25">
      <c r="A36" s="30" t="s">
        <v>208</v>
      </c>
      <c r="B36" t="s">
        <v>7</v>
      </c>
      <c r="C36" s="30">
        <v>54069</v>
      </c>
      <c r="D36" s="25" t="s">
        <v>199</v>
      </c>
      <c r="E36" s="27"/>
      <c r="G36" s="25">
        <v>-0.51</v>
      </c>
    </row>
    <row r="37" spans="1:8" x14ac:dyDescent="0.25">
      <c r="A37" s="30" t="s">
        <v>208</v>
      </c>
      <c r="B37" t="s">
        <v>180</v>
      </c>
      <c r="C37" s="30">
        <v>54071</v>
      </c>
      <c r="D37" t="s">
        <v>199</v>
      </c>
      <c r="F37">
        <v>-0.32</v>
      </c>
      <c r="G37">
        <v>-0.33</v>
      </c>
      <c r="H37">
        <v>0</v>
      </c>
    </row>
    <row r="38" spans="1:8" x14ac:dyDescent="0.25">
      <c r="A38" s="30" t="s">
        <v>208</v>
      </c>
      <c r="B38" t="s">
        <v>181</v>
      </c>
      <c r="C38" s="30">
        <v>54073</v>
      </c>
      <c r="D38" t="s">
        <v>200</v>
      </c>
      <c r="F38">
        <v>-0.55000000000000004</v>
      </c>
      <c r="G38">
        <v>-0.55000000000000004</v>
      </c>
      <c r="H38">
        <v>0</v>
      </c>
    </row>
    <row r="39" spans="1:8" x14ac:dyDescent="0.25">
      <c r="A39" s="30" t="s">
        <v>208</v>
      </c>
      <c r="B39" t="s">
        <v>182</v>
      </c>
      <c r="C39" s="30">
        <v>54075</v>
      </c>
      <c r="D39" t="s">
        <v>200</v>
      </c>
      <c r="F39">
        <v>-0.24</v>
      </c>
      <c r="G39">
        <v>-0.24</v>
      </c>
      <c r="H39">
        <v>0</v>
      </c>
    </row>
    <row r="40" spans="1:8" x14ac:dyDescent="0.25">
      <c r="A40" s="30" t="s">
        <v>208</v>
      </c>
      <c r="B40" t="s">
        <v>183</v>
      </c>
      <c r="C40" s="30">
        <v>54077</v>
      </c>
      <c r="D40" t="s">
        <v>199</v>
      </c>
      <c r="F40">
        <v>-0.48</v>
      </c>
      <c r="G40">
        <v>-0.47</v>
      </c>
      <c r="H40">
        <v>0</v>
      </c>
    </row>
    <row r="41" spans="1:8" x14ac:dyDescent="0.25">
      <c r="A41" s="30" t="s">
        <v>208</v>
      </c>
      <c r="B41" t="s">
        <v>8</v>
      </c>
      <c r="C41" s="30">
        <v>54079</v>
      </c>
      <c r="D41" s="25" t="s">
        <v>199</v>
      </c>
      <c r="E41" s="27"/>
      <c r="G41" s="25">
        <v>-0.62</v>
      </c>
    </row>
    <row r="42" spans="1:8" ht="30" x14ac:dyDescent="0.25">
      <c r="A42" s="30" t="s">
        <v>208</v>
      </c>
      <c r="B42" t="s">
        <v>184</v>
      </c>
      <c r="C42" s="30">
        <v>54081</v>
      </c>
      <c r="D42" t="s">
        <v>199</v>
      </c>
      <c r="E42" s="26" t="s">
        <v>204</v>
      </c>
      <c r="F42">
        <v>-0.52</v>
      </c>
      <c r="G42">
        <v>-0.51</v>
      </c>
      <c r="H42">
        <v>0</v>
      </c>
    </row>
    <row r="43" spans="1:8" x14ac:dyDescent="0.25">
      <c r="A43" s="30" t="s">
        <v>208</v>
      </c>
      <c r="B43" t="s">
        <v>185</v>
      </c>
      <c r="C43" s="30">
        <v>54083</v>
      </c>
      <c r="D43" t="s">
        <v>200</v>
      </c>
      <c r="F43">
        <v>-0.42</v>
      </c>
      <c r="G43">
        <v>-0.42</v>
      </c>
      <c r="H43">
        <v>0</v>
      </c>
    </row>
    <row r="44" spans="1:8" x14ac:dyDescent="0.25">
      <c r="A44" s="30" t="s">
        <v>208</v>
      </c>
      <c r="B44" t="s">
        <v>186</v>
      </c>
      <c r="C44" s="30">
        <v>54085</v>
      </c>
      <c r="D44" t="s">
        <v>200</v>
      </c>
      <c r="F44">
        <v>-0.6</v>
      </c>
      <c r="G44">
        <v>-0.56000000000000005</v>
      </c>
      <c r="H44">
        <v>0</v>
      </c>
    </row>
    <row r="45" spans="1:8" x14ac:dyDescent="0.25">
      <c r="A45" s="30" t="s">
        <v>208</v>
      </c>
      <c r="B45" t="s">
        <v>187</v>
      </c>
      <c r="C45" s="30">
        <v>54087</v>
      </c>
      <c r="D45" t="s">
        <v>200</v>
      </c>
      <c r="F45">
        <v>-0.55000000000000004</v>
      </c>
      <c r="G45">
        <v>-0.55000000000000004</v>
      </c>
      <c r="H45">
        <v>0</v>
      </c>
    </row>
    <row r="46" spans="1:8" x14ac:dyDescent="0.25">
      <c r="A46" s="30" t="s">
        <v>208</v>
      </c>
      <c r="B46" t="s">
        <v>188</v>
      </c>
      <c r="C46" s="30">
        <v>54089</v>
      </c>
      <c r="D46" t="s">
        <v>199</v>
      </c>
      <c r="F46">
        <v>-0.49</v>
      </c>
      <c r="G46">
        <v>-0.5</v>
      </c>
      <c r="H46">
        <v>0</v>
      </c>
    </row>
    <row r="47" spans="1:8" x14ac:dyDescent="0.25">
      <c r="A47" s="30" t="s">
        <v>208</v>
      </c>
      <c r="B47" t="s">
        <v>189</v>
      </c>
      <c r="C47" s="30">
        <v>54091</v>
      </c>
      <c r="D47" t="s">
        <v>201</v>
      </c>
      <c r="E47" s="26" t="s">
        <v>205</v>
      </c>
      <c r="F47" s="25">
        <v>-0.61</v>
      </c>
      <c r="G47" s="25">
        <v>0.61</v>
      </c>
    </row>
    <row r="48" spans="1:8" x14ac:dyDescent="0.25">
      <c r="A48" s="30" t="s">
        <v>208</v>
      </c>
      <c r="B48" t="s">
        <v>190</v>
      </c>
      <c r="C48" s="30">
        <v>54093</v>
      </c>
      <c r="D48" t="s">
        <v>200</v>
      </c>
      <c r="F48">
        <v>-0.46</v>
      </c>
      <c r="G48">
        <v>-0.45</v>
      </c>
      <c r="H48">
        <v>0</v>
      </c>
    </row>
    <row r="49" spans="1:8" x14ac:dyDescent="0.25">
      <c r="A49" s="30" t="s">
        <v>208</v>
      </c>
      <c r="B49" t="s">
        <v>191</v>
      </c>
      <c r="C49" s="30">
        <v>54095</v>
      </c>
      <c r="D49" t="s">
        <v>200</v>
      </c>
      <c r="F49">
        <v>-0.54</v>
      </c>
      <c r="G49">
        <v>-0.54</v>
      </c>
      <c r="H49">
        <v>0</v>
      </c>
    </row>
    <row r="50" spans="1:8" x14ac:dyDescent="0.25">
      <c r="A50" s="30" t="s">
        <v>208</v>
      </c>
      <c r="B50" t="s">
        <v>192</v>
      </c>
      <c r="C50" s="30">
        <v>54097</v>
      </c>
      <c r="D50" t="s">
        <v>200</v>
      </c>
      <c r="F50">
        <v>-0.56000000000000005</v>
      </c>
      <c r="G50">
        <v>-0.56000000000000005</v>
      </c>
      <c r="H50">
        <v>0</v>
      </c>
    </row>
    <row r="51" spans="1:8" x14ac:dyDescent="0.25">
      <c r="A51" s="30" t="s">
        <v>208</v>
      </c>
      <c r="B51" t="s">
        <v>193</v>
      </c>
      <c r="C51" s="30">
        <v>54099</v>
      </c>
      <c r="D51" t="s">
        <v>199</v>
      </c>
      <c r="F51">
        <v>-0.7</v>
      </c>
      <c r="G51">
        <v>-0.67</v>
      </c>
      <c r="H51">
        <v>0</v>
      </c>
    </row>
    <row r="52" spans="1:8" x14ac:dyDescent="0.25">
      <c r="A52" s="30" t="s">
        <v>208</v>
      </c>
      <c r="B52" t="s">
        <v>194</v>
      </c>
      <c r="C52" s="30">
        <v>54101</v>
      </c>
      <c r="D52" t="s">
        <v>199</v>
      </c>
      <c r="F52">
        <v>-0.47</v>
      </c>
      <c r="G52">
        <v>-0.47</v>
      </c>
      <c r="H52">
        <v>0</v>
      </c>
    </row>
    <row r="53" spans="1:8" x14ac:dyDescent="0.25">
      <c r="A53" s="30" t="s">
        <v>208</v>
      </c>
      <c r="B53" t="s">
        <v>195</v>
      </c>
      <c r="C53" s="30">
        <v>54103</v>
      </c>
      <c r="D53" t="s">
        <v>199</v>
      </c>
      <c r="F53">
        <v>-0.5</v>
      </c>
      <c r="G53">
        <v>-0.5</v>
      </c>
      <c r="H53">
        <v>0</v>
      </c>
    </row>
    <row r="54" spans="1:8" x14ac:dyDescent="0.25">
      <c r="A54" s="30" t="s">
        <v>208</v>
      </c>
      <c r="B54" t="s">
        <v>196</v>
      </c>
      <c r="C54" s="30">
        <v>54105</v>
      </c>
      <c r="D54" t="s">
        <v>200</v>
      </c>
      <c r="F54">
        <v>-0.56999999999999995</v>
      </c>
      <c r="G54">
        <v>-0.56999999999999995</v>
      </c>
      <c r="H54">
        <v>0</v>
      </c>
    </row>
    <row r="55" spans="1:8" ht="30" x14ac:dyDescent="0.25">
      <c r="A55" s="30" t="s">
        <v>208</v>
      </c>
      <c r="B55" t="s">
        <v>197</v>
      </c>
      <c r="C55" s="30">
        <v>54107</v>
      </c>
      <c r="D55" t="s">
        <v>199</v>
      </c>
      <c r="E55" s="26" t="s">
        <v>206</v>
      </c>
      <c r="F55">
        <v>-0.62</v>
      </c>
      <c r="G55">
        <v>-0.57999999999999996</v>
      </c>
      <c r="H55">
        <v>0</v>
      </c>
    </row>
    <row r="56" spans="1:8" ht="30" x14ac:dyDescent="0.25">
      <c r="A56" s="30" t="s">
        <v>208</v>
      </c>
      <c r="B56" t="s">
        <v>198</v>
      </c>
      <c r="C56" s="30">
        <v>54109</v>
      </c>
      <c r="D56" t="s">
        <v>199</v>
      </c>
      <c r="E56" s="26" t="s">
        <v>204</v>
      </c>
      <c r="F56">
        <v>-0.52</v>
      </c>
      <c r="G56">
        <v>-0.52</v>
      </c>
      <c r="H56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C1" workbookViewId="0">
      <selection activeCell="E9" sqref="E9"/>
    </sheetView>
  </sheetViews>
  <sheetFormatPr defaultRowHeight="15" x14ac:dyDescent="0.25"/>
  <cols>
    <col min="1" max="1" width="23.42578125" bestFit="1" customWidth="1"/>
    <col min="2" max="2" width="24.5703125" bestFit="1" customWidth="1"/>
    <col min="3" max="4" width="20.5703125" customWidth="1"/>
    <col min="5" max="5" width="12.42578125" customWidth="1"/>
    <col min="6" max="6" width="17.85546875" bestFit="1" customWidth="1"/>
    <col min="7" max="7" width="17" bestFit="1" customWidth="1"/>
    <col min="8" max="8" width="43.85546875" bestFit="1" customWidth="1"/>
    <col min="9" max="9" width="12" bestFit="1" customWidth="1"/>
  </cols>
  <sheetData>
    <row r="1" spans="1:8" s="2" customFormat="1" x14ac:dyDescent="0.25">
      <c r="A1" s="3" t="s">
        <v>0</v>
      </c>
      <c r="B1" s="3" t="s">
        <v>1</v>
      </c>
      <c r="C1" s="3" t="s">
        <v>102</v>
      </c>
      <c r="D1" s="3" t="s">
        <v>103</v>
      </c>
      <c r="E1" s="3" t="s">
        <v>20</v>
      </c>
      <c r="F1" s="3" t="s">
        <v>21</v>
      </c>
      <c r="G1" s="3" t="s">
        <v>224</v>
      </c>
      <c r="H1" s="3" t="s">
        <v>101</v>
      </c>
    </row>
    <row r="2" spans="1:8" x14ac:dyDescent="0.25">
      <c r="A2" s="7" t="s">
        <v>4</v>
      </c>
      <c r="B2" s="1" t="s">
        <v>3</v>
      </c>
      <c r="C2" s="1">
        <v>4354667.0236090003</v>
      </c>
      <c r="D2" s="1">
        <v>705678.77074399998</v>
      </c>
      <c r="E2" s="1">
        <v>39.316977437817798</v>
      </c>
      <c r="F2" s="5" t="s">
        <v>72</v>
      </c>
      <c r="G2" s="1">
        <v>0.52800000000000002</v>
      </c>
      <c r="H2" s="1">
        <v>0.53093333333333326</v>
      </c>
    </row>
    <row r="3" spans="1:8" x14ac:dyDescent="0.25">
      <c r="B3" s="1" t="s">
        <v>5</v>
      </c>
      <c r="C3" s="1">
        <v>4187528.515348</v>
      </c>
      <c r="D3" s="1">
        <v>417702.66941999999</v>
      </c>
      <c r="E3" s="1">
        <v>37.831470091718799</v>
      </c>
      <c r="F3" s="5" t="s">
        <v>73</v>
      </c>
      <c r="G3" s="1">
        <v>0.70199999999999996</v>
      </c>
      <c r="H3" s="1">
        <v>0.67449999999999977</v>
      </c>
    </row>
    <row r="4" spans="1:8" x14ac:dyDescent="0.25">
      <c r="B4" s="1" t="s">
        <v>6</v>
      </c>
      <c r="C4" s="1">
        <v>4137061.545533</v>
      </c>
      <c r="D4" s="1">
        <v>442144.00761700002</v>
      </c>
      <c r="E4" s="1">
        <v>37.378493615767503</v>
      </c>
      <c r="F4" s="5" t="s">
        <v>74</v>
      </c>
      <c r="G4" s="1">
        <v>0.53100000000000003</v>
      </c>
      <c r="H4" s="1">
        <v>0.51209090909090904</v>
      </c>
    </row>
    <row r="5" spans="1:8" x14ac:dyDescent="0.25">
      <c r="B5" s="1" t="s">
        <v>9</v>
      </c>
      <c r="C5" s="1">
        <v>4139858.8255969998</v>
      </c>
      <c r="D5" s="1">
        <v>490139.63889200002</v>
      </c>
      <c r="E5" s="1">
        <v>37.405460845751499</v>
      </c>
      <c r="F5" s="5" t="s">
        <v>75</v>
      </c>
      <c r="G5" s="1">
        <v>0.38700000000000001</v>
      </c>
      <c r="H5" s="1">
        <v>0.3451818181818182</v>
      </c>
    </row>
    <row r="6" spans="1:8" x14ac:dyDescent="0.25">
      <c r="B6" s="42" t="s">
        <v>177</v>
      </c>
      <c r="C6" s="31">
        <v>4157124</v>
      </c>
      <c r="D6" s="1">
        <v>539687</v>
      </c>
      <c r="E6" s="1">
        <v>37.560284000000003</v>
      </c>
      <c r="F6" s="5" t="s">
        <v>223</v>
      </c>
      <c r="G6" s="1">
        <v>0.48899999999999999</v>
      </c>
      <c r="H6" s="1">
        <v>0.45636363636363647</v>
      </c>
    </row>
    <row r="7" spans="1:8" x14ac:dyDescent="0.25">
      <c r="B7" s="1" t="s">
        <v>7</v>
      </c>
      <c r="C7" s="1">
        <v>4438588.2772949999</v>
      </c>
      <c r="D7" s="1">
        <v>532489.44068200001</v>
      </c>
      <c r="E7" s="1">
        <v>40.096957761624701</v>
      </c>
      <c r="F7" s="5" t="s">
        <v>76</v>
      </c>
      <c r="G7" s="1">
        <v>0.495</v>
      </c>
      <c r="H7" s="1">
        <v>0.51300000000000001</v>
      </c>
    </row>
    <row r="8" spans="1:8" x14ac:dyDescent="0.25">
      <c r="B8" s="1" t="s">
        <v>8</v>
      </c>
      <c r="C8" s="1">
        <v>4262634.4529990004</v>
      </c>
      <c r="D8" s="1">
        <v>420735.88548400003</v>
      </c>
      <c r="E8" s="1">
        <v>38.508556745116799</v>
      </c>
      <c r="F8" s="5" t="s">
        <v>77</v>
      </c>
      <c r="G8" s="1">
        <v>0.627</v>
      </c>
      <c r="H8" s="1">
        <v>0.62388888888888894</v>
      </c>
    </row>
    <row r="9" spans="1:8" x14ac:dyDescent="0.25">
      <c r="B9" s="14" t="s">
        <v>189</v>
      </c>
      <c r="C9" s="5">
        <v>4354498</v>
      </c>
      <c r="D9" s="5">
        <v>582204</v>
      </c>
      <c r="E9" s="14">
        <v>39.336002000000001</v>
      </c>
      <c r="F9" s="5" t="s">
        <v>267</v>
      </c>
      <c r="G9" s="1">
        <v>0.63600000000000001</v>
      </c>
      <c r="H9" s="1">
        <v>0.61359999999999992</v>
      </c>
    </row>
    <row r="11" spans="1:8" x14ac:dyDescent="0.25">
      <c r="A11" s="7" t="s">
        <v>11</v>
      </c>
      <c r="B11" s="1" t="s">
        <v>2</v>
      </c>
      <c r="C11" s="1">
        <v>4175663</v>
      </c>
      <c r="D11" s="1">
        <v>531402</v>
      </c>
      <c r="E11" s="1">
        <v>37.727693911210501</v>
      </c>
      <c r="F11" s="5" t="s">
        <v>100</v>
      </c>
      <c r="G11" s="1">
        <v>0.58399999999999996</v>
      </c>
    </row>
    <row r="15" spans="1:8" x14ac:dyDescent="0.25">
      <c r="A15" s="43" t="s">
        <v>106</v>
      </c>
      <c r="B15" s="43"/>
      <c r="C15" s="43"/>
      <c r="D15" s="43"/>
    </row>
    <row r="16" spans="1:8" x14ac:dyDescent="0.25">
      <c r="A16" s="44" t="s">
        <v>225</v>
      </c>
      <c r="B16" s="45"/>
      <c r="C16" s="45"/>
      <c r="D16" s="46"/>
    </row>
    <row r="17" spans="1:6" x14ac:dyDescent="0.25">
      <c r="B17" s="13"/>
      <c r="C17" s="13"/>
      <c r="D17" s="13"/>
      <c r="E17" s="12"/>
      <c r="F17" s="12"/>
    </row>
    <row r="19" spans="1:6" x14ac:dyDescent="0.25">
      <c r="A19" s="47" t="s">
        <v>268</v>
      </c>
      <c r="B19" s="48"/>
      <c r="C19" s="48"/>
      <c r="D19" s="48"/>
      <c r="E19" s="49"/>
    </row>
    <row r="20" spans="1:6" ht="30" customHeight="1" x14ac:dyDescent="0.25">
      <c r="A20" s="50" t="s">
        <v>269</v>
      </c>
      <c r="B20" s="51"/>
      <c r="C20" s="51"/>
      <c r="D20" s="51"/>
      <c r="E20" s="52"/>
    </row>
  </sheetData>
  <mergeCells count="4">
    <mergeCell ref="A15:D15"/>
    <mergeCell ref="A16:D16"/>
    <mergeCell ref="A19:E19"/>
    <mergeCell ref="A20:E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3" max="3" width="10" bestFit="1" customWidth="1"/>
    <col min="4" max="4" width="11" bestFit="1" customWidth="1"/>
    <col min="7" max="7" width="12.85546875" customWidth="1"/>
    <col min="8" max="8" width="12.7109375" bestFit="1" customWidth="1"/>
    <col min="9" max="9" width="23.140625" bestFit="1" customWidth="1"/>
    <col min="10" max="10" width="12.28515625" customWidth="1"/>
    <col min="11" max="11" width="11.7109375" customWidth="1"/>
    <col min="12" max="12" width="18.28515625" bestFit="1" customWidth="1"/>
    <col min="13" max="13" width="20.28515625" bestFit="1" customWidth="1"/>
  </cols>
  <sheetData>
    <row r="1" spans="1:13" x14ac:dyDescent="0.25">
      <c r="A1" s="3" t="s">
        <v>18</v>
      </c>
      <c r="B1" s="10" t="s">
        <v>35</v>
      </c>
      <c r="C1" s="3" t="s">
        <v>36</v>
      </c>
      <c r="D1" s="3" t="s">
        <v>22</v>
      </c>
      <c r="F1" s="3" t="s">
        <v>19</v>
      </c>
      <c r="G1" s="3" t="s">
        <v>20</v>
      </c>
      <c r="H1" s="3" t="s">
        <v>21</v>
      </c>
      <c r="I1" s="3" t="s">
        <v>23</v>
      </c>
      <c r="J1" s="3" t="s">
        <v>32</v>
      </c>
      <c r="K1" s="3" t="s">
        <v>33</v>
      </c>
      <c r="L1" s="3" t="s">
        <v>30</v>
      </c>
      <c r="M1" s="3" t="s">
        <v>31</v>
      </c>
    </row>
    <row r="2" spans="1:13" x14ac:dyDescent="0.25">
      <c r="A2" s="3">
        <v>1</v>
      </c>
      <c r="B2" s="1">
        <v>704233.8125</v>
      </c>
      <c r="C2" s="1">
        <v>4374968.5</v>
      </c>
      <c r="D2" s="1">
        <v>459.77200299999998</v>
      </c>
      <c r="F2" s="3">
        <v>1</v>
      </c>
      <c r="G2" s="1">
        <v>39.500093504840002</v>
      </c>
      <c r="H2" s="5" t="s">
        <v>57</v>
      </c>
      <c r="I2" s="1">
        <v>1508.4383300520001</v>
      </c>
      <c r="J2" s="1">
        <v>0.63</v>
      </c>
      <c r="K2" s="1">
        <v>-0.63</v>
      </c>
      <c r="L2" s="1">
        <f>J2-$J$19</f>
        <v>9.9066666666666747E-2</v>
      </c>
      <c r="M2" s="1">
        <f>I2+J2</f>
        <v>1509.0683300520002</v>
      </c>
    </row>
    <row r="3" spans="1:13" x14ac:dyDescent="0.25">
      <c r="A3" s="3">
        <v>2</v>
      </c>
      <c r="B3" s="1">
        <v>714983.25</v>
      </c>
      <c r="C3" s="1">
        <v>4375259.5</v>
      </c>
      <c r="D3" s="1">
        <v>178.74934400000001</v>
      </c>
      <c r="F3" s="3">
        <v>2</v>
      </c>
      <c r="G3" s="1">
        <v>39.500092675284897</v>
      </c>
      <c r="H3" s="5" t="s">
        <v>58</v>
      </c>
      <c r="I3" s="1">
        <v>586.44797900260005</v>
      </c>
      <c r="J3" s="1">
        <v>0.65600000000000003</v>
      </c>
      <c r="K3" s="1">
        <v>-0.65600000000000003</v>
      </c>
      <c r="L3" s="1">
        <f t="shared" ref="L3:L16" si="0">J3-$J$19</f>
        <v>0.12506666666666677</v>
      </c>
      <c r="M3" s="1">
        <f t="shared" ref="M3:M16" si="1">I3+J3</f>
        <v>587.1039790026</v>
      </c>
    </row>
    <row r="4" spans="1:13" x14ac:dyDescent="0.25">
      <c r="A4" s="3">
        <v>3</v>
      </c>
      <c r="B4" s="1">
        <v>725732.9375</v>
      </c>
      <c r="C4" s="1">
        <v>4375565.5</v>
      </c>
      <c r="D4" s="1">
        <v>200.041763</v>
      </c>
      <c r="F4" s="3">
        <v>3</v>
      </c>
      <c r="G4" s="1">
        <v>39.500092267192201</v>
      </c>
      <c r="H4" s="5" t="s">
        <v>59</v>
      </c>
      <c r="I4" s="1">
        <v>656.30499671919995</v>
      </c>
      <c r="J4" s="1">
        <v>0.61399999999999999</v>
      </c>
      <c r="K4" s="1">
        <v>-0.61399999999999999</v>
      </c>
      <c r="L4" s="1">
        <f t="shared" si="0"/>
        <v>8.3066666666666733E-2</v>
      </c>
      <c r="M4" s="1">
        <f t="shared" si="1"/>
        <v>656.91899671919998</v>
      </c>
    </row>
    <row r="5" spans="1:13" x14ac:dyDescent="0.25">
      <c r="A5" s="3">
        <v>4</v>
      </c>
      <c r="B5" s="1">
        <v>693830.875</v>
      </c>
      <c r="C5" s="1">
        <v>4360818</v>
      </c>
      <c r="D5" s="1">
        <v>204.04568499999999</v>
      </c>
      <c r="F5" s="3">
        <v>4</v>
      </c>
      <c r="G5" s="1">
        <v>39.375094950784003</v>
      </c>
      <c r="H5" s="5" t="s">
        <v>60</v>
      </c>
      <c r="I5" s="1">
        <v>669.44122375330005</v>
      </c>
      <c r="J5" s="1">
        <v>0.59399999999999997</v>
      </c>
      <c r="K5" s="1">
        <v>-0.59399999999999997</v>
      </c>
      <c r="L5" s="1">
        <f t="shared" si="0"/>
        <v>6.3066666666666715E-2</v>
      </c>
      <c r="M5" s="1">
        <f t="shared" si="1"/>
        <v>670.0352237533001</v>
      </c>
    </row>
    <row r="6" spans="1:13" x14ac:dyDescent="0.25">
      <c r="A6" s="3">
        <v>5</v>
      </c>
      <c r="B6" s="1">
        <v>704599.5</v>
      </c>
      <c r="C6" s="1">
        <v>4361094</v>
      </c>
      <c r="D6" s="1">
        <v>321.597961</v>
      </c>
      <c r="F6" s="3">
        <v>5</v>
      </c>
      <c r="G6" s="1">
        <v>39.375095769192299</v>
      </c>
      <c r="H6" s="5" t="s">
        <v>61</v>
      </c>
      <c r="I6" s="1">
        <v>1055.1114206039999</v>
      </c>
      <c r="J6" s="1">
        <v>0.54500000000000004</v>
      </c>
      <c r="K6" s="1">
        <v>-0.54500000000000004</v>
      </c>
      <c r="L6" s="1">
        <f t="shared" si="0"/>
        <v>1.4066666666666783E-2</v>
      </c>
      <c r="M6" s="1">
        <f t="shared" si="1"/>
        <v>1055.656420604</v>
      </c>
    </row>
    <row r="7" spans="1:13" x14ac:dyDescent="0.25">
      <c r="A7" s="3">
        <v>6</v>
      </c>
      <c r="B7" s="1">
        <v>715368.25</v>
      </c>
      <c r="C7" s="1">
        <v>4361385</v>
      </c>
      <c r="D7" s="1">
        <v>329.27121</v>
      </c>
      <c r="F7" s="3">
        <v>6</v>
      </c>
      <c r="G7" s="1">
        <v>39.375097183888798</v>
      </c>
      <c r="H7" s="5" t="s">
        <v>62</v>
      </c>
      <c r="I7" s="1">
        <v>1080.2861220499999</v>
      </c>
      <c r="J7" s="1">
        <v>0.57099999999999995</v>
      </c>
      <c r="K7" s="1">
        <v>-0.57099999999999995</v>
      </c>
      <c r="L7" s="1">
        <f t="shared" si="0"/>
        <v>4.0066666666666695E-2</v>
      </c>
      <c r="M7" s="1">
        <f t="shared" si="1"/>
        <v>1080.8571220499998</v>
      </c>
    </row>
    <row r="8" spans="1:13" x14ac:dyDescent="0.25">
      <c r="A8" s="3">
        <v>7</v>
      </c>
      <c r="B8" s="1">
        <v>726137.25</v>
      </c>
      <c r="C8" s="1">
        <v>4361691</v>
      </c>
      <c r="D8" s="1">
        <v>396.11407500000001</v>
      </c>
      <c r="F8" s="3">
        <v>7</v>
      </c>
      <c r="G8" s="1">
        <v>39.375099134583202</v>
      </c>
      <c r="H8" s="5" t="s">
        <v>63</v>
      </c>
      <c r="I8" s="1">
        <v>1299.5868602359999</v>
      </c>
      <c r="J8" s="1">
        <v>0.51800000000000002</v>
      </c>
      <c r="K8" s="1">
        <v>-0.51800000000000002</v>
      </c>
      <c r="L8" s="1">
        <f t="shared" si="0"/>
        <v>-1.2933333333333241E-2</v>
      </c>
      <c r="M8" s="1">
        <f t="shared" si="1"/>
        <v>1300.1048602359999</v>
      </c>
    </row>
    <row r="9" spans="1:13" x14ac:dyDescent="0.25">
      <c r="A9" s="3">
        <v>8</v>
      </c>
      <c r="B9" s="1">
        <v>672600.75</v>
      </c>
      <c r="C9" s="1">
        <v>4346438</v>
      </c>
      <c r="D9" s="1">
        <v>288.33291600000001</v>
      </c>
      <c r="F9" s="3">
        <v>8</v>
      </c>
      <c r="G9" s="1">
        <v>39.2501026039496</v>
      </c>
      <c r="H9" s="5" t="s">
        <v>64</v>
      </c>
      <c r="I9" s="1">
        <v>945.97413385829998</v>
      </c>
      <c r="J9" s="1">
        <v>0.48599999999999999</v>
      </c>
      <c r="K9" s="1">
        <v>-0.48599999999999999</v>
      </c>
      <c r="L9" s="1">
        <f t="shared" si="0"/>
        <v>-4.493333333333327E-2</v>
      </c>
      <c r="M9" s="1">
        <f t="shared" si="1"/>
        <v>946.46013385829997</v>
      </c>
    </row>
    <row r="10" spans="1:13" x14ac:dyDescent="0.25">
      <c r="A10" s="3">
        <v>9</v>
      </c>
      <c r="B10" s="1">
        <v>683388.4375</v>
      </c>
      <c r="C10" s="1">
        <v>4346684</v>
      </c>
      <c r="D10" s="1">
        <v>493.84466600000002</v>
      </c>
      <c r="F10" s="3">
        <v>9</v>
      </c>
      <c r="G10" s="1">
        <v>39.250104085584603</v>
      </c>
      <c r="H10" s="5" t="s">
        <v>65</v>
      </c>
      <c r="I10" s="1">
        <v>1620.2252821520001</v>
      </c>
      <c r="J10" s="1">
        <v>0.54800000000000004</v>
      </c>
      <c r="K10" s="1">
        <v>-0.54800000000000004</v>
      </c>
      <c r="L10" s="1">
        <f t="shared" si="0"/>
        <v>1.7066666666666785E-2</v>
      </c>
      <c r="M10" s="1">
        <f t="shared" si="1"/>
        <v>1620.7732821520001</v>
      </c>
    </row>
    <row r="11" spans="1:13" x14ac:dyDescent="0.25">
      <c r="A11" s="3">
        <v>10</v>
      </c>
      <c r="B11" s="1">
        <v>694176.3125</v>
      </c>
      <c r="C11" s="1">
        <v>4346944.5</v>
      </c>
      <c r="D11" s="1">
        <v>685.89288299999998</v>
      </c>
      <c r="F11" s="3">
        <v>10</v>
      </c>
      <c r="G11" s="1">
        <v>39.250101814725298</v>
      </c>
      <c r="H11" s="5" t="s">
        <v>66</v>
      </c>
      <c r="I11" s="1">
        <v>2250.3047342519999</v>
      </c>
      <c r="J11" s="1">
        <v>0.443</v>
      </c>
      <c r="K11" s="1">
        <v>-0.443</v>
      </c>
      <c r="L11" s="1">
        <f t="shared" si="0"/>
        <v>-8.7933333333333252E-2</v>
      </c>
      <c r="M11" s="1">
        <f t="shared" si="1"/>
        <v>2250.7477342520001</v>
      </c>
    </row>
    <row r="12" spans="1:13" x14ac:dyDescent="0.25">
      <c r="A12" s="3">
        <v>11</v>
      </c>
      <c r="B12" s="1">
        <v>704964.1875</v>
      </c>
      <c r="C12" s="1">
        <v>4347220.5</v>
      </c>
      <c r="D12" s="1">
        <v>449.52432299999998</v>
      </c>
      <c r="F12" s="3">
        <v>11</v>
      </c>
      <c r="G12" s="1">
        <v>39.2501048125606</v>
      </c>
      <c r="H12" s="5" t="s">
        <v>67</v>
      </c>
      <c r="I12" s="1">
        <v>1474.817332677</v>
      </c>
      <c r="J12" s="1">
        <v>0.49199999999999999</v>
      </c>
      <c r="K12" s="1">
        <v>-0.49199999999999999</v>
      </c>
      <c r="L12" s="1">
        <f t="shared" si="0"/>
        <v>-3.8933333333333264E-2</v>
      </c>
      <c r="M12" s="1">
        <f t="shared" si="1"/>
        <v>1475.3093326769999</v>
      </c>
    </row>
    <row r="13" spans="1:13" x14ac:dyDescent="0.25">
      <c r="A13" s="3">
        <v>12</v>
      </c>
      <c r="B13" s="1">
        <v>715752.1875</v>
      </c>
      <c r="C13" s="1">
        <v>4347511</v>
      </c>
      <c r="D13" s="1">
        <v>353.04510499999998</v>
      </c>
      <c r="F13" s="3">
        <v>12</v>
      </c>
      <c r="G13" s="1">
        <v>39.250104022733503</v>
      </c>
      <c r="H13" s="5" t="s">
        <v>68</v>
      </c>
      <c r="I13" s="1">
        <v>1158.2844652230001</v>
      </c>
      <c r="J13" s="1">
        <v>0.502</v>
      </c>
      <c r="K13" s="1">
        <v>-0.502</v>
      </c>
      <c r="L13" s="1">
        <f t="shared" si="0"/>
        <v>-2.8933333333333255E-2</v>
      </c>
      <c r="M13" s="1">
        <f t="shared" si="1"/>
        <v>1158.7864652230001</v>
      </c>
    </row>
    <row r="14" spans="1:13" x14ac:dyDescent="0.25">
      <c r="A14" s="3">
        <v>13</v>
      </c>
      <c r="B14" s="1">
        <v>694520.625</v>
      </c>
      <c r="C14" s="1">
        <v>4333071</v>
      </c>
      <c r="D14" s="1">
        <v>470.86059599999999</v>
      </c>
      <c r="F14" s="3">
        <v>13</v>
      </c>
      <c r="G14" s="1">
        <v>39.125106447882203</v>
      </c>
      <c r="H14" s="5" t="s">
        <v>69</v>
      </c>
      <c r="I14" s="1">
        <v>1544.8182283460001</v>
      </c>
      <c r="J14" s="1">
        <v>0.47899999999999998</v>
      </c>
      <c r="K14" s="1">
        <v>-0.47899999999999998</v>
      </c>
      <c r="L14" s="1">
        <f t="shared" si="0"/>
        <v>-5.1933333333333276E-2</v>
      </c>
      <c r="M14" s="1">
        <f t="shared" si="1"/>
        <v>1545.2972283460001</v>
      </c>
    </row>
    <row r="15" spans="1:13" x14ac:dyDescent="0.25">
      <c r="A15" s="3">
        <v>14</v>
      </c>
      <c r="B15" s="1">
        <v>705327.75</v>
      </c>
      <c r="C15" s="1">
        <v>4333346.5</v>
      </c>
      <c r="D15" s="1">
        <v>509.93627900000001</v>
      </c>
      <c r="F15" s="3">
        <v>14</v>
      </c>
      <c r="G15" s="1">
        <v>39.125107161336999</v>
      </c>
      <c r="H15" s="5" t="s">
        <v>70</v>
      </c>
      <c r="I15" s="1">
        <v>1673.019288058</v>
      </c>
      <c r="J15" s="1">
        <v>0.46899999999999997</v>
      </c>
      <c r="K15" s="1">
        <v>-0.46899999999999997</v>
      </c>
      <c r="L15" s="1">
        <f t="shared" si="0"/>
        <v>-6.1933333333333285E-2</v>
      </c>
      <c r="M15" s="1">
        <f t="shared" si="1"/>
        <v>1673.4882880580001</v>
      </c>
    </row>
    <row r="16" spans="1:13" x14ac:dyDescent="0.25">
      <c r="A16" s="3">
        <v>15</v>
      </c>
      <c r="B16" s="1">
        <v>716135</v>
      </c>
      <c r="C16" s="1">
        <v>4333636.5</v>
      </c>
      <c r="D16" s="1">
        <v>405.77383400000002</v>
      </c>
      <c r="F16" s="3">
        <v>15</v>
      </c>
      <c r="G16" s="1">
        <v>39.125104206396898</v>
      </c>
      <c r="H16" s="5" t="s">
        <v>71</v>
      </c>
      <c r="I16" s="1">
        <v>1331.2789829400001</v>
      </c>
      <c r="J16" s="1">
        <v>0.41699999999999998</v>
      </c>
      <c r="K16" s="1">
        <v>-0.41699999999999998</v>
      </c>
      <c r="L16" s="1">
        <f t="shared" si="0"/>
        <v>-0.11393333333333328</v>
      </c>
      <c r="M16" s="1">
        <f t="shared" si="1"/>
        <v>1331.69598294</v>
      </c>
    </row>
    <row r="19" spans="1:10" x14ac:dyDescent="0.25">
      <c r="A19" s="53" t="s">
        <v>107</v>
      </c>
      <c r="B19" s="53"/>
      <c r="I19" s="7" t="s">
        <v>34</v>
      </c>
      <c r="J19" s="8">
        <f>AVERAGE(J2:J16)</f>
        <v>0.53093333333333326</v>
      </c>
    </row>
    <row r="20" spans="1:10" x14ac:dyDescent="0.25">
      <c r="A20" s="16" t="s">
        <v>115</v>
      </c>
      <c r="B20" s="17"/>
    </row>
    <row r="21" spans="1:10" x14ac:dyDescent="0.25">
      <c r="A21" s="20" t="s">
        <v>116</v>
      </c>
      <c r="B21" s="21"/>
      <c r="I21" s="7" t="s">
        <v>104</v>
      </c>
      <c r="J21" s="8">
        <f>MAX(L2:L16)</f>
        <v>0.12506666666666677</v>
      </c>
    </row>
    <row r="22" spans="1:10" x14ac:dyDescent="0.25">
      <c r="I22" s="7" t="s">
        <v>105</v>
      </c>
      <c r="J22" s="8">
        <f>MIN(L2:L16)</f>
        <v>-0.11393333333333328</v>
      </c>
    </row>
  </sheetData>
  <mergeCells count="1">
    <mergeCell ref="A19:B19"/>
  </mergeCells>
  <conditionalFormatting sqref="L2:L16">
    <cfRule type="cellIs" dxfId="11" priority="1" operator="lessThan">
      <formula>-0.25</formula>
    </cfRule>
    <cfRule type="cellIs" dxfId="10" priority="2" operator="greaterThan">
      <formula>0.25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J1" sqref="J1"/>
    </sheetView>
  </sheetViews>
  <sheetFormatPr defaultRowHeight="15" x14ac:dyDescent="0.25"/>
  <cols>
    <col min="2" max="2" width="12.5703125" bestFit="1" customWidth="1"/>
    <col min="3" max="4" width="11" bestFit="1" customWidth="1"/>
    <col min="7" max="7" width="12" bestFit="1" customWidth="1"/>
    <col min="8" max="8" width="11.7109375" bestFit="1" customWidth="1"/>
    <col min="9" max="9" width="23.140625" bestFit="1" customWidth="1"/>
    <col min="13" max="13" width="20.28515625" bestFit="1" customWidth="1"/>
  </cols>
  <sheetData>
    <row r="1" spans="1:13" x14ac:dyDescent="0.25">
      <c r="A1" s="3" t="s">
        <v>18</v>
      </c>
      <c r="B1" s="10" t="s">
        <v>35</v>
      </c>
      <c r="C1" s="3" t="s">
        <v>36</v>
      </c>
      <c r="D1" s="3" t="s">
        <v>22</v>
      </c>
      <c r="F1" s="3" t="s">
        <v>19</v>
      </c>
      <c r="G1" s="3" t="s">
        <v>20</v>
      </c>
      <c r="H1" s="3" t="s">
        <v>21</v>
      </c>
      <c r="I1" s="3" t="s">
        <v>23</v>
      </c>
      <c r="J1" s="3" t="s">
        <v>32</v>
      </c>
      <c r="K1" s="3" t="s">
        <v>33</v>
      </c>
      <c r="L1" s="3" t="s">
        <v>30</v>
      </c>
      <c r="M1" s="3" t="s">
        <v>31</v>
      </c>
    </row>
    <row r="2" spans="1:13" x14ac:dyDescent="0.25">
      <c r="A2" s="3">
        <v>1</v>
      </c>
      <c r="B2" s="1">
        <v>401239.1875</v>
      </c>
      <c r="C2" s="1">
        <v>4206423</v>
      </c>
      <c r="D2" s="1">
        <v>218.746994</v>
      </c>
      <c r="F2" s="3">
        <v>1</v>
      </c>
      <c r="G2" s="14">
        <v>38.000099839057299</v>
      </c>
      <c r="H2" s="15" t="s">
        <v>78</v>
      </c>
      <c r="I2" s="14">
        <v>717.67386482940003</v>
      </c>
      <c r="J2" s="14">
        <v>0.70199999999999996</v>
      </c>
      <c r="K2" s="14">
        <v>-0.70199999999999996</v>
      </c>
      <c r="L2" s="14">
        <f>J2-$J$16</f>
        <v>2.7500000000000191E-2</v>
      </c>
      <c r="M2" s="14">
        <f>I2+J2</f>
        <v>718.37586482940003</v>
      </c>
    </row>
    <row r="3" spans="1:13" x14ac:dyDescent="0.25">
      <c r="A3" s="3">
        <v>2</v>
      </c>
      <c r="B3" s="1">
        <v>412214.875</v>
      </c>
      <c r="C3" s="1">
        <v>4206297</v>
      </c>
      <c r="D3" s="1">
        <v>260.30410799999999</v>
      </c>
      <c r="F3" s="3">
        <v>2</v>
      </c>
      <c r="G3" s="14">
        <v>38.000093583764198</v>
      </c>
      <c r="H3" s="15" t="s">
        <v>79</v>
      </c>
      <c r="I3" s="14">
        <v>854.01610236219994</v>
      </c>
      <c r="J3" s="14">
        <v>0.71499999999999997</v>
      </c>
      <c r="K3" s="14">
        <v>-0.71499999999999997</v>
      </c>
      <c r="L3" s="14">
        <f t="shared" ref="L3:L13" si="0">J3-$J$16</f>
        <v>4.0500000000000203E-2</v>
      </c>
      <c r="M3" s="14">
        <f t="shared" ref="M3:M13" si="1">I3+J3</f>
        <v>854.73110236219998</v>
      </c>
    </row>
    <row r="4" spans="1:13" x14ac:dyDescent="0.25">
      <c r="A4" s="3">
        <v>3</v>
      </c>
      <c r="B4" s="1">
        <v>401071.875</v>
      </c>
      <c r="C4" s="1">
        <v>4192553.5</v>
      </c>
      <c r="D4" s="1">
        <v>419.11526500000002</v>
      </c>
      <c r="F4" s="3">
        <v>3</v>
      </c>
      <c r="G4" s="14">
        <v>37.875100043501803</v>
      </c>
      <c r="H4" s="15" t="s">
        <v>80</v>
      </c>
      <c r="I4" s="14">
        <v>1375.050082021</v>
      </c>
      <c r="J4" s="14">
        <v>0.69599999999999995</v>
      </c>
      <c r="K4" s="14">
        <v>-0.69599999999999995</v>
      </c>
      <c r="L4" s="14">
        <f t="shared" si="0"/>
        <v>2.1500000000000186E-2</v>
      </c>
      <c r="M4" s="14">
        <f t="shared" si="1"/>
        <v>1375.7460820209999</v>
      </c>
    </row>
    <row r="5" spans="1:13" x14ac:dyDescent="0.25">
      <c r="A5" s="3">
        <v>4</v>
      </c>
      <c r="B5" s="11">
        <v>412066.28125</v>
      </c>
      <c r="C5" s="1">
        <v>4192428.75</v>
      </c>
      <c r="D5" s="1">
        <v>321.94760100000002</v>
      </c>
      <c r="F5" s="3">
        <v>4</v>
      </c>
      <c r="G5" s="14">
        <v>37.875103815264097</v>
      </c>
      <c r="H5" s="15" t="s">
        <v>81</v>
      </c>
      <c r="I5" s="14">
        <v>1056.258533465</v>
      </c>
      <c r="J5" s="14">
        <v>0.73499999999999999</v>
      </c>
      <c r="K5" s="14">
        <v>-0.73499999999999999</v>
      </c>
      <c r="L5" s="14">
        <f t="shared" si="0"/>
        <v>6.050000000000022E-2</v>
      </c>
      <c r="M5" s="14">
        <f t="shared" si="1"/>
        <v>1056.9935334649999</v>
      </c>
    </row>
    <row r="6" spans="1:13" x14ac:dyDescent="0.25">
      <c r="A6" s="3">
        <v>5</v>
      </c>
      <c r="B6" s="11">
        <v>423060.28125</v>
      </c>
      <c r="C6" s="1">
        <v>4192318.25</v>
      </c>
      <c r="D6" s="1">
        <v>491.65154999999999</v>
      </c>
      <c r="F6" s="3">
        <v>5</v>
      </c>
      <c r="G6" s="14">
        <v>37.875103212944701</v>
      </c>
      <c r="H6" s="15" t="s">
        <v>82</v>
      </c>
      <c r="I6" s="14">
        <v>1613.03001969</v>
      </c>
      <c r="J6" s="14">
        <v>0.65</v>
      </c>
      <c r="K6" s="14">
        <v>-0.65</v>
      </c>
      <c r="L6" s="14">
        <f t="shared" si="0"/>
        <v>-2.4499999999999744E-2</v>
      </c>
      <c r="M6" s="14">
        <f t="shared" si="1"/>
        <v>1613.6800196900001</v>
      </c>
    </row>
    <row r="7" spans="1:13" x14ac:dyDescent="0.25">
      <c r="A7" s="3">
        <v>6</v>
      </c>
      <c r="B7" s="1">
        <v>434054.1875</v>
      </c>
      <c r="C7" s="1">
        <v>4192222.75</v>
      </c>
      <c r="D7" s="1">
        <v>443.21292099999999</v>
      </c>
      <c r="F7" s="3">
        <v>6</v>
      </c>
      <c r="G7" s="14">
        <v>37.8751050410415</v>
      </c>
      <c r="H7" s="15" t="s">
        <v>83</v>
      </c>
      <c r="I7" s="14">
        <v>1454.1106332019999</v>
      </c>
      <c r="J7" s="14">
        <v>0.64300000000000002</v>
      </c>
      <c r="K7" s="14">
        <v>-0.64300000000000002</v>
      </c>
      <c r="L7" s="14">
        <f t="shared" si="0"/>
        <v>-3.149999999999975E-2</v>
      </c>
      <c r="M7" s="14">
        <f t="shared" si="1"/>
        <v>1454.7536332019999</v>
      </c>
    </row>
    <row r="8" spans="1:13" x14ac:dyDescent="0.25">
      <c r="A8" s="3">
        <v>7</v>
      </c>
      <c r="B8" s="1">
        <v>400905.0625</v>
      </c>
      <c r="C8" s="1">
        <v>4178684.5</v>
      </c>
      <c r="D8" s="1">
        <v>451.86636399999998</v>
      </c>
      <c r="F8" s="3">
        <v>7</v>
      </c>
      <c r="G8" s="14">
        <v>37.750102198412101</v>
      </c>
      <c r="H8" s="15" t="s">
        <v>84</v>
      </c>
      <c r="I8" s="14">
        <v>1482.5011942260001</v>
      </c>
      <c r="J8" s="14">
        <v>0.71199999999999997</v>
      </c>
      <c r="K8" s="14">
        <v>-0.71199999999999997</v>
      </c>
      <c r="L8" s="14">
        <f t="shared" si="0"/>
        <v>3.75000000000002E-2</v>
      </c>
      <c r="M8" s="14">
        <f t="shared" si="1"/>
        <v>1483.213194226</v>
      </c>
    </row>
    <row r="9" spans="1:13" x14ac:dyDescent="0.25">
      <c r="A9" s="3">
        <v>8</v>
      </c>
      <c r="B9" s="11">
        <v>411918.03125</v>
      </c>
      <c r="C9" s="1">
        <v>4178560</v>
      </c>
      <c r="D9" s="1">
        <v>260.43331899999998</v>
      </c>
      <c r="F9" s="3">
        <v>8</v>
      </c>
      <c r="G9" s="14">
        <v>37.750106954002597</v>
      </c>
      <c r="H9" s="15" t="s">
        <v>85</v>
      </c>
      <c r="I9" s="14">
        <v>854.44002296589997</v>
      </c>
      <c r="J9" s="14">
        <v>0.71499999999999997</v>
      </c>
      <c r="K9" s="14">
        <v>-0.71499999999999997</v>
      </c>
      <c r="L9" s="14">
        <f t="shared" si="0"/>
        <v>4.0500000000000203E-2</v>
      </c>
      <c r="M9" s="14">
        <f t="shared" si="1"/>
        <v>855.1550229659</v>
      </c>
    </row>
    <row r="10" spans="1:13" x14ac:dyDescent="0.25">
      <c r="A10" s="3">
        <v>9</v>
      </c>
      <c r="B10" s="11">
        <v>422930.59375</v>
      </c>
      <c r="C10" s="1">
        <v>4178449.75</v>
      </c>
      <c r="D10" s="1">
        <v>444.11489899999998</v>
      </c>
      <c r="F10" s="3">
        <v>9</v>
      </c>
      <c r="G10" s="14">
        <v>37.750107483725003</v>
      </c>
      <c r="H10" s="15" t="s">
        <v>86</v>
      </c>
      <c r="I10" s="14">
        <v>1457.0698786089999</v>
      </c>
      <c r="J10" s="14">
        <v>0.70899999999999996</v>
      </c>
      <c r="K10" s="14">
        <v>-0.70899999999999996</v>
      </c>
      <c r="L10" s="14">
        <f t="shared" si="0"/>
        <v>3.4500000000000197E-2</v>
      </c>
      <c r="M10" s="14">
        <f t="shared" si="1"/>
        <v>1457.778878609</v>
      </c>
    </row>
    <row r="11" spans="1:13" x14ac:dyDescent="0.25">
      <c r="A11" s="3">
        <v>10</v>
      </c>
      <c r="B11" s="1">
        <v>433943.0625</v>
      </c>
      <c r="C11" s="1">
        <v>4178354.25</v>
      </c>
      <c r="D11" s="1">
        <v>544.64489700000001</v>
      </c>
      <c r="F11" s="3">
        <v>10</v>
      </c>
      <c r="G11" s="14">
        <v>37.750108340951698</v>
      </c>
      <c r="H11" s="15" t="s">
        <v>87</v>
      </c>
      <c r="I11" s="14">
        <v>1786.892706693</v>
      </c>
      <c r="J11" s="14">
        <v>0.64</v>
      </c>
      <c r="K11" s="14">
        <v>-0.64</v>
      </c>
      <c r="L11" s="14">
        <f t="shared" si="0"/>
        <v>-3.4499999999999753E-2</v>
      </c>
      <c r="M11" s="14">
        <f t="shared" si="1"/>
        <v>1787.5327066930001</v>
      </c>
    </row>
    <row r="12" spans="1:13" x14ac:dyDescent="0.25">
      <c r="A12" s="3">
        <v>11</v>
      </c>
      <c r="B12" s="1">
        <v>444955.5</v>
      </c>
      <c r="C12" s="1">
        <v>4178273.75</v>
      </c>
      <c r="D12" s="1">
        <v>461.993469</v>
      </c>
      <c r="F12" s="3">
        <v>11</v>
      </c>
      <c r="G12" s="14">
        <v>37.750111792270602</v>
      </c>
      <c r="H12" s="15" t="s">
        <v>88</v>
      </c>
      <c r="I12" s="14">
        <v>1515.7266043310001</v>
      </c>
      <c r="J12" s="14">
        <v>0.53100000000000003</v>
      </c>
      <c r="K12" s="14">
        <v>-0.53100000000000003</v>
      </c>
      <c r="L12" s="14">
        <f t="shared" si="0"/>
        <v>-0.14349999999999974</v>
      </c>
      <c r="M12" s="14">
        <f t="shared" si="1"/>
        <v>1516.257604331</v>
      </c>
    </row>
    <row r="13" spans="1:13" x14ac:dyDescent="0.25">
      <c r="A13" s="3">
        <v>12</v>
      </c>
      <c r="B13" s="1">
        <v>411770.125</v>
      </c>
      <c r="C13" s="1">
        <v>4164691.25</v>
      </c>
      <c r="D13" s="1">
        <v>681.363159</v>
      </c>
      <c r="F13" s="3">
        <v>12</v>
      </c>
      <c r="G13" s="14">
        <v>37.625107508547899</v>
      </c>
      <c r="H13" s="15" t="s">
        <v>89</v>
      </c>
      <c r="I13" s="14">
        <v>2235.4434350390002</v>
      </c>
      <c r="J13" s="14">
        <v>0.64600000000000002</v>
      </c>
      <c r="K13" s="14">
        <v>-0.64600000000000002</v>
      </c>
      <c r="L13" s="14">
        <f t="shared" si="0"/>
        <v>-2.8499999999999748E-2</v>
      </c>
      <c r="M13" s="14">
        <f t="shared" si="1"/>
        <v>2236.0894350390004</v>
      </c>
    </row>
    <row r="16" spans="1:13" x14ac:dyDescent="0.25">
      <c r="A16" s="53" t="s">
        <v>107</v>
      </c>
      <c r="B16" s="53"/>
      <c r="I16" s="7" t="s">
        <v>34</v>
      </c>
      <c r="J16" s="8">
        <f>AVERAGE(J2:J13)</f>
        <v>0.67449999999999977</v>
      </c>
    </row>
    <row r="17" spans="1:10" x14ac:dyDescent="0.25">
      <c r="A17" s="16" t="s">
        <v>117</v>
      </c>
      <c r="B17" s="17"/>
    </row>
    <row r="18" spans="1:10" x14ac:dyDescent="0.25">
      <c r="A18" s="18" t="s">
        <v>5</v>
      </c>
      <c r="B18" s="19"/>
      <c r="I18" s="7" t="s">
        <v>104</v>
      </c>
      <c r="J18" s="8">
        <f>MAX(L2:L13)</f>
        <v>6.050000000000022E-2</v>
      </c>
    </row>
    <row r="19" spans="1:10" x14ac:dyDescent="0.25">
      <c r="A19" s="18" t="s">
        <v>118</v>
      </c>
      <c r="B19" s="19"/>
      <c r="I19" s="7" t="s">
        <v>105</v>
      </c>
      <c r="J19" s="8">
        <f>MIN(L2:L13)</f>
        <v>-0.14349999999999974</v>
      </c>
    </row>
    <row r="20" spans="1:10" x14ac:dyDescent="0.25">
      <c r="A20" s="18" t="s">
        <v>119</v>
      </c>
      <c r="B20" s="19"/>
    </row>
    <row r="21" spans="1:10" x14ac:dyDescent="0.25">
      <c r="A21" s="20" t="s">
        <v>120</v>
      </c>
      <c r="B21" s="21"/>
    </row>
  </sheetData>
  <mergeCells count="1">
    <mergeCell ref="A16:B16"/>
  </mergeCells>
  <conditionalFormatting sqref="L2:L15 L17:L1048576">
    <cfRule type="cellIs" dxfId="9" priority="2" operator="greaterThan">
      <formula>0.25</formula>
    </cfRule>
  </conditionalFormatting>
  <conditionalFormatting sqref="L2:L13">
    <cfRule type="cellIs" dxfId="8" priority="1" operator="lessThan">
      <formula>-0.25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F27" sqref="F27"/>
    </sheetView>
  </sheetViews>
  <sheetFormatPr defaultRowHeight="15" x14ac:dyDescent="0.25"/>
  <cols>
    <col min="2" max="2" width="12.5703125" bestFit="1" customWidth="1"/>
    <col min="3" max="4" width="11" bestFit="1" customWidth="1"/>
    <col min="7" max="7" width="12" bestFit="1" customWidth="1"/>
    <col min="8" max="8" width="12.7109375" bestFit="1" customWidth="1"/>
    <col min="9" max="9" width="23.140625" bestFit="1" customWidth="1"/>
    <col min="13" max="13" width="20.28515625" bestFit="1" customWidth="1"/>
  </cols>
  <sheetData>
    <row r="1" spans="1:13" x14ac:dyDescent="0.25">
      <c r="A1" s="3" t="s">
        <v>18</v>
      </c>
      <c r="B1" s="10" t="s">
        <v>35</v>
      </c>
      <c r="C1" s="3" t="s">
        <v>36</v>
      </c>
      <c r="D1" s="3" t="s">
        <v>22</v>
      </c>
      <c r="F1" s="3" t="s">
        <v>19</v>
      </c>
      <c r="G1" s="3" t="s">
        <v>20</v>
      </c>
      <c r="H1" s="3" t="s">
        <v>21</v>
      </c>
      <c r="I1" s="3" t="s">
        <v>23</v>
      </c>
      <c r="J1" s="3" t="s">
        <v>32</v>
      </c>
      <c r="K1" s="3" t="s">
        <v>33</v>
      </c>
      <c r="L1" s="3" t="s">
        <v>30</v>
      </c>
      <c r="M1" s="3" t="s">
        <v>31</v>
      </c>
    </row>
    <row r="2" spans="1:13" x14ac:dyDescent="0.25">
      <c r="A2" s="3">
        <v>1</v>
      </c>
      <c r="B2" s="1">
        <v>422672.1875</v>
      </c>
      <c r="C2" s="1">
        <v>4150713</v>
      </c>
      <c r="D2" s="1">
        <v>562.30383300000005</v>
      </c>
      <c r="F2" s="3">
        <v>1</v>
      </c>
      <c r="G2" s="1">
        <v>37.500110484658997</v>
      </c>
      <c r="H2" s="5" t="s">
        <v>90</v>
      </c>
      <c r="I2" s="1">
        <v>1844.8288484249999</v>
      </c>
      <c r="J2" s="1">
        <v>0.66900000000000004</v>
      </c>
      <c r="K2" s="1">
        <v>-0.66900000000000004</v>
      </c>
      <c r="L2" s="1">
        <f>J2-$J$15</f>
        <v>0.156909090909091</v>
      </c>
      <c r="M2" s="1">
        <f>I2+J2</f>
        <v>1845.497848425</v>
      </c>
    </row>
    <row r="3" spans="1:13" x14ac:dyDescent="0.25">
      <c r="A3" s="3">
        <v>2</v>
      </c>
      <c r="B3" s="11">
        <v>433721.65625</v>
      </c>
      <c r="C3" s="1">
        <v>4150617.75</v>
      </c>
      <c r="D3" s="1">
        <v>578.17279099999996</v>
      </c>
      <c r="F3" s="3">
        <v>2</v>
      </c>
      <c r="G3" s="1">
        <v>37.5001116079466</v>
      </c>
      <c r="H3" s="5" t="s">
        <v>91</v>
      </c>
      <c r="I3" s="1">
        <v>1896.8923589240001</v>
      </c>
      <c r="J3" s="1">
        <v>0.56399999999999995</v>
      </c>
      <c r="K3" s="1">
        <v>-0.56399999999999995</v>
      </c>
      <c r="L3" s="1">
        <f>J3-$J$15</f>
        <v>5.1909090909090905E-2</v>
      </c>
      <c r="M3" s="1">
        <f t="shared" ref="M3:M12" si="0">I3+J3</f>
        <v>1897.4563589240001</v>
      </c>
    </row>
    <row r="4" spans="1:13" x14ac:dyDescent="0.25">
      <c r="A4" s="3">
        <v>3</v>
      </c>
      <c r="B4" s="1">
        <v>444771</v>
      </c>
      <c r="C4" s="1">
        <v>4150537</v>
      </c>
      <c r="D4" s="1">
        <v>499.47891199999998</v>
      </c>
      <c r="F4" s="3">
        <v>3</v>
      </c>
      <c r="G4" s="1">
        <v>37.500111118196202</v>
      </c>
      <c r="H4" s="5" t="s">
        <v>92</v>
      </c>
      <c r="I4" s="1">
        <v>1638.7103412070001</v>
      </c>
      <c r="J4" s="1">
        <v>0.54800000000000004</v>
      </c>
      <c r="K4" s="1">
        <v>-0.54800000000000004</v>
      </c>
      <c r="L4" s="1">
        <f t="shared" ref="L4:L12" si="1">J4-$J$15</f>
        <v>3.5909090909091002E-2</v>
      </c>
      <c r="M4" s="1">
        <f t="shared" si="0"/>
        <v>1639.2583412070001</v>
      </c>
    </row>
    <row r="5" spans="1:13" x14ac:dyDescent="0.25">
      <c r="A5" s="3">
        <v>4</v>
      </c>
      <c r="B5" s="1">
        <v>455820.25</v>
      </c>
      <c r="C5" s="1">
        <v>4150471.25</v>
      </c>
      <c r="D5" s="1">
        <v>670.00994900000001</v>
      </c>
      <c r="F5" s="3">
        <v>4</v>
      </c>
      <c r="G5" s="1">
        <v>37.500113534010502</v>
      </c>
      <c r="H5" s="5" t="s">
        <v>93</v>
      </c>
      <c r="I5" s="1">
        <v>2198.1953707349999</v>
      </c>
      <c r="J5" s="1">
        <v>0.46899999999999997</v>
      </c>
      <c r="K5" s="1">
        <v>-0.46899999999999997</v>
      </c>
      <c r="L5" s="1">
        <f t="shared" si="1"/>
        <v>-4.3090909090909069E-2</v>
      </c>
      <c r="M5" s="1">
        <f t="shared" si="0"/>
        <v>2198.6643707349999</v>
      </c>
    </row>
    <row r="6" spans="1:13" x14ac:dyDescent="0.25">
      <c r="A6" s="3">
        <v>5</v>
      </c>
      <c r="B6" s="11">
        <v>422543.40625</v>
      </c>
      <c r="C6" s="1">
        <v>4136845</v>
      </c>
      <c r="D6" s="1">
        <v>602.92498799999998</v>
      </c>
      <c r="F6" s="3">
        <v>5</v>
      </c>
      <c r="G6" s="1">
        <v>37.375111467665597</v>
      </c>
      <c r="H6" s="5" t="s">
        <v>94</v>
      </c>
      <c r="I6" s="1">
        <v>1978.1003543310001</v>
      </c>
      <c r="J6" s="1">
        <v>0.55800000000000005</v>
      </c>
      <c r="K6" s="1">
        <v>-0.55800000000000005</v>
      </c>
      <c r="L6" s="1">
        <f t="shared" si="1"/>
        <v>4.590909090909101E-2</v>
      </c>
      <c r="M6" s="1">
        <f t="shared" si="0"/>
        <v>1978.6583543310001</v>
      </c>
    </row>
    <row r="7" spans="1:13" x14ac:dyDescent="0.25">
      <c r="A7" s="3">
        <v>6</v>
      </c>
      <c r="B7" s="11">
        <v>433611.46875</v>
      </c>
      <c r="C7" s="1">
        <v>4136749.75</v>
      </c>
      <c r="D7" s="1">
        <v>652.73113999999998</v>
      </c>
      <c r="F7" s="3">
        <v>6</v>
      </c>
      <c r="G7" s="1">
        <v>37.375111586753903</v>
      </c>
      <c r="H7" s="5" t="s">
        <v>95</v>
      </c>
      <c r="I7" s="1">
        <v>2141.5063648300002</v>
      </c>
      <c r="J7" s="1">
        <v>0.55100000000000005</v>
      </c>
      <c r="K7" s="1">
        <v>-0.55100000000000005</v>
      </c>
      <c r="L7" s="1">
        <f t="shared" si="1"/>
        <v>3.8909090909091004E-2</v>
      </c>
      <c r="M7" s="1">
        <f t="shared" si="0"/>
        <v>2142.0573648300001</v>
      </c>
    </row>
    <row r="8" spans="1:13" x14ac:dyDescent="0.25">
      <c r="A8" s="3">
        <v>7</v>
      </c>
      <c r="B8" s="1">
        <v>444679.0625</v>
      </c>
      <c r="C8" s="1">
        <v>4136669.5</v>
      </c>
      <c r="D8" s="1">
        <v>554.74352999999996</v>
      </c>
      <c r="F8" s="3">
        <v>7</v>
      </c>
      <c r="G8" s="1">
        <v>37.3751147310007</v>
      </c>
      <c r="H8" s="5" t="s">
        <v>96</v>
      </c>
      <c r="I8" s="1">
        <v>1820.02470472</v>
      </c>
      <c r="J8" s="1">
        <v>0.52500000000000002</v>
      </c>
      <c r="K8" s="1">
        <v>-0.52500000000000002</v>
      </c>
      <c r="L8" s="1">
        <f t="shared" si="1"/>
        <v>1.2909090909090981E-2</v>
      </c>
      <c r="M8" s="1">
        <f t="shared" si="0"/>
        <v>1820.5497047200001</v>
      </c>
    </row>
    <row r="9" spans="1:13" x14ac:dyDescent="0.25">
      <c r="A9" s="3">
        <v>8</v>
      </c>
      <c r="B9" s="11">
        <v>455746.59375</v>
      </c>
      <c r="C9" s="1">
        <v>4136603.5</v>
      </c>
      <c r="D9" s="1">
        <v>626.58850099999995</v>
      </c>
      <c r="F9" s="3">
        <v>8</v>
      </c>
      <c r="G9" s="1">
        <v>37.375114182698297</v>
      </c>
      <c r="H9" s="5" t="s">
        <v>97</v>
      </c>
      <c r="I9" s="1">
        <v>2055.7365518370002</v>
      </c>
      <c r="J9" s="1">
        <v>0.499</v>
      </c>
      <c r="K9" s="1">
        <v>-0.499</v>
      </c>
      <c r="L9" s="1">
        <f t="shared" si="1"/>
        <v>-1.3090909090909042E-2</v>
      </c>
      <c r="M9" s="1">
        <f t="shared" si="0"/>
        <v>2056.235551837</v>
      </c>
    </row>
    <row r="10" spans="1:13" x14ac:dyDescent="0.25">
      <c r="A10" s="3">
        <v>9</v>
      </c>
      <c r="B10" s="1">
        <v>466814.0625</v>
      </c>
      <c r="C10" s="1">
        <v>4136552.5</v>
      </c>
      <c r="D10" s="1">
        <v>735.49530000000004</v>
      </c>
      <c r="F10" s="3">
        <v>9</v>
      </c>
      <c r="G10" s="1">
        <v>37.375116709056201</v>
      </c>
      <c r="H10" s="5" t="s">
        <v>41</v>
      </c>
      <c r="I10" s="1">
        <v>2413.0423228</v>
      </c>
      <c r="J10" s="1">
        <v>0.35099999999999998</v>
      </c>
      <c r="K10" s="1">
        <v>-0.35099999999999998</v>
      </c>
      <c r="L10" s="1">
        <f t="shared" si="1"/>
        <v>-0.16109090909090906</v>
      </c>
      <c r="M10" s="1">
        <f t="shared" si="0"/>
        <v>2413.3933228000001</v>
      </c>
    </row>
    <row r="11" spans="1:13" x14ac:dyDescent="0.25">
      <c r="A11" s="3">
        <v>10</v>
      </c>
      <c r="B11" s="11">
        <v>444587.40625</v>
      </c>
      <c r="C11" s="1">
        <v>4122802</v>
      </c>
      <c r="D11" s="1">
        <v>685.89105199999995</v>
      </c>
      <c r="F11" s="3">
        <v>10</v>
      </c>
      <c r="G11" s="1">
        <v>37.250115727941797</v>
      </c>
      <c r="H11" s="5" t="s">
        <v>98</v>
      </c>
      <c r="I11" s="1">
        <v>2250.298727034</v>
      </c>
      <c r="J11" s="1">
        <v>0.48599999999999999</v>
      </c>
      <c r="K11" s="1">
        <v>-0.48599999999999999</v>
      </c>
      <c r="L11" s="1">
        <f t="shared" si="1"/>
        <v>-2.6090909090909054E-2</v>
      </c>
      <c r="M11" s="1">
        <f t="shared" si="0"/>
        <v>2250.7847270339998</v>
      </c>
    </row>
    <row r="12" spans="1:13" x14ac:dyDescent="0.25">
      <c r="A12" s="3">
        <v>11</v>
      </c>
      <c r="B12" s="11">
        <v>455673.15625</v>
      </c>
      <c r="C12" s="1">
        <v>4122736</v>
      </c>
      <c r="D12" s="1">
        <v>746.080017</v>
      </c>
      <c r="F12" s="3">
        <v>11</v>
      </c>
      <c r="G12" s="1">
        <v>37.250114456833302</v>
      </c>
      <c r="H12" s="5" t="s">
        <v>99</v>
      </c>
      <c r="I12" s="1">
        <v>2447.769084646</v>
      </c>
      <c r="J12" s="1">
        <v>0.41299999999999998</v>
      </c>
      <c r="K12" s="1">
        <v>-0.41299999999999998</v>
      </c>
      <c r="L12" s="1">
        <f t="shared" si="1"/>
        <v>-9.9090909090909063E-2</v>
      </c>
      <c r="M12" s="1">
        <f t="shared" si="0"/>
        <v>2448.182084646</v>
      </c>
    </row>
    <row r="15" spans="1:13" x14ac:dyDescent="0.25">
      <c r="A15" s="53" t="s">
        <v>107</v>
      </c>
      <c r="B15" s="53"/>
      <c r="I15" s="7" t="s">
        <v>34</v>
      </c>
      <c r="J15" s="8">
        <f>AVERAGE(J2:J12)</f>
        <v>0.51209090909090904</v>
      </c>
    </row>
    <row r="16" spans="1:13" x14ac:dyDescent="0.25">
      <c r="A16" s="16" t="s">
        <v>121</v>
      </c>
      <c r="B16" s="17"/>
    </row>
    <row r="17" spans="1:10" x14ac:dyDescent="0.25">
      <c r="A17" s="18" t="s">
        <v>122</v>
      </c>
      <c r="B17" s="19"/>
      <c r="I17" s="7" t="s">
        <v>104</v>
      </c>
      <c r="J17" s="8">
        <f>MAX(L2:L12)</f>
        <v>0.156909090909091</v>
      </c>
    </row>
    <row r="18" spans="1:10" x14ac:dyDescent="0.25">
      <c r="A18" s="18" t="s">
        <v>123</v>
      </c>
      <c r="B18" s="19"/>
      <c r="I18" s="7" t="s">
        <v>105</v>
      </c>
      <c r="J18" s="8">
        <f>MIN(L2:L12)</f>
        <v>-0.16109090909090906</v>
      </c>
    </row>
    <row r="19" spans="1:10" x14ac:dyDescent="0.25">
      <c r="A19" s="18" t="s">
        <v>124</v>
      </c>
      <c r="B19" s="19"/>
    </row>
    <row r="20" spans="1:10" x14ac:dyDescent="0.25">
      <c r="A20" s="18" t="s">
        <v>125</v>
      </c>
      <c r="B20" s="19"/>
    </row>
    <row r="21" spans="1:10" x14ac:dyDescent="0.25">
      <c r="A21" s="18" t="s">
        <v>126</v>
      </c>
      <c r="B21" s="19"/>
    </row>
    <row r="22" spans="1:10" x14ac:dyDescent="0.25">
      <c r="A22" s="18" t="s">
        <v>127</v>
      </c>
      <c r="B22" s="19"/>
    </row>
    <row r="23" spans="1:10" x14ac:dyDescent="0.25">
      <c r="A23" s="18" t="s">
        <v>128</v>
      </c>
      <c r="B23" s="19"/>
    </row>
    <row r="24" spans="1:10" x14ac:dyDescent="0.25">
      <c r="A24" s="18" t="s">
        <v>129</v>
      </c>
      <c r="B24" s="19"/>
    </row>
    <row r="25" spans="1:10" x14ac:dyDescent="0.25">
      <c r="A25" s="20" t="s">
        <v>130</v>
      </c>
      <c r="B25" s="21"/>
    </row>
  </sheetData>
  <mergeCells count="1">
    <mergeCell ref="A15:B15"/>
  </mergeCells>
  <conditionalFormatting sqref="L2:L12">
    <cfRule type="cellIs" dxfId="7" priority="1" operator="lessThan">
      <formula>-0.25</formula>
    </cfRule>
    <cfRule type="cellIs" dxfId="6" priority="2" operator="greaterThan">
      <formula>0.25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15" sqref="A15:B15"/>
    </sheetView>
  </sheetViews>
  <sheetFormatPr defaultRowHeight="15" x14ac:dyDescent="0.25"/>
  <cols>
    <col min="2" max="2" width="17.85546875" style="9" bestFit="1" customWidth="1"/>
    <col min="3" max="4" width="11" bestFit="1" customWidth="1"/>
    <col min="6" max="6" width="10" bestFit="1" customWidth="1"/>
    <col min="7" max="7" width="12" bestFit="1" customWidth="1"/>
    <col min="8" max="8" width="12.7109375" bestFit="1" customWidth="1"/>
    <col min="9" max="9" width="23.140625" bestFit="1" customWidth="1"/>
    <col min="10" max="10" width="17.28515625" bestFit="1" customWidth="1"/>
    <col min="11" max="11" width="18.28515625" bestFit="1" customWidth="1"/>
    <col min="12" max="13" width="20.28515625" bestFit="1" customWidth="1"/>
  </cols>
  <sheetData>
    <row r="1" spans="1:13" x14ac:dyDescent="0.25">
      <c r="A1" s="3" t="s">
        <v>18</v>
      </c>
      <c r="B1" s="10" t="s">
        <v>35</v>
      </c>
      <c r="C1" s="3" t="s">
        <v>36</v>
      </c>
      <c r="D1" s="3" t="s">
        <v>22</v>
      </c>
      <c r="F1" s="3" t="s">
        <v>19</v>
      </c>
      <c r="G1" s="3" t="s">
        <v>20</v>
      </c>
      <c r="H1" s="3" t="s">
        <v>21</v>
      </c>
      <c r="I1" s="3" t="s">
        <v>23</v>
      </c>
      <c r="J1" s="3" t="s">
        <v>32</v>
      </c>
      <c r="K1" s="3" t="s">
        <v>33</v>
      </c>
      <c r="L1" s="3" t="s">
        <v>30</v>
      </c>
      <c r="M1" s="3" t="s">
        <v>31</v>
      </c>
    </row>
    <row r="2" spans="1:13" x14ac:dyDescent="0.25">
      <c r="A2" s="3">
        <v>1</v>
      </c>
      <c r="B2" s="11">
        <v>488985.75</v>
      </c>
      <c r="C2" s="1">
        <v>4164229.75</v>
      </c>
      <c r="D2" s="1">
        <v>900.89776600000005</v>
      </c>
      <c r="F2" s="3">
        <v>1</v>
      </c>
      <c r="G2" s="1">
        <v>37.625118136176802</v>
      </c>
      <c r="H2" s="5" t="s">
        <v>37</v>
      </c>
      <c r="I2" s="1">
        <v>2955.7013320209999</v>
      </c>
      <c r="J2" s="5">
        <v>0.33800000000000002</v>
      </c>
      <c r="K2" s="1">
        <v>-0.33800000000000002</v>
      </c>
      <c r="L2" s="1">
        <f>J2-$J$15</f>
        <v>-7.1818181818181781E-3</v>
      </c>
      <c r="M2" s="1">
        <f>I2+J2</f>
        <v>2956.0393320210001</v>
      </c>
    </row>
    <row r="3" spans="1:13" x14ac:dyDescent="0.25">
      <c r="A3" s="3">
        <v>2</v>
      </c>
      <c r="B3" s="11">
        <v>477918.1875</v>
      </c>
      <c r="C3" s="1">
        <v>4150383.5</v>
      </c>
      <c r="D3" s="1">
        <v>902.421875</v>
      </c>
      <c r="F3" s="3">
        <v>2</v>
      </c>
      <c r="G3" s="1">
        <v>37.500115841400898</v>
      </c>
      <c r="H3" s="5" t="s">
        <v>38</v>
      </c>
      <c r="I3" s="1">
        <v>2960.7016896330001</v>
      </c>
      <c r="J3" s="5">
        <v>0.24299999999999999</v>
      </c>
      <c r="K3" s="5">
        <v>-0.24299999999999999</v>
      </c>
      <c r="L3" s="1">
        <f t="shared" ref="L3:L12" si="0">J3-$J$15</f>
        <v>-0.10218181818181821</v>
      </c>
      <c r="M3" s="1">
        <f t="shared" ref="M3:M12" si="1">I3+J3</f>
        <v>2960.9446896330001</v>
      </c>
    </row>
    <row r="4" spans="1:13" x14ac:dyDescent="0.25">
      <c r="A4" s="3">
        <v>3</v>
      </c>
      <c r="B4" s="11">
        <v>488967.46875</v>
      </c>
      <c r="C4" s="1">
        <v>4150361.75</v>
      </c>
      <c r="D4" s="1">
        <v>673.887024</v>
      </c>
      <c r="F4" s="3">
        <v>3</v>
      </c>
      <c r="G4" s="1">
        <v>37.5001180134743</v>
      </c>
      <c r="H4" s="5" t="s">
        <v>39</v>
      </c>
      <c r="I4" s="1">
        <v>2210.9154330709998</v>
      </c>
      <c r="J4" s="1">
        <v>0.41699999999999998</v>
      </c>
      <c r="K4" s="5">
        <v>-0.41699999999999998</v>
      </c>
      <c r="L4" s="1">
        <f t="shared" si="0"/>
        <v>7.1818181818181781E-2</v>
      </c>
      <c r="M4" s="1">
        <f t="shared" si="1"/>
        <v>2211.3324330709997</v>
      </c>
    </row>
    <row r="5" spans="1:13" x14ac:dyDescent="0.25">
      <c r="A5" s="3">
        <v>4</v>
      </c>
      <c r="B5" s="11">
        <v>500016.6875</v>
      </c>
      <c r="C5" s="1">
        <v>4150354.75</v>
      </c>
      <c r="D5" s="1">
        <v>759.29150400000003</v>
      </c>
      <c r="F5" s="3">
        <v>4</v>
      </c>
      <c r="G5" s="1">
        <v>37.500120857054903</v>
      </c>
      <c r="H5" s="5" t="s">
        <v>40</v>
      </c>
      <c r="I5" s="1">
        <v>2491.1138582680001</v>
      </c>
      <c r="J5" s="1">
        <v>0.34799999999999998</v>
      </c>
      <c r="K5" s="5">
        <v>-0.34799999999999998</v>
      </c>
      <c r="L5" s="1">
        <f t="shared" si="0"/>
        <v>2.8181818181817753E-3</v>
      </c>
      <c r="M5" s="1">
        <f t="shared" si="1"/>
        <v>2491.461858268</v>
      </c>
    </row>
    <row r="6" spans="1:13" x14ac:dyDescent="0.25">
      <c r="A6" s="3">
        <v>5</v>
      </c>
      <c r="B6" s="11">
        <v>466814.0625</v>
      </c>
      <c r="C6" s="1">
        <v>4136552.5</v>
      </c>
      <c r="D6" s="1">
        <v>735.32513400000005</v>
      </c>
      <c r="F6" s="3">
        <v>5</v>
      </c>
      <c r="G6" s="1">
        <v>37.375116709056201</v>
      </c>
      <c r="H6" s="5" t="s">
        <v>41</v>
      </c>
      <c r="I6" s="1">
        <v>2412.4840354329999</v>
      </c>
      <c r="J6" s="1">
        <v>0.35099999999999998</v>
      </c>
      <c r="K6" s="5">
        <v>-0.35099999999999998</v>
      </c>
      <c r="L6" s="1">
        <f t="shared" si="0"/>
        <v>5.8181818181817779E-3</v>
      </c>
      <c r="M6" s="1">
        <f t="shared" si="1"/>
        <v>2412.835035433</v>
      </c>
    </row>
    <row r="7" spans="1:13" x14ac:dyDescent="0.25">
      <c r="A7" s="3">
        <v>6</v>
      </c>
      <c r="B7" s="11">
        <v>477881.5</v>
      </c>
      <c r="C7" s="1">
        <v>4136515.75</v>
      </c>
      <c r="D7" s="1">
        <v>788.698669</v>
      </c>
      <c r="F7" s="3">
        <v>6</v>
      </c>
      <c r="G7" s="1">
        <v>37.375115556699001</v>
      </c>
      <c r="H7" s="5" t="s">
        <v>42</v>
      </c>
      <c r="I7" s="1">
        <v>2587.594058399</v>
      </c>
      <c r="J7" s="1">
        <v>0.35099999999999998</v>
      </c>
      <c r="K7" s="5">
        <v>-0.35099999999999998</v>
      </c>
      <c r="L7" s="1">
        <f t="shared" si="0"/>
        <v>5.8181818181817779E-3</v>
      </c>
      <c r="M7" s="1">
        <f t="shared" si="1"/>
        <v>2587.9450583990001</v>
      </c>
    </row>
    <row r="8" spans="1:13" x14ac:dyDescent="0.25">
      <c r="A8" s="3">
        <v>7</v>
      </c>
      <c r="B8" s="11">
        <v>488949.21875</v>
      </c>
      <c r="C8" s="1">
        <v>4136494</v>
      </c>
      <c r="D8" s="1">
        <v>819.14550799999995</v>
      </c>
      <c r="F8" s="3">
        <v>7</v>
      </c>
      <c r="G8" s="1">
        <v>37.375117493483401</v>
      </c>
      <c r="H8" s="5" t="s">
        <v>43</v>
      </c>
      <c r="I8" s="1">
        <v>2687.4852624670002</v>
      </c>
      <c r="J8" s="1">
        <v>0.374</v>
      </c>
      <c r="K8" s="1">
        <v>-0.374</v>
      </c>
      <c r="L8" s="1">
        <f t="shared" si="0"/>
        <v>2.8818181818181798E-2</v>
      </c>
      <c r="M8" s="1">
        <f t="shared" si="1"/>
        <v>2687.859262467</v>
      </c>
    </row>
    <row r="9" spans="1:13" x14ac:dyDescent="0.25">
      <c r="A9" s="3">
        <v>8</v>
      </c>
      <c r="B9" s="1">
        <v>500016.90625</v>
      </c>
      <c r="C9" s="1">
        <v>4136487</v>
      </c>
      <c r="D9" s="1">
        <v>796.45019500000001</v>
      </c>
      <c r="F9" s="3">
        <v>8</v>
      </c>
      <c r="G9" s="1">
        <v>37.375120257566202</v>
      </c>
      <c r="H9" s="5" t="s">
        <v>44</v>
      </c>
      <c r="I9" s="1">
        <v>2613.025574147</v>
      </c>
      <c r="J9" s="1">
        <v>0.34399999999999997</v>
      </c>
      <c r="K9" s="1">
        <v>-0.34399999999999997</v>
      </c>
      <c r="L9" s="1">
        <f t="shared" si="0"/>
        <v>-1.1818181818182283E-3</v>
      </c>
      <c r="M9" s="1">
        <f t="shared" si="1"/>
        <v>2613.3695741470001</v>
      </c>
    </row>
    <row r="10" spans="1:13" x14ac:dyDescent="0.25">
      <c r="A10" s="3">
        <v>9</v>
      </c>
      <c r="B10" s="1">
        <v>511084.65625</v>
      </c>
      <c r="C10" s="1">
        <v>4136494.25</v>
      </c>
      <c r="D10" s="1">
        <v>555.50207499999999</v>
      </c>
      <c r="F10" s="3">
        <v>9</v>
      </c>
      <c r="G10" s="1">
        <v>37.375119342542298</v>
      </c>
      <c r="H10" s="5" t="s">
        <v>45</v>
      </c>
      <c r="I10" s="1">
        <v>1822.5133694230001</v>
      </c>
      <c r="J10" s="1">
        <v>0.43</v>
      </c>
      <c r="K10" s="1">
        <v>-0.43</v>
      </c>
      <c r="L10" s="1">
        <f t="shared" si="0"/>
        <v>8.4818181818181793E-2</v>
      </c>
      <c r="M10" s="1">
        <f t="shared" si="1"/>
        <v>1822.9433694230001</v>
      </c>
    </row>
    <row r="11" spans="1:13" x14ac:dyDescent="0.25">
      <c r="A11" s="3">
        <v>10</v>
      </c>
      <c r="B11" s="1">
        <v>477844.9375</v>
      </c>
      <c r="C11" s="1">
        <v>4122648.5</v>
      </c>
      <c r="D11" s="1">
        <v>763.82293700000002</v>
      </c>
      <c r="F11" s="3">
        <v>10</v>
      </c>
      <c r="G11" s="1">
        <v>37.250117135885297</v>
      </c>
      <c r="H11" s="5" t="s">
        <v>46</v>
      </c>
      <c r="I11" s="1">
        <v>2505.9807644359998</v>
      </c>
      <c r="J11" s="1">
        <v>0.28899999999999998</v>
      </c>
      <c r="K11" s="1">
        <v>-0.28899999999999998</v>
      </c>
      <c r="L11" s="1">
        <f t="shared" si="0"/>
        <v>-5.6181818181818222E-2</v>
      </c>
      <c r="M11" s="1">
        <f t="shared" si="1"/>
        <v>2506.2697644360001</v>
      </c>
    </row>
    <row r="12" spans="1:13" x14ac:dyDescent="0.25">
      <c r="A12" s="3">
        <v>11</v>
      </c>
      <c r="B12" s="1">
        <v>488931.0625</v>
      </c>
      <c r="C12" s="1">
        <v>4122626.75</v>
      </c>
      <c r="D12" s="1">
        <v>886.43158000000005</v>
      </c>
      <c r="F12" s="3">
        <v>11</v>
      </c>
      <c r="G12" s="1">
        <v>37.2501188336471</v>
      </c>
      <c r="H12" s="5" t="s">
        <v>47</v>
      </c>
      <c r="I12" s="1">
        <v>2908.2400918600001</v>
      </c>
      <c r="J12" s="1">
        <v>0.312</v>
      </c>
      <c r="K12" s="1">
        <v>-0.312</v>
      </c>
      <c r="L12" s="1">
        <f t="shared" si="0"/>
        <v>-3.3181818181818201E-2</v>
      </c>
      <c r="M12" s="1">
        <f t="shared" si="1"/>
        <v>2908.55209186</v>
      </c>
    </row>
    <row r="15" spans="1:13" x14ac:dyDescent="0.25">
      <c r="A15" s="53" t="s">
        <v>107</v>
      </c>
      <c r="B15" s="53"/>
      <c r="I15" s="7" t="s">
        <v>34</v>
      </c>
      <c r="J15" s="8">
        <f>AVERAGE(J2:J12)</f>
        <v>0.3451818181818182</v>
      </c>
    </row>
    <row r="16" spans="1:13" x14ac:dyDescent="0.25">
      <c r="A16" s="16" t="s">
        <v>131</v>
      </c>
      <c r="B16" s="22"/>
    </row>
    <row r="17" spans="1:10" x14ac:dyDescent="0.25">
      <c r="A17" s="18" t="s">
        <v>132</v>
      </c>
      <c r="B17" s="23"/>
      <c r="I17" s="7" t="s">
        <v>104</v>
      </c>
      <c r="J17" s="8">
        <f>MAX(L2:L12)</f>
        <v>8.4818181818181793E-2</v>
      </c>
    </row>
    <row r="18" spans="1:10" x14ac:dyDescent="0.25">
      <c r="A18" s="18" t="s">
        <v>133</v>
      </c>
      <c r="B18" s="23"/>
      <c r="I18" s="7" t="s">
        <v>105</v>
      </c>
      <c r="J18" s="8">
        <f>MIN(L2:L12)</f>
        <v>-0.10218181818181821</v>
      </c>
    </row>
    <row r="19" spans="1:10" x14ac:dyDescent="0.25">
      <c r="A19" s="18" t="s">
        <v>134</v>
      </c>
      <c r="B19" s="23"/>
    </row>
    <row r="20" spans="1:10" x14ac:dyDescent="0.25">
      <c r="A20" s="18" t="s">
        <v>135</v>
      </c>
      <c r="B20" s="23"/>
    </row>
    <row r="21" spans="1:10" x14ac:dyDescent="0.25">
      <c r="A21" s="20" t="s">
        <v>136</v>
      </c>
      <c r="B21" s="24"/>
    </row>
  </sheetData>
  <mergeCells count="1">
    <mergeCell ref="A15:B15"/>
  </mergeCells>
  <conditionalFormatting sqref="L2:L12">
    <cfRule type="cellIs" dxfId="5" priority="1" operator="lessThan">
      <formula>-0.25</formula>
    </cfRule>
    <cfRule type="cellIs" dxfId="4" priority="2" operator="greaterThan">
      <formula>0.25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18" sqref="M18"/>
    </sheetView>
  </sheetViews>
  <sheetFormatPr defaultRowHeight="15" x14ac:dyDescent="0.25"/>
  <cols>
    <col min="2" max="2" width="12.5703125" bestFit="1" customWidth="1"/>
    <col min="3" max="4" width="11" bestFit="1" customWidth="1"/>
    <col min="7" max="7" width="11" bestFit="1" customWidth="1"/>
    <col min="8" max="8" width="17.85546875" bestFit="1" customWidth="1"/>
    <col min="9" max="9" width="22.7109375" customWidth="1"/>
    <col min="10" max="10" width="19.7109375" customWidth="1"/>
    <col min="13" max="13" width="20.28515625" bestFit="1" customWidth="1"/>
  </cols>
  <sheetData>
    <row r="1" spans="1:13" x14ac:dyDescent="0.25">
      <c r="A1" s="3" t="s">
        <v>18</v>
      </c>
      <c r="B1" s="10" t="s">
        <v>35</v>
      </c>
      <c r="C1" s="3" t="s">
        <v>36</v>
      </c>
      <c r="D1" s="3" t="s">
        <v>22</v>
      </c>
      <c r="F1" s="3" t="s">
        <v>19</v>
      </c>
      <c r="G1" s="3" t="s">
        <v>20</v>
      </c>
      <c r="H1" s="3" t="s">
        <v>21</v>
      </c>
      <c r="I1" s="3" t="s">
        <v>23</v>
      </c>
      <c r="J1" s="3" t="s">
        <v>32</v>
      </c>
      <c r="K1" s="3" t="s">
        <v>33</v>
      </c>
      <c r="L1" s="3" t="s">
        <v>30</v>
      </c>
      <c r="M1" s="3" t="s">
        <v>31</v>
      </c>
    </row>
    <row r="2" spans="1:13" x14ac:dyDescent="0.25">
      <c r="A2" s="3">
        <v>1</v>
      </c>
      <c r="B2" s="1">
        <v>533052.875</v>
      </c>
      <c r="C2" s="1">
        <v>4178157.25</v>
      </c>
      <c r="D2" s="1">
        <v>532.59051499999998</v>
      </c>
      <c r="F2" s="3">
        <v>1</v>
      </c>
      <c r="G2" s="1">
        <v>37.7501208025664</v>
      </c>
      <c r="H2" s="5" t="s">
        <v>211</v>
      </c>
      <c r="I2" s="1">
        <v>1747.3442093179999</v>
      </c>
      <c r="J2" s="1">
        <v>0.58399999999999996</v>
      </c>
      <c r="K2" s="1">
        <v>-0.58399999999999996</v>
      </c>
      <c r="L2" s="1">
        <f>J2-$J$15</f>
        <v>0.12763636363636349</v>
      </c>
      <c r="M2" s="1">
        <f>I2+J2</f>
        <v>1747.928209318</v>
      </c>
    </row>
    <row r="3" spans="1:13" x14ac:dyDescent="0.25">
      <c r="A3" s="3">
        <v>2</v>
      </c>
      <c r="B3" s="11">
        <v>522078.03125</v>
      </c>
      <c r="C3" s="1">
        <v>4164252.25</v>
      </c>
      <c r="D3" s="1">
        <v>513.27423099999999</v>
      </c>
      <c r="F3" s="3">
        <v>2</v>
      </c>
      <c r="G3" s="1">
        <v>37.625121701250301</v>
      </c>
      <c r="H3" s="5" t="s">
        <v>212</v>
      </c>
      <c r="I3" s="1">
        <v>1683.970574147</v>
      </c>
      <c r="J3" s="1">
        <v>0.54500000000000004</v>
      </c>
      <c r="K3" s="1">
        <v>-0.54500000000000004</v>
      </c>
      <c r="L3" s="1">
        <f t="shared" ref="L3:L12" si="0">J3-$J$15</f>
        <v>8.8636363636363569E-2</v>
      </c>
      <c r="M3" s="1">
        <f t="shared" ref="M3:M12" si="1">I3+J3</f>
        <v>1684.5155741470001</v>
      </c>
    </row>
    <row r="4" spans="1:13" x14ac:dyDescent="0.25">
      <c r="A4" s="3">
        <v>3</v>
      </c>
      <c r="B4" s="1">
        <v>533108.875</v>
      </c>
      <c r="C4" s="1">
        <v>4164289</v>
      </c>
      <c r="D4" s="1">
        <v>584.13110400000005</v>
      </c>
      <c r="F4" s="3">
        <v>3</v>
      </c>
      <c r="G4" s="1">
        <v>37.6251216692988</v>
      </c>
      <c r="H4" s="5" t="s">
        <v>213</v>
      </c>
      <c r="I4" s="1">
        <v>1916.440629921</v>
      </c>
      <c r="J4" s="1">
        <v>0.46600000000000003</v>
      </c>
      <c r="K4" s="1">
        <v>-0.46600000000000003</v>
      </c>
      <c r="L4" s="1">
        <f t="shared" si="0"/>
        <v>9.6363636363635541E-3</v>
      </c>
      <c r="M4" s="1">
        <f t="shared" si="1"/>
        <v>1916.9066299209999</v>
      </c>
    </row>
    <row r="5" spans="1:13" x14ac:dyDescent="0.25">
      <c r="A5" s="3">
        <v>4</v>
      </c>
      <c r="B5" s="1">
        <v>544139.75</v>
      </c>
      <c r="C5" s="1">
        <v>4164340.5</v>
      </c>
      <c r="D5" s="1">
        <v>669.65801999999996</v>
      </c>
      <c r="F5" s="3">
        <v>4</v>
      </c>
      <c r="G5" s="1">
        <v>37.625122148323399</v>
      </c>
      <c r="H5" s="5" t="s">
        <v>214</v>
      </c>
      <c r="I5" s="1">
        <v>2197.04074803</v>
      </c>
      <c r="J5" s="1">
        <v>0.46300000000000002</v>
      </c>
      <c r="K5" s="1">
        <v>-0.46300000000000002</v>
      </c>
      <c r="L5" s="1">
        <f t="shared" si="0"/>
        <v>6.6363636363635514E-3</v>
      </c>
      <c r="M5" s="1">
        <f t="shared" si="1"/>
        <v>2197.5037480300002</v>
      </c>
    </row>
    <row r="6" spans="1:13" x14ac:dyDescent="0.25">
      <c r="A6" s="3">
        <v>5</v>
      </c>
      <c r="B6" s="1">
        <v>555170.625</v>
      </c>
      <c r="C6" s="1">
        <v>4164407</v>
      </c>
      <c r="D6" s="1">
        <v>890.76165800000001</v>
      </c>
      <c r="F6" s="3">
        <v>5</v>
      </c>
      <c r="G6" s="1">
        <v>37.625125388394601</v>
      </c>
      <c r="H6" s="5" t="s">
        <v>215</v>
      </c>
      <c r="I6" s="1">
        <v>2922.4463845139999</v>
      </c>
      <c r="J6" s="1">
        <v>0.39</v>
      </c>
      <c r="K6" s="1">
        <v>-0.39</v>
      </c>
      <c r="L6" s="1">
        <f t="shared" si="0"/>
        <v>-6.6363636363636458E-2</v>
      </c>
      <c r="M6" s="1">
        <f t="shared" si="1"/>
        <v>2922.8363845139997</v>
      </c>
    </row>
    <row r="7" spans="1:13" x14ac:dyDescent="0.25">
      <c r="A7" s="3">
        <v>6</v>
      </c>
      <c r="B7" s="1">
        <v>566201.4375</v>
      </c>
      <c r="C7" s="1">
        <v>4164487.75</v>
      </c>
      <c r="D7" s="1">
        <v>613.10870399999999</v>
      </c>
      <c r="F7" s="3">
        <v>6</v>
      </c>
      <c r="G7" s="1">
        <v>37.625124629274701</v>
      </c>
      <c r="H7" s="5" t="s">
        <v>216</v>
      </c>
      <c r="I7" s="1">
        <v>2011.5114960630001</v>
      </c>
      <c r="J7" s="1">
        <v>0.46600000000000003</v>
      </c>
      <c r="K7" s="1">
        <v>-0.46600000000000003</v>
      </c>
      <c r="L7" s="1">
        <f t="shared" si="0"/>
        <v>9.6363636363635541E-3</v>
      </c>
      <c r="M7" s="1">
        <f t="shared" si="1"/>
        <v>2011.977496063</v>
      </c>
    </row>
    <row r="8" spans="1:13" x14ac:dyDescent="0.25">
      <c r="A8" s="3">
        <v>7</v>
      </c>
      <c r="B8" s="1">
        <v>522115.3125</v>
      </c>
      <c r="C8" s="1">
        <v>4150384.25</v>
      </c>
      <c r="D8" s="1">
        <v>607.68896500000005</v>
      </c>
      <c r="F8" s="3">
        <v>7</v>
      </c>
      <c r="G8" s="1">
        <v>37.500121800473202</v>
      </c>
      <c r="H8" s="5" t="s">
        <v>217</v>
      </c>
      <c r="I8" s="1">
        <v>1993.7302001309999</v>
      </c>
      <c r="J8" s="1">
        <v>0.51200000000000001</v>
      </c>
      <c r="K8" s="1">
        <v>-0.51200000000000001</v>
      </c>
      <c r="L8" s="1">
        <f t="shared" si="0"/>
        <v>5.5636363636363539E-2</v>
      </c>
      <c r="M8" s="1">
        <f t="shared" si="1"/>
        <v>1994.2422001309999</v>
      </c>
    </row>
    <row r="9" spans="1:13" x14ac:dyDescent="0.25">
      <c r="A9" s="3">
        <v>8</v>
      </c>
      <c r="B9" s="1">
        <v>533164.6875</v>
      </c>
      <c r="C9" s="1">
        <v>4150421.25</v>
      </c>
      <c r="D9" s="1">
        <v>669.07525599999997</v>
      </c>
      <c r="F9" s="3">
        <v>8</v>
      </c>
      <c r="G9" s="1">
        <v>37.500124400507403</v>
      </c>
      <c r="H9" s="5" t="s">
        <v>218</v>
      </c>
      <c r="I9" s="1">
        <v>2195.1287926509999</v>
      </c>
      <c r="J9" s="1">
        <v>0.46600000000000003</v>
      </c>
      <c r="K9" s="1">
        <v>-0.46600000000000003</v>
      </c>
      <c r="L9" s="1">
        <f t="shared" si="0"/>
        <v>9.6363636363635541E-3</v>
      </c>
      <c r="M9" s="1">
        <f t="shared" si="1"/>
        <v>2195.5947926509998</v>
      </c>
    </row>
    <row r="10" spans="1:13" x14ac:dyDescent="0.25">
      <c r="A10" s="3">
        <v>9</v>
      </c>
      <c r="B10" s="1">
        <v>544214.0625</v>
      </c>
      <c r="C10" s="1">
        <v>4150472.75</v>
      </c>
      <c r="D10" s="1">
        <v>785.17346199999997</v>
      </c>
      <c r="F10" s="3">
        <v>9</v>
      </c>
      <c r="G10" s="1">
        <v>37.500125411895098</v>
      </c>
      <c r="H10" s="5" t="s">
        <v>219</v>
      </c>
      <c r="I10" s="1">
        <v>2576.028418635</v>
      </c>
      <c r="J10" s="1">
        <v>0.32800000000000001</v>
      </c>
      <c r="K10" s="1">
        <v>-0.32800000000000001</v>
      </c>
      <c r="L10" s="1">
        <f t="shared" si="0"/>
        <v>-0.12836363636363646</v>
      </c>
      <c r="M10" s="1">
        <f t="shared" si="1"/>
        <v>2576.356418635</v>
      </c>
    </row>
    <row r="11" spans="1:13" x14ac:dyDescent="0.25">
      <c r="A11" s="3">
        <v>10</v>
      </c>
      <c r="B11" s="1">
        <v>555263.4375</v>
      </c>
      <c r="C11" s="1">
        <v>4150538.75</v>
      </c>
      <c r="D11" s="1">
        <v>752.49200399999995</v>
      </c>
      <c r="F11" s="3">
        <v>10</v>
      </c>
      <c r="G11" s="1">
        <v>37.500124830833002</v>
      </c>
      <c r="H11" s="5" t="s">
        <v>220</v>
      </c>
      <c r="I11" s="1">
        <v>2468.8057874020001</v>
      </c>
      <c r="J11" s="1">
        <v>0.38700000000000001</v>
      </c>
      <c r="K11" s="1">
        <v>-0.38700000000000001</v>
      </c>
      <c r="L11" s="1">
        <f t="shared" si="0"/>
        <v>-6.9363636363636461E-2</v>
      </c>
      <c r="M11" s="1">
        <f t="shared" si="1"/>
        <v>2469.1927874020002</v>
      </c>
    </row>
    <row r="12" spans="1:13" x14ac:dyDescent="0.25">
      <c r="A12" s="3">
        <v>11</v>
      </c>
      <c r="B12" s="1">
        <v>522152.40625</v>
      </c>
      <c r="C12" s="1">
        <v>4136516.5</v>
      </c>
      <c r="D12" s="1">
        <v>964.658997</v>
      </c>
      <c r="F12" s="3">
        <v>11</v>
      </c>
      <c r="G12" s="1">
        <v>37.375121508473597</v>
      </c>
      <c r="H12" s="5" t="s">
        <v>221</v>
      </c>
      <c r="I12" s="1">
        <v>3164.8917224410002</v>
      </c>
      <c r="J12" s="1">
        <v>0.41299999999999998</v>
      </c>
      <c r="K12" s="1">
        <v>-0.41299999999999998</v>
      </c>
      <c r="L12" s="1">
        <f t="shared" si="0"/>
        <v>-4.3363636363636493E-2</v>
      </c>
      <c r="M12" s="1">
        <f t="shared" si="1"/>
        <v>3165.3047224410002</v>
      </c>
    </row>
    <row r="15" spans="1:13" x14ac:dyDescent="0.25">
      <c r="A15" s="54" t="s">
        <v>107</v>
      </c>
      <c r="B15" s="54"/>
      <c r="I15" s="7" t="s">
        <v>34</v>
      </c>
      <c r="J15" s="8">
        <f>AVERAGE(J2:J12)</f>
        <v>0.45636363636363647</v>
      </c>
    </row>
    <row r="16" spans="1:13" x14ac:dyDescent="0.25">
      <c r="A16" s="16" t="s">
        <v>10</v>
      </c>
      <c r="B16" s="17"/>
    </row>
    <row r="17" spans="1:10" x14ac:dyDescent="0.25">
      <c r="A17" s="18" t="s">
        <v>222</v>
      </c>
      <c r="B17" s="19"/>
      <c r="I17" s="7" t="s">
        <v>104</v>
      </c>
      <c r="J17" s="8">
        <f>MAX(L2:L12)</f>
        <v>0.12763636363636349</v>
      </c>
    </row>
    <row r="18" spans="1:10" x14ac:dyDescent="0.25">
      <c r="A18" s="20" t="s">
        <v>2</v>
      </c>
      <c r="B18" s="21"/>
      <c r="I18" s="7" t="s">
        <v>105</v>
      </c>
      <c r="J18" s="8">
        <f>MIN(L2:L12)</f>
        <v>-0.12836363636363646</v>
      </c>
    </row>
    <row r="19" spans="1:10" x14ac:dyDescent="0.25">
      <c r="A19" s="31"/>
      <c r="B19" s="31"/>
    </row>
  </sheetData>
  <mergeCells count="1">
    <mergeCell ref="A15:B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E28" sqref="E28"/>
    </sheetView>
  </sheetViews>
  <sheetFormatPr defaultRowHeight="15" x14ac:dyDescent="0.25"/>
  <cols>
    <col min="1" max="1" width="13.85546875" bestFit="1" customWidth="1"/>
    <col min="2" max="2" width="12" bestFit="1" customWidth="1"/>
    <col min="3" max="3" width="10" bestFit="1" customWidth="1"/>
    <col min="4" max="5" width="12" bestFit="1" customWidth="1"/>
    <col min="6" max="6" width="13.85546875" bestFit="1" customWidth="1"/>
    <col min="7" max="7" width="12" bestFit="1" customWidth="1"/>
    <col min="8" max="8" width="12.7109375" bestFit="1" customWidth="1"/>
    <col min="9" max="9" width="23.140625" bestFit="1" customWidth="1"/>
    <col min="10" max="10" width="17.28515625" bestFit="1" customWidth="1"/>
    <col min="11" max="11" width="17.28515625" customWidth="1"/>
    <col min="12" max="12" width="18.28515625" bestFit="1" customWidth="1"/>
    <col min="13" max="13" width="20.28515625" bestFit="1" customWidth="1"/>
  </cols>
  <sheetData>
    <row r="1" spans="1:13" x14ac:dyDescent="0.25">
      <c r="A1" s="3" t="s">
        <v>18</v>
      </c>
      <c r="B1" s="3" t="s">
        <v>35</v>
      </c>
      <c r="C1" s="3" t="s">
        <v>36</v>
      </c>
      <c r="D1" s="3" t="s">
        <v>22</v>
      </c>
      <c r="F1" s="4" t="s">
        <v>19</v>
      </c>
      <c r="G1" s="4" t="s">
        <v>20</v>
      </c>
      <c r="H1" s="4" t="s">
        <v>21</v>
      </c>
      <c r="I1" s="3" t="s">
        <v>23</v>
      </c>
      <c r="J1" s="3" t="s">
        <v>32</v>
      </c>
      <c r="K1" s="3" t="s">
        <v>33</v>
      </c>
      <c r="L1" s="3" t="s">
        <v>30</v>
      </c>
      <c r="M1" s="3" t="s">
        <v>31</v>
      </c>
    </row>
    <row r="2" spans="1:13" x14ac:dyDescent="0.25">
      <c r="A2" s="3" t="s">
        <v>12</v>
      </c>
      <c r="B2" s="1">
        <v>531968.625</v>
      </c>
      <c r="C2" s="1">
        <v>4441707</v>
      </c>
      <c r="D2" s="1">
        <v>328.72000100000002</v>
      </c>
      <c r="F2" s="3" t="s">
        <v>12</v>
      </c>
      <c r="G2" s="1">
        <v>40.125075641803498</v>
      </c>
      <c r="H2" s="6" t="s">
        <v>24</v>
      </c>
      <c r="I2" s="1">
        <v>1078.4776935699999</v>
      </c>
      <c r="J2" s="5">
        <v>0.52500000000000002</v>
      </c>
      <c r="K2" s="5">
        <v>-0.52500000000000002</v>
      </c>
      <c r="L2" s="5">
        <f>J2-$J$10</f>
        <v>1.2000000000000011E-2</v>
      </c>
      <c r="M2" s="1">
        <f>I2+J2</f>
        <v>1079.00269357</v>
      </c>
    </row>
    <row r="3" spans="1:13" x14ac:dyDescent="0.25">
      <c r="A3" s="3" t="s">
        <v>13</v>
      </c>
      <c r="B3" s="1">
        <v>521317.5625</v>
      </c>
      <c r="C3" s="1">
        <v>4441669.5</v>
      </c>
      <c r="D3" s="1">
        <v>333.63711499999999</v>
      </c>
      <c r="F3" s="3" t="s">
        <v>13</v>
      </c>
      <c r="G3" s="1">
        <v>40.125075302736199</v>
      </c>
      <c r="H3" s="6" t="s">
        <v>25</v>
      </c>
      <c r="I3" s="1">
        <v>1094.6099573490001</v>
      </c>
      <c r="J3" s="5">
        <v>0.59399999999999997</v>
      </c>
      <c r="K3" s="5">
        <v>-0.59399999999999997</v>
      </c>
      <c r="L3" s="5">
        <f t="shared" ref="L3:L7" si="0">J3-$J$10</f>
        <v>8.0999999999999961E-2</v>
      </c>
      <c r="M3" s="1">
        <f t="shared" ref="M3:M7" si="1">I3+J3</f>
        <v>1095.2039573490001</v>
      </c>
    </row>
    <row r="4" spans="1:13" x14ac:dyDescent="0.25">
      <c r="A4" s="3" t="s">
        <v>14</v>
      </c>
      <c r="B4" s="1">
        <v>542619.75</v>
      </c>
      <c r="C4" s="1">
        <v>4441759</v>
      </c>
      <c r="D4" s="1">
        <v>389.72173800000002</v>
      </c>
      <c r="F4" s="3" t="s">
        <v>14</v>
      </c>
      <c r="G4" s="1">
        <v>40.125071682762702</v>
      </c>
      <c r="H4" s="6" t="s">
        <v>26</v>
      </c>
      <c r="I4" s="1">
        <v>1278.614625984</v>
      </c>
      <c r="J4" s="1">
        <v>0.48599999999999999</v>
      </c>
      <c r="K4" s="5">
        <v>-0.48599999999999999</v>
      </c>
      <c r="L4" s="5">
        <f t="shared" si="0"/>
        <v>-2.7000000000000024E-2</v>
      </c>
      <c r="M4" s="1">
        <f t="shared" si="1"/>
        <v>1279.1006259840001</v>
      </c>
    </row>
    <row r="5" spans="1:13" x14ac:dyDescent="0.25">
      <c r="A5" s="3" t="s">
        <v>15</v>
      </c>
      <c r="B5" s="1">
        <v>521356.46875</v>
      </c>
      <c r="C5" s="1">
        <v>4427795</v>
      </c>
      <c r="D5" s="1">
        <v>306.55261200000001</v>
      </c>
      <c r="F5" s="3" t="s">
        <v>15</v>
      </c>
      <c r="G5" s="1">
        <v>40.000070355239203</v>
      </c>
      <c r="H5" s="6" t="s">
        <v>27</v>
      </c>
      <c r="I5" s="1">
        <v>1005.75003937</v>
      </c>
      <c r="J5" s="1">
        <v>0.52800000000000002</v>
      </c>
      <c r="K5" s="5">
        <v>-0.52800000000000002</v>
      </c>
      <c r="L5" s="5">
        <f t="shared" si="0"/>
        <v>1.5000000000000013E-2</v>
      </c>
      <c r="M5" s="1">
        <f t="shared" si="1"/>
        <v>1006.27803937</v>
      </c>
    </row>
    <row r="6" spans="1:13" x14ac:dyDescent="0.25">
      <c r="A6" s="3" t="s">
        <v>16</v>
      </c>
      <c r="B6" s="1">
        <v>532027.0625</v>
      </c>
      <c r="C6" s="1">
        <v>4427832.5</v>
      </c>
      <c r="D6" s="1">
        <v>265.01998900000001</v>
      </c>
      <c r="F6" s="3" t="s">
        <v>16</v>
      </c>
      <c r="G6" s="1">
        <v>40.0000709523271</v>
      </c>
      <c r="H6" s="6" t="s">
        <v>28</v>
      </c>
      <c r="I6" s="1">
        <v>869.4881528871</v>
      </c>
      <c r="J6" s="1">
        <v>0.48199999999999998</v>
      </c>
      <c r="K6" s="5">
        <v>-0.48199999999999998</v>
      </c>
      <c r="L6" s="5">
        <f t="shared" si="0"/>
        <v>-3.1000000000000028E-2</v>
      </c>
      <c r="M6" s="1">
        <f t="shared" si="1"/>
        <v>869.97015288709997</v>
      </c>
    </row>
    <row r="7" spans="1:13" x14ac:dyDescent="0.25">
      <c r="A7" s="3" t="s">
        <v>17</v>
      </c>
      <c r="B7" s="1">
        <v>542697.6875</v>
      </c>
      <c r="C7" s="1">
        <v>4427885.5</v>
      </c>
      <c r="D7" s="1">
        <v>401.14608800000002</v>
      </c>
      <c r="F7" s="3" t="s">
        <v>17</v>
      </c>
      <c r="G7" s="1">
        <v>40.000076364474403</v>
      </c>
      <c r="H7" s="6" t="s">
        <v>29</v>
      </c>
      <c r="I7" s="1">
        <v>1316.0960892390001</v>
      </c>
      <c r="J7" s="1">
        <v>0.46300000000000002</v>
      </c>
      <c r="K7" s="5">
        <v>-0.46300000000000002</v>
      </c>
      <c r="L7" s="5">
        <f t="shared" si="0"/>
        <v>-4.9999999999999989E-2</v>
      </c>
      <c r="M7" s="1">
        <f t="shared" si="1"/>
        <v>1316.5590892390001</v>
      </c>
    </row>
    <row r="10" spans="1:13" x14ac:dyDescent="0.25">
      <c r="A10" s="53" t="s">
        <v>107</v>
      </c>
      <c r="B10" s="53"/>
      <c r="I10" s="7" t="s">
        <v>34</v>
      </c>
      <c r="J10" s="8">
        <f>AVERAGE(J2:J7)</f>
        <v>0.51300000000000001</v>
      </c>
    </row>
    <row r="11" spans="1:13" x14ac:dyDescent="0.25">
      <c r="A11" s="16" t="s">
        <v>137</v>
      </c>
      <c r="B11" s="17"/>
    </row>
    <row r="12" spans="1:13" x14ac:dyDescent="0.25">
      <c r="A12" s="18" t="s">
        <v>139</v>
      </c>
      <c r="B12" s="19"/>
      <c r="I12" s="7" t="s">
        <v>104</v>
      </c>
      <c r="J12" s="8">
        <f>MAX(L2:L7)</f>
        <v>8.0999999999999961E-2</v>
      </c>
    </row>
    <row r="13" spans="1:13" x14ac:dyDescent="0.25">
      <c r="A13" s="18" t="s">
        <v>138</v>
      </c>
      <c r="B13" s="19"/>
      <c r="I13" s="7" t="s">
        <v>105</v>
      </c>
      <c r="J13" s="8">
        <f>MIN(L2:L7)</f>
        <v>-4.9999999999999989E-2</v>
      </c>
    </row>
    <row r="14" spans="1:13" x14ac:dyDescent="0.25">
      <c r="A14" s="18" t="s">
        <v>140</v>
      </c>
      <c r="B14" s="19"/>
    </row>
    <row r="15" spans="1:13" x14ac:dyDescent="0.25">
      <c r="A15" s="18" t="s">
        <v>141</v>
      </c>
      <c r="B15" s="19"/>
    </row>
    <row r="16" spans="1:13" x14ac:dyDescent="0.25">
      <c r="A16" s="18" t="s">
        <v>142</v>
      </c>
      <c r="B16" s="19"/>
    </row>
    <row r="17" spans="1:2" x14ac:dyDescent="0.25">
      <c r="A17" s="20" t="s">
        <v>143</v>
      </c>
      <c r="B17" s="21"/>
    </row>
  </sheetData>
  <mergeCells count="1">
    <mergeCell ref="A10:B10"/>
  </mergeCells>
  <conditionalFormatting sqref="L2:L7">
    <cfRule type="cellIs" dxfId="3" priority="1" operator="lessThan">
      <formula>-0.25</formula>
    </cfRule>
    <cfRule type="cellIs" dxfId="2" priority="2" operator="greaterThan">
      <formula>0.25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WV County Conv. Factors</vt:lpstr>
      <vt:lpstr>2017 FEMA Report</vt:lpstr>
      <vt:lpstr>Overview</vt:lpstr>
      <vt:lpstr>Hampshire</vt:lpstr>
      <vt:lpstr>Logan</vt:lpstr>
      <vt:lpstr>McDowell</vt:lpstr>
      <vt:lpstr>Mercer</vt:lpstr>
      <vt:lpstr>Monroe</vt:lpstr>
      <vt:lpstr>Ohio</vt:lpstr>
      <vt:lpstr>Putnam</vt:lpstr>
      <vt:lpstr>Taylor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Maynard</dc:creator>
  <cp:lastModifiedBy>Shannon Maynard </cp:lastModifiedBy>
  <dcterms:created xsi:type="dcterms:W3CDTF">2020-06-01T16:04:31Z</dcterms:created>
  <dcterms:modified xsi:type="dcterms:W3CDTF">2020-06-12T12:58:29Z</dcterms:modified>
</cp:coreProperties>
</file>