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\RA\State\CL\Essential_Facility\Other\BRIM\"/>
    </mc:Choice>
  </mc:AlternateContent>
  <bookViews>
    <workbookView xWindow="0" yWindow="0" windowWidth="25125" windowHeight="14130" activeTab="1"/>
  </bookViews>
  <sheets>
    <sheet name="Detailed" sheetId="2" r:id="rId1"/>
    <sheet name="Sheet1" sheetId="3" r:id="rId2"/>
    <sheet name="Summary" sheetId="4" r:id="rId3"/>
  </sheets>
  <definedNames>
    <definedName name="_xlnm.Print_Area" localSheetId="0">Detailed!$A$1:$F$33</definedName>
    <definedName name="_xlnm.Print_Area" localSheetId="2">Summary!$A$3:$C$12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3" l="1"/>
  <c r="G30" i="3"/>
  <c r="G31" i="3" s="1"/>
  <c r="G29" i="3"/>
  <c r="G14" i="3"/>
  <c r="G13" i="3"/>
  <c r="G12" i="3"/>
  <c r="N4" i="3"/>
  <c r="N3" i="3"/>
  <c r="C9" i="3" l="1"/>
  <c r="B9" i="3"/>
  <c r="C5" i="3"/>
  <c r="B5" i="3"/>
  <c r="C8" i="3"/>
  <c r="B8" i="3"/>
  <c r="C4" i="3"/>
  <c r="B4" i="3"/>
  <c r="B6" i="3"/>
  <c r="M17" i="3"/>
  <c r="K17" i="3"/>
  <c r="M16" i="3"/>
  <c r="K16" i="3"/>
  <c r="M15" i="3"/>
  <c r="K15" i="3"/>
  <c r="M14" i="3"/>
  <c r="K14" i="3"/>
  <c r="M13" i="3"/>
  <c r="K13" i="3"/>
  <c r="M12" i="3"/>
  <c r="K12" i="3"/>
  <c r="M9" i="3"/>
  <c r="K9" i="3"/>
  <c r="M8" i="3"/>
  <c r="K8" i="3"/>
  <c r="E15" i="2" l="1"/>
  <c r="C15" i="2"/>
  <c r="E14" i="2"/>
  <c r="C14" i="2"/>
  <c r="E13" i="2"/>
  <c r="C13" i="2"/>
  <c r="E12" i="2"/>
  <c r="C12" i="2"/>
  <c r="E11" i="2"/>
  <c r="C11" i="2"/>
  <c r="E8" i="2"/>
  <c r="C8" i="2"/>
  <c r="E7" i="2"/>
  <c r="C7" i="2"/>
  <c r="C16" i="2" l="1"/>
  <c r="E16" i="2"/>
</calcChain>
</file>

<file path=xl/sharedStrings.xml><?xml version="1.0" encoding="utf-8"?>
<sst xmlns="http://schemas.openxmlformats.org/spreadsheetml/2006/main" count="104" uniqueCount="33">
  <si>
    <t>RM Data</t>
  </si>
  <si>
    <t>SB Data</t>
  </si>
  <si>
    <t>Total Records</t>
  </si>
  <si>
    <t>Geocoding Results</t>
  </si>
  <si>
    <t>UnMatched</t>
  </si>
  <si>
    <t>Site Address</t>
  </si>
  <si>
    <t>Street</t>
  </si>
  <si>
    <t>Postal Name</t>
  </si>
  <si>
    <t>Zip Code</t>
  </si>
  <si>
    <t>Community</t>
  </si>
  <si>
    <t>Match Breakdown</t>
  </si>
  <si>
    <t>Matched</t>
  </si>
  <si>
    <t>Record Count</t>
  </si>
  <si>
    <t>City Style Address Results</t>
  </si>
  <si>
    <t>All Record Results</t>
  </si>
  <si>
    <t>HAS ADDRESS</t>
  </si>
  <si>
    <t>Total Record Count</t>
  </si>
  <si>
    <t>Address = House number, Street, City, Zipcode</t>
  </si>
  <si>
    <t>This table is a subset of the records as reported above.</t>
  </si>
  <si>
    <t>matched to a street location</t>
  </si>
  <si>
    <t>matched to a zip code centroid</t>
  </si>
  <si>
    <t>matched to the official post or city name centroid</t>
  </si>
  <si>
    <t>matched to the neighborhood or local name centroid</t>
  </si>
  <si>
    <t>matched to a site address point location</t>
  </si>
  <si>
    <t>no match found</t>
  </si>
  <si>
    <t>matched using any locator</t>
  </si>
  <si>
    <t>matched using any  locator</t>
  </si>
  <si>
    <t>This table displays geocoding results from all records in both RM and SB tables</t>
  </si>
  <si>
    <t xml:space="preserve">Match Site or Street </t>
  </si>
  <si>
    <t>BRIM (Combined RM &amp; SB Data)</t>
  </si>
  <si>
    <t>Poor or No Match</t>
  </si>
  <si>
    <t>Records with Address</t>
  </si>
  <si>
    <t>Records no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</si>
</sst>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</cellStyleXfs>
  <cellXfs count="81">
    <xf numFmtId="0" fontId="0" fillId="0" borderId="0" xfId="0"/>
    <xf numFmtId="0" fontId="0" fillId="0" borderId="0" xfId="0" applyBorder="1"/>
    <xf numFmtId="9" fontId="0" fillId="0" borderId="0" xfId="2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vertical="center" wrapText="1"/>
    </xf>
    <xf numFmtId="164" fontId="3" fillId="0" borderId="0" xfId="1" applyNumberFormat="1" applyFont="1" applyBorder="1"/>
    <xf numFmtId="164" fontId="4" fillId="0" borderId="0" xfId="1" applyNumberFormat="1" applyFont="1" applyBorder="1"/>
    <xf numFmtId="164" fontId="0" fillId="0" borderId="0" xfId="0" applyNumberFormat="1" applyBorder="1"/>
    <xf numFmtId="165" fontId="0" fillId="0" borderId="0" xfId="2" applyNumberFormat="1" applyFont="1" applyBorder="1"/>
    <xf numFmtId="9" fontId="3" fillId="0" borderId="0" xfId="2" applyFont="1" applyBorder="1"/>
    <xf numFmtId="9" fontId="4" fillId="0" borderId="0" xfId="2" applyFont="1" applyBorder="1"/>
    <xf numFmtId="0" fontId="0" fillId="2" borderId="0" xfId="0" applyFill="1" applyBorder="1" applyAlignment="1">
      <alignment vertical="center" wrapText="1"/>
    </xf>
    <xf numFmtId="164" fontId="0" fillId="2" borderId="1" xfId="1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0" fillId="3" borderId="3" xfId="0" applyFill="1" applyBorder="1"/>
    <xf numFmtId="9" fontId="0" fillId="3" borderId="4" xfId="2" applyFont="1" applyFill="1" applyBorder="1"/>
    <xf numFmtId="0" fontId="0" fillId="3" borderId="1" xfId="0" applyFill="1" applyBorder="1"/>
    <xf numFmtId="9" fontId="0" fillId="3" borderId="5" xfId="2" applyFont="1" applyFill="1" applyBorder="1"/>
    <xf numFmtId="0" fontId="0" fillId="3" borderId="6" xfId="0" applyFill="1" applyBorder="1"/>
    <xf numFmtId="9" fontId="0" fillId="3" borderId="7" xfId="2" applyFont="1" applyFill="1" applyBorder="1"/>
    <xf numFmtId="0" fontId="0" fillId="2" borderId="5" xfId="0" applyFill="1" applyBorder="1" applyAlignment="1">
      <alignment vertical="center" wrapText="1"/>
    </xf>
    <xf numFmtId="164" fontId="0" fillId="2" borderId="3" xfId="1" applyNumberFormat="1" applyFont="1" applyFill="1" applyBorder="1" applyAlignment="1">
      <alignment vertical="center" wrapText="1"/>
    </xf>
    <xf numFmtId="9" fontId="0" fillId="2" borderId="4" xfId="2" applyFont="1" applyFill="1" applyBorder="1" applyAlignment="1">
      <alignment vertical="center" wrapText="1"/>
    </xf>
    <xf numFmtId="9" fontId="0" fillId="2" borderId="5" xfId="2" applyFont="1" applyFill="1" applyBorder="1" applyAlignment="1">
      <alignment vertical="center" wrapText="1"/>
    </xf>
    <xf numFmtId="164" fontId="3" fillId="2" borderId="3" xfId="1" applyNumberFormat="1" applyFont="1" applyFill="1" applyBorder="1" applyAlignment="1">
      <alignment vertical="center" wrapText="1"/>
    </xf>
    <xf numFmtId="9" fontId="3" fillId="2" borderId="4" xfId="2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 wrapText="1"/>
    </xf>
    <xf numFmtId="9" fontId="4" fillId="2" borderId="4" xfId="2" applyFont="1" applyFill="1" applyBorder="1" applyAlignment="1">
      <alignment vertical="center" wrapText="1"/>
    </xf>
    <xf numFmtId="164" fontId="1" fillId="2" borderId="6" xfId="1" applyNumberFormat="1" applyFont="1" applyFill="1" applyBorder="1" applyAlignment="1">
      <alignment vertical="center" wrapText="1"/>
    </xf>
    <xf numFmtId="9" fontId="0" fillId="2" borderId="7" xfId="0" applyNumberFormat="1" applyFill="1" applyBorder="1"/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9" fontId="0" fillId="2" borderId="7" xfId="2" applyFont="1" applyFill="1" applyBorder="1"/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9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 applyBorder="1"/>
    <xf numFmtId="0" fontId="7" fillId="0" borderId="0" xfId="0" applyFont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0" fillId="0" borderId="15" xfId="0" applyBorder="1" applyAlignment="1">
      <alignment horizontal="right"/>
    </xf>
    <xf numFmtId="164" fontId="0" fillId="0" borderId="16" xfId="1" applyNumberFormat="1" applyFont="1" applyBorder="1"/>
    <xf numFmtId="0" fontId="0" fillId="0" borderId="17" xfId="0" applyBorder="1"/>
    <xf numFmtId="164" fontId="1" fillId="6" borderId="13" xfId="5" applyNumberFormat="1" applyBorder="1"/>
    <xf numFmtId="9" fontId="1" fillId="6" borderId="14" xfId="5" applyNumberFormat="1" applyBorder="1"/>
    <xf numFmtId="164" fontId="1" fillId="4" borderId="0" xfId="3" applyNumberFormat="1" applyBorder="1"/>
    <xf numFmtId="9" fontId="1" fillId="4" borderId="5" xfId="3" applyNumberFormat="1" applyBorder="1"/>
    <xf numFmtId="0" fontId="6" fillId="7" borderId="18" xfId="6" applyBorder="1" applyAlignment="1">
      <alignment horizontal="right"/>
    </xf>
    <xf numFmtId="164" fontId="6" fillId="7" borderId="19" xfId="6" applyNumberFormat="1" applyBorder="1"/>
    <xf numFmtId="9" fontId="6" fillId="7" borderId="20" xfId="6" applyNumberFormat="1" applyBorder="1"/>
    <xf numFmtId="0" fontId="6" fillId="5" borderId="9" xfId="4" applyBorder="1" applyAlignment="1">
      <alignment horizontal="right"/>
    </xf>
    <xf numFmtId="164" fontId="6" fillId="5" borderId="21" xfId="4" applyNumberFormat="1" applyBorder="1"/>
    <xf numFmtId="9" fontId="6" fillId="5" borderId="22" xfId="4" applyNumberFormat="1" applyBorder="1"/>
    <xf numFmtId="0" fontId="0" fillId="6" borderId="12" xfId="5" applyFont="1" applyBorder="1" applyAlignment="1">
      <alignment horizontal="right"/>
    </xf>
    <xf numFmtId="0" fontId="0" fillId="4" borderId="1" xfId="3" applyFont="1" applyBorder="1" applyAlignment="1">
      <alignment horizontal="right"/>
    </xf>
    <xf numFmtId="0" fontId="10" fillId="7" borderId="18" xfId="6" applyFont="1" applyBorder="1" applyAlignment="1">
      <alignment horizontal="right"/>
    </xf>
    <xf numFmtId="164" fontId="10" fillId="7" borderId="19" xfId="6" applyNumberFormat="1" applyFont="1" applyBorder="1"/>
    <xf numFmtId="9" fontId="10" fillId="7" borderId="20" xfId="6" applyNumberFormat="1" applyFont="1" applyBorder="1"/>
    <xf numFmtId="0" fontId="10" fillId="5" borderId="9" xfId="4" applyFont="1" applyBorder="1" applyAlignment="1">
      <alignment horizontal="right"/>
    </xf>
    <xf numFmtId="164" fontId="10" fillId="5" borderId="21" xfId="4" applyNumberFormat="1" applyFont="1" applyBorder="1"/>
    <xf numFmtId="9" fontId="10" fillId="5" borderId="22" xfId="4" applyNumberFormat="1" applyFont="1" applyBorder="1"/>
    <xf numFmtId="43" fontId="0" fillId="0" borderId="0" xfId="0" applyNumberFormat="1" applyBorder="1"/>
    <xf numFmtId="164" fontId="0" fillId="0" borderId="0" xfId="0" applyNumberFormat="1"/>
    <xf numFmtId="9" fontId="0" fillId="0" borderId="0" xfId="0" applyNumberFormat="1"/>
    <xf numFmtId="0" fontId="5" fillId="2" borderId="8" xfId="0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 vertical="center" wrapText="1"/>
    </xf>
    <xf numFmtId="164" fontId="0" fillId="2" borderId="4" xfId="1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</cellXfs>
  <cellStyles count="7">
    <cellStyle name="20% - Accent2" xfId="3" builtinId="34"/>
    <cellStyle name="20% - Accent6" xfId="5" builtinId="50"/>
    <cellStyle name="60% - Accent2" xfId="4" builtinId="36"/>
    <cellStyle name="60% - Accent6" xfId="6" builtinId="52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E1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0" workbookViewId="0">
      <selection activeCell="C39" sqref="C39"/>
    </sheetView>
  </sheetViews>
  <sheetFormatPr defaultRowHeight="15" x14ac:dyDescent="0.25"/>
  <cols>
    <col min="1" max="1" width="19.42578125" customWidth="1"/>
    <col min="2" max="2" width="6.85546875" bestFit="1" customWidth="1"/>
    <col min="3" max="3" width="10.140625" customWidth="1"/>
    <col min="4" max="4" width="9.28515625" customWidth="1"/>
    <col min="5" max="5" width="5.5703125" bestFit="1" customWidth="1"/>
    <col min="6" max="6" width="37.28515625" customWidth="1"/>
    <col min="7" max="7" width="4.85546875" bestFit="1" customWidth="1"/>
    <col min="8" max="8" width="7" bestFit="1" customWidth="1"/>
    <col min="9" max="9" width="6.140625" bestFit="1" customWidth="1"/>
  </cols>
  <sheetData>
    <row r="1" spans="1:10" ht="26.25" thickBot="1" x14ac:dyDescent="0.35">
      <c r="A1" s="72" t="s">
        <v>14</v>
      </c>
      <c r="B1" s="72"/>
      <c r="C1" s="72"/>
      <c r="D1" s="72"/>
      <c r="E1" s="72"/>
      <c r="F1" s="46" t="s">
        <v>27</v>
      </c>
    </row>
    <row r="2" spans="1:10" ht="15.75" customHeight="1" x14ac:dyDescent="0.25">
      <c r="A2" s="42"/>
      <c r="B2" s="78" t="s">
        <v>0</v>
      </c>
      <c r="C2" s="79"/>
      <c r="D2" s="78" t="s">
        <v>1</v>
      </c>
      <c r="E2" s="79"/>
      <c r="F2" s="47"/>
      <c r="G2" s="47"/>
      <c r="H2" s="47"/>
      <c r="I2" s="47"/>
      <c r="J2" s="1"/>
    </row>
    <row r="3" spans="1:10" x14ac:dyDescent="0.25">
      <c r="A3" s="32" t="s">
        <v>16</v>
      </c>
      <c r="B3" s="73">
        <v>6695</v>
      </c>
      <c r="C3" s="74"/>
      <c r="D3" s="73">
        <v>8416</v>
      </c>
      <c r="E3" s="74"/>
      <c r="F3" s="1"/>
      <c r="G3" s="1"/>
      <c r="H3" s="4"/>
      <c r="I3" s="2"/>
      <c r="J3" s="1"/>
    </row>
    <row r="4" spans="1:10" x14ac:dyDescent="0.25">
      <c r="A4" s="33" t="s">
        <v>15</v>
      </c>
      <c r="B4" s="16">
        <v>2362</v>
      </c>
      <c r="C4" s="17">
        <v>0.35280059746079162</v>
      </c>
      <c r="D4" s="16">
        <v>4942</v>
      </c>
      <c r="E4" s="17">
        <v>0.58721482889733845</v>
      </c>
      <c r="F4" s="1"/>
      <c r="G4" s="1"/>
      <c r="H4" s="4"/>
      <c r="I4" s="2"/>
      <c r="J4" s="1"/>
    </row>
    <row r="5" spans="1:10" x14ac:dyDescent="0.25">
      <c r="A5" s="11"/>
      <c r="B5" s="12"/>
      <c r="C5" s="22"/>
      <c r="D5" s="12"/>
      <c r="E5" s="22"/>
      <c r="F5" s="1"/>
      <c r="G5" s="1"/>
      <c r="H5" s="3"/>
      <c r="I5" s="1"/>
      <c r="J5" s="1"/>
    </row>
    <row r="6" spans="1:10" x14ac:dyDescent="0.25">
      <c r="A6" s="13" t="s">
        <v>3</v>
      </c>
      <c r="B6" s="12"/>
      <c r="C6" s="22"/>
      <c r="D6" s="12"/>
      <c r="E6" s="22"/>
      <c r="F6" s="1"/>
      <c r="G6" s="1"/>
      <c r="H6" s="3"/>
      <c r="I6" s="1"/>
      <c r="J6" s="1"/>
    </row>
    <row r="7" spans="1:10" x14ac:dyDescent="0.25">
      <c r="A7" s="32" t="s">
        <v>4</v>
      </c>
      <c r="B7" s="23">
        <v>163</v>
      </c>
      <c r="C7" s="24">
        <f>B7/B16</f>
        <v>2.4346527259148619E-2</v>
      </c>
      <c r="D7" s="23">
        <v>65</v>
      </c>
      <c r="E7" s="24">
        <f>D7/D16</f>
        <v>7.7233840304182511E-3</v>
      </c>
      <c r="F7" s="43" t="s">
        <v>24</v>
      </c>
      <c r="G7" s="1"/>
      <c r="H7" s="3"/>
      <c r="I7" s="2"/>
      <c r="J7" s="1"/>
    </row>
    <row r="8" spans="1:10" x14ac:dyDescent="0.25">
      <c r="A8" s="32" t="s">
        <v>11</v>
      </c>
      <c r="B8" s="23">
        <v>6532</v>
      </c>
      <c r="C8" s="24">
        <f>B8/B3</f>
        <v>0.97565347274085135</v>
      </c>
      <c r="D8" s="23">
        <v>8351</v>
      </c>
      <c r="E8" s="24">
        <f>D8/D3</f>
        <v>0.99227661596958172</v>
      </c>
      <c r="F8" s="43" t="s">
        <v>25</v>
      </c>
      <c r="G8" s="1"/>
      <c r="H8" s="3"/>
      <c r="I8" s="8"/>
      <c r="J8" s="1"/>
    </row>
    <row r="9" spans="1:10" x14ac:dyDescent="0.25">
      <c r="A9" s="11"/>
      <c r="B9" s="12"/>
      <c r="C9" s="22"/>
      <c r="D9" s="12"/>
      <c r="E9" s="25"/>
      <c r="F9" s="43"/>
      <c r="G9" s="1"/>
      <c r="H9" s="3"/>
      <c r="I9" s="2"/>
      <c r="J9" s="1"/>
    </row>
    <row r="10" spans="1:10" x14ac:dyDescent="0.25">
      <c r="A10" s="13" t="s">
        <v>10</v>
      </c>
      <c r="B10" s="12"/>
      <c r="C10" s="22"/>
      <c r="D10" s="12"/>
      <c r="E10" s="25"/>
      <c r="F10" s="43"/>
      <c r="G10" s="1"/>
      <c r="H10" s="3"/>
      <c r="I10" s="2"/>
      <c r="J10" s="1"/>
    </row>
    <row r="11" spans="1:10" x14ac:dyDescent="0.25">
      <c r="A11" s="34" t="s">
        <v>5</v>
      </c>
      <c r="B11" s="26">
        <v>825</v>
      </c>
      <c r="C11" s="27">
        <f>B11/B16</f>
        <v>0.12322628827483197</v>
      </c>
      <c r="D11" s="26">
        <v>2099</v>
      </c>
      <c r="E11" s="27">
        <f>D11/D16</f>
        <v>0.24940589353612166</v>
      </c>
      <c r="F11" s="43" t="s">
        <v>23</v>
      </c>
      <c r="G11" s="1"/>
      <c r="H11" s="5"/>
      <c r="I11" s="9"/>
      <c r="J11" s="1"/>
    </row>
    <row r="12" spans="1:10" x14ac:dyDescent="0.25">
      <c r="A12" s="34" t="s">
        <v>6</v>
      </c>
      <c r="B12" s="26">
        <v>2264</v>
      </c>
      <c r="C12" s="27">
        <f>B12/B16</f>
        <v>0.33816280806572069</v>
      </c>
      <c r="D12" s="26">
        <v>3831</v>
      </c>
      <c r="E12" s="27">
        <f>D12/D16</f>
        <v>0.45520437262357416</v>
      </c>
      <c r="F12" s="43" t="s">
        <v>19</v>
      </c>
      <c r="G12" s="1"/>
      <c r="H12" s="5"/>
      <c r="I12" s="9"/>
      <c r="J12" s="1"/>
    </row>
    <row r="13" spans="1:10" x14ac:dyDescent="0.25">
      <c r="A13" s="35" t="s">
        <v>7</v>
      </c>
      <c r="B13" s="28">
        <v>2572</v>
      </c>
      <c r="C13" s="29">
        <f>B13/B16</f>
        <v>0.38416728902165798</v>
      </c>
      <c r="D13" s="28">
        <v>1979</v>
      </c>
      <c r="E13" s="29">
        <f>D13/D16</f>
        <v>0.23514733840304183</v>
      </c>
      <c r="F13" s="44" t="s">
        <v>21</v>
      </c>
      <c r="G13" s="1"/>
      <c r="H13" s="6"/>
      <c r="I13" s="10"/>
      <c r="J13" s="1"/>
    </row>
    <row r="14" spans="1:10" x14ac:dyDescent="0.25">
      <c r="A14" s="35" t="s">
        <v>8</v>
      </c>
      <c r="B14" s="28">
        <v>434</v>
      </c>
      <c r="C14" s="29">
        <f>B14/B16</f>
        <v>6.4824495892457062E-2</v>
      </c>
      <c r="D14" s="28">
        <v>372</v>
      </c>
      <c r="E14" s="29">
        <f>D14/D16</f>
        <v>4.4201520912547532E-2</v>
      </c>
      <c r="F14" s="45" t="s">
        <v>20</v>
      </c>
      <c r="G14" s="1"/>
      <c r="H14" s="6"/>
      <c r="I14" s="10"/>
      <c r="J14" s="1"/>
    </row>
    <row r="15" spans="1:10" x14ac:dyDescent="0.25">
      <c r="A15" s="35" t="s">
        <v>9</v>
      </c>
      <c r="B15" s="28">
        <v>437</v>
      </c>
      <c r="C15" s="29">
        <f>B15/B16</f>
        <v>6.5272591486183723E-2</v>
      </c>
      <c r="D15" s="28">
        <v>70</v>
      </c>
      <c r="E15" s="29">
        <f>D15/D16</f>
        <v>8.3174904942965779E-3</v>
      </c>
      <c r="F15" s="44" t="s">
        <v>22</v>
      </c>
      <c r="G15" s="1"/>
      <c r="H15" s="6"/>
      <c r="I15" s="10"/>
      <c r="J15" s="1"/>
    </row>
    <row r="16" spans="1:10" ht="30" customHeight="1" thickBot="1" x14ac:dyDescent="0.3">
      <c r="A16" s="36" t="s">
        <v>2</v>
      </c>
      <c r="B16" s="30">
        <v>6695</v>
      </c>
      <c r="C16" s="37">
        <f>SUM(C11:C15)</f>
        <v>0.97565347274085135</v>
      </c>
      <c r="D16" s="30">
        <v>8416</v>
      </c>
      <c r="E16" s="31">
        <f>SUM(E11:E15)</f>
        <v>0.99227661596958161</v>
      </c>
      <c r="F16" s="44"/>
      <c r="G16" s="1"/>
      <c r="H16" s="7"/>
      <c r="I16" s="1"/>
      <c r="J16" s="1"/>
    </row>
    <row r="17" spans="1:6" x14ac:dyDescent="0.25">
      <c r="F17" s="43"/>
    </row>
    <row r="18" spans="1:6" x14ac:dyDescent="0.25">
      <c r="F18" s="43"/>
    </row>
    <row r="19" spans="1:6" ht="19.5" thickBot="1" x14ac:dyDescent="0.35">
      <c r="A19" s="77" t="s">
        <v>13</v>
      </c>
      <c r="B19" s="77"/>
      <c r="C19" s="77"/>
      <c r="D19" s="77"/>
      <c r="E19" s="77"/>
      <c r="F19" s="43" t="s">
        <v>18</v>
      </c>
    </row>
    <row r="20" spans="1:6" x14ac:dyDescent="0.25">
      <c r="A20" s="41"/>
      <c r="B20" s="75" t="s">
        <v>0</v>
      </c>
      <c r="C20" s="76"/>
      <c r="D20" s="75" t="s">
        <v>1</v>
      </c>
      <c r="E20" s="76"/>
      <c r="F20" s="43" t="s">
        <v>17</v>
      </c>
    </row>
    <row r="21" spans="1:6" x14ac:dyDescent="0.25">
      <c r="A21" s="33" t="s">
        <v>12</v>
      </c>
      <c r="B21" s="16">
        <v>2362</v>
      </c>
      <c r="C21" s="17">
        <v>0.35280059746079162</v>
      </c>
      <c r="D21" s="16">
        <v>4942</v>
      </c>
      <c r="E21" s="17">
        <v>0.58721482889733845</v>
      </c>
      <c r="F21" s="43"/>
    </row>
    <row r="22" spans="1:6" x14ac:dyDescent="0.25">
      <c r="A22" s="14"/>
      <c r="B22" s="18"/>
      <c r="C22" s="19"/>
      <c r="D22" s="18"/>
      <c r="E22" s="19"/>
      <c r="F22" s="43"/>
    </row>
    <row r="23" spans="1:6" x14ac:dyDescent="0.25">
      <c r="A23" s="15" t="s">
        <v>3</v>
      </c>
      <c r="B23" s="18"/>
      <c r="C23" s="19"/>
      <c r="D23" s="18"/>
      <c r="E23" s="19"/>
      <c r="F23" s="43"/>
    </row>
    <row r="24" spans="1:6" x14ac:dyDescent="0.25">
      <c r="A24" s="33" t="s">
        <v>4</v>
      </c>
      <c r="B24" s="16">
        <v>54</v>
      </c>
      <c r="C24" s="17">
        <v>2.2861981371718881E-2</v>
      </c>
      <c r="D24" s="16">
        <v>17</v>
      </c>
      <c r="E24" s="17">
        <v>3.4399028733306356E-3</v>
      </c>
      <c r="F24" s="43" t="s">
        <v>24</v>
      </c>
    </row>
    <row r="25" spans="1:6" x14ac:dyDescent="0.25">
      <c r="A25" s="33" t="s">
        <v>11</v>
      </c>
      <c r="B25" s="16">
        <v>2308</v>
      </c>
      <c r="C25" s="17">
        <v>0.97713801862828109</v>
      </c>
      <c r="D25" s="16">
        <v>4939</v>
      </c>
      <c r="E25" s="17">
        <v>0.99939295831647101</v>
      </c>
      <c r="F25" s="43" t="s">
        <v>26</v>
      </c>
    </row>
    <row r="26" spans="1:6" x14ac:dyDescent="0.25">
      <c r="A26" s="14"/>
      <c r="B26" s="18"/>
      <c r="C26" s="19"/>
      <c r="D26" s="18"/>
      <c r="E26" s="19"/>
      <c r="F26" s="43"/>
    </row>
    <row r="27" spans="1:6" x14ac:dyDescent="0.25">
      <c r="A27" s="15" t="s">
        <v>10</v>
      </c>
      <c r="B27" s="18"/>
      <c r="C27" s="19"/>
      <c r="D27" s="18"/>
      <c r="E27" s="19"/>
      <c r="F27" s="43"/>
    </row>
    <row r="28" spans="1:6" x14ac:dyDescent="0.25">
      <c r="A28" s="38" t="s">
        <v>5</v>
      </c>
      <c r="B28" s="16">
        <v>825</v>
      </c>
      <c r="C28" s="17">
        <v>0.34928027095681624</v>
      </c>
      <c r="D28" s="16">
        <v>2099</v>
      </c>
      <c r="E28" s="17">
        <v>0.42472683124241201</v>
      </c>
      <c r="F28" s="43" t="s">
        <v>23</v>
      </c>
    </row>
    <row r="29" spans="1:6" x14ac:dyDescent="0.25">
      <c r="A29" s="38" t="s">
        <v>6</v>
      </c>
      <c r="B29" s="16">
        <v>1074</v>
      </c>
      <c r="C29" s="17">
        <v>0.45469940728196445</v>
      </c>
      <c r="D29" s="16">
        <v>2275</v>
      </c>
      <c r="E29" s="17">
        <v>0.46033994334277623</v>
      </c>
      <c r="F29" s="43" t="s">
        <v>19</v>
      </c>
    </row>
    <row r="30" spans="1:6" x14ac:dyDescent="0.25">
      <c r="A30" s="39" t="s">
        <v>7</v>
      </c>
      <c r="B30" s="16">
        <v>315</v>
      </c>
      <c r="C30" s="17">
        <v>0.13336155800169347</v>
      </c>
      <c r="D30" s="16">
        <v>481</v>
      </c>
      <c r="E30" s="17">
        <v>9.7329016592472686E-2</v>
      </c>
      <c r="F30" s="44" t="s">
        <v>21</v>
      </c>
    </row>
    <row r="31" spans="1:6" x14ac:dyDescent="0.25">
      <c r="A31" s="39" t="s">
        <v>8</v>
      </c>
      <c r="B31" s="16">
        <v>59</v>
      </c>
      <c r="C31" s="17">
        <v>2.4978831498729891E-2</v>
      </c>
      <c r="D31" s="16">
        <v>65</v>
      </c>
      <c r="E31" s="17">
        <v>1.3152569809793607E-2</v>
      </c>
      <c r="F31" s="45" t="s">
        <v>20</v>
      </c>
    </row>
    <row r="32" spans="1:6" x14ac:dyDescent="0.25">
      <c r="A32" s="39" t="s">
        <v>9</v>
      </c>
      <c r="B32" s="16">
        <v>35</v>
      </c>
      <c r="C32" s="17">
        <v>1.4817950889077053E-2</v>
      </c>
      <c r="D32" s="16">
        <v>19</v>
      </c>
      <c r="E32" s="17">
        <v>3.8445973290165926E-3</v>
      </c>
      <c r="F32" s="44" t="s">
        <v>22</v>
      </c>
    </row>
    <row r="33" spans="1:6" ht="15.75" thickBot="1" x14ac:dyDescent="0.3">
      <c r="A33" s="40" t="s">
        <v>2</v>
      </c>
      <c r="B33" s="20">
        <v>2308</v>
      </c>
      <c r="C33" s="21"/>
      <c r="D33" s="20">
        <v>4939</v>
      </c>
      <c r="E33" s="21"/>
      <c r="F33" s="43"/>
    </row>
  </sheetData>
  <mergeCells count="8">
    <mergeCell ref="A1:E1"/>
    <mergeCell ref="B3:C3"/>
    <mergeCell ref="D3:E3"/>
    <mergeCell ref="B20:C20"/>
    <mergeCell ref="D20:E20"/>
    <mergeCell ref="A19:E19"/>
    <mergeCell ref="B2:C2"/>
    <mergeCell ref="D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7" workbookViewId="0">
      <selection activeCell="H31" sqref="H31"/>
    </sheetView>
  </sheetViews>
  <sheetFormatPr defaultRowHeight="15" x14ac:dyDescent="0.25"/>
  <cols>
    <col min="1" max="1" width="23.140625" customWidth="1"/>
    <col min="2" max="2" width="10.5703125" bestFit="1" customWidth="1"/>
    <col min="9" max="9" width="21.28515625" customWidth="1"/>
    <col min="14" max="14" width="52.7109375" customWidth="1"/>
  </cols>
  <sheetData>
    <row r="1" spans="1:14" ht="26.25" thickBot="1" x14ac:dyDescent="0.35">
      <c r="I1" s="72" t="s">
        <v>14</v>
      </c>
      <c r="J1" s="72"/>
      <c r="K1" s="72"/>
      <c r="L1" s="72"/>
      <c r="M1" s="72"/>
      <c r="N1" s="46" t="s">
        <v>27</v>
      </c>
    </row>
    <row r="2" spans="1:14" x14ac:dyDescent="0.25">
      <c r="I2" s="42"/>
      <c r="J2" s="78" t="s">
        <v>0</v>
      </c>
      <c r="K2" s="79"/>
      <c r="L2" s="78" t="s">
        <v>1</v>
      </c>
      <c r="M2" s="79"/>
      <c r="N2" s="47"/>
    </row>
    <row r="3" spans="1:14" ht="16.5" thickBot="1" x14ac:dyDescent="0.3">
      <c r="A3" s="80" t="s">
        <v>29</v>
      </c>
      <c r="B3" s="80"/>
      <c r="C3" s="80"/>
      <c r="I3" s="32" t="s">
        <v>16</v>
      </c>
      <c r="J3" s="73">
        <v>6695</v>
      </c>
      <c r="K3" s="74"/>
      <c r="L3" s="73">
        <v>8416</v>
      </c>
      <c r="M3" s="74"/>
      <c r="N3" s="7">
        <f>SUM(J3:M3)</f>
        <v>15111</v>
      </c>
    </row>
    <row r="4" spans="1:14" x14ac:dyDescent="0.25">
      <c r="A4" s="61" t="s">
        <v>31</v>
      </c>
      <c r="B4" s="51">
        <f>SUM(J4,L4)</f>
        <v>7304</v>
      </c>
      <c r="C4" s="52">
        <f>B4/B6</f>
        <v>0.48335649526834756</v>
      </c>
      <c r="I4" s="33" t="s">
        <v>15</v>
      </c>
      <c r="J4" s="16">
        <v>2362</v>
      </c>
      <c r="K4" s="17">
        <v>0.35280059746079162</v>
      </c>
      <c r="L4" s="16">
        <v>4942</v>
      </c>
      <c r="M4" s="17">
        <v>0.58721482889733845</v>
      </c>
      <c r="N4" s="69">
        <f xml:space="preserve"> (J4+ L4) / N3</f>
        <v>0.48335649526834756</v>
      </c>
    </row>
    <row r="5" spans="1:14" x14ac:dyDescent="0.25">
      <c r="A5" s="62" t="s">
        <v>32</v>
      </c>
      <c r="B5" s="53">
        <f>SUM(B6-B4)</f>
        <v>7807</v>
      </c>
      <c r="C5" s="54">
        <f>B5/B6</f>
        <v>0.51664350473165244</v>
      </c>
      <c r="I5" s="11"/>
      <c r="J5" s="12"/>
      <c r="K5" s="22"/>
      <c r="L5" s="12"/>
      <c r="M5" s="22"/>
      <c r="N5" s="1"/>
    </row>
    <row r="6" spans="1:14" ht="15.75" thickBot="1" x14ac:dyDescent="0.3">
      <c r="A6" s="48" t="s">
        <v>2</v>
      </c>
      <c r="B6" s="49">
        <f>SUM(J3:M3)</f>
        <v>15111</v>
      </c>
      <c r="C6" s="50"/>
      <c r="I6" s="11"/>
      <c r="J6" s="12"/>
      <c r="K6" s="22"/>
      <c r="L6" s="12"/>
      <c r="M6" s="22"/>
      <c r="N6" s="1"/>
    </row>
    <row r="7" spans="1:14" x14ac:dyDescent="0.25">
      <c r="I7" s="13" t="s">
        <v>3</v>
      </c>
      <c r="J7" s="12"/>
      <c r="K7" s="22"/>
      <c r="L7" s="12"/>
      <c r="M7" s="22"/>
      <c r="N7" s="1"/>
    </row>
    <row r="8" spans="1:14" x14ac:dyDescent="0.25">
      <c r="A8" s="55" t="s">
        <v>28</v>
      </c>
      <c r="B8" s="56">
        <f>SUM(J12,J13,L13,L12)</f>
        <v>9019</v>
      </c>
      <c r="C8" s="57">
        <f>B8/B6</f>
        <v>0.59684997683806496</v>
      </c>
      <c r="I8" s="32" t="s">
        <v>4</v>
      </c>
      <c r="J8" s="23">
        <v>163</v>
      </c>
      <c r="K8" s="24">
        <f>J8/J17</f>
        <v>2.4346527259148619E-2</v>
      </c>
      <c r="L8" s="23">
        <v>65</v>
      </c>
      <c r="M8" s="24">
        <f>L8/L17</f>
        <v>7.7233840304182511E-3</v>
      </c>
      <c r="N8" s="43" t="s">
        <v>24</v>
      </c>
    </row>
    <row r="9" spans="1:14" x14ac:dyDescent="0.25">
      <c r="A9" s="58" t="s">
        <v>30</v>
      </c>
      <c r="B9" s="59">
        <f>SUM(J14:J16,L14:L16)</f>
        <v>5864</v>
      </c>
      <c r="C9" s="60">
        <f>B9/B6</f>
        <v>0.38806167692409504</v>
      </c>
      <c r="I9" s="32" t="s">
        <v>11</v>
      </c>
      <c r="J9" s="23">
        <v>6532</v>
      </c>
      <c r="K9" s="24">
        <f>J9/J3</f>
        <v>0.97565347274085135</v>
      </c>
      <c r="L9" s="23">
        <v>8351</v>
      </c>
      <c r="M9" s="24">
        <f>L9/L3</f>
        <v>0.99227661596958172</v>
      </c>
      <c r="N9" s="43" t="s">
        <v>25</v>
      </c>
    </row>
    <row r="10" spans="1:14" x14ac:dyDescent="0.25">
      <c r="I10" s="11"/>
      <c r="J10" s="12"/>
      <c r="K10" s="22"/>
      <c r="L10" s="12"/>
      <c r="M10" s="25"/>
      <c r="N10" s="43"/>
    </row>
    <row r="11" spans="1:14" x14ac:dyDescent="0.25">
      <c r="I11" s="13" t="s">
        <v>10</v>
      </c>
      <c r="J11" s="12"/>
      <c r="K11" s="22"/>
      <c r="L11" s="12"/>
      <c r="M11" s="25"/>
      <c r="N11" s="43"/>
    </row>
    <row r="12" spans="1:14" x14ac:dyDescent="0.25">
      <c r="G12" s="70">
        <f xml:space="preserve"> J12 + L12</f>
        <v>2924</v>
      </c>
      <c r="I12" s="34" t="s">
        <v>5</v>
      </c>
      <c r="J12" s="26">
        <v>825</v>
      </c>
      <c r="K12" s="27">
        <f>J12/J17</f>
        <v>0.12322628827483197</v>
      </c>
      <c r="L12" s="26">
        <v>2099</v>
      </c>
      <c r="M12" s="27">
        <f>L12/L17</f>
        <v>0.24940589353612166</v>
      </c>
      <c r="N12" s="43" t="s">
        <v>23</v>
      </c>
    </row>
    <row r="13" spans="1:14" x14ac:dyDescent="0.25">
      <c r="G13" s="70">
        <f xml:space="preserve"> J13 + L13</f>
        <v>6095</v>
      </c>
      <c r="I13" s="34" t="s">
        <v>6</v>
      </c>
      <c r="J13" s="26">
        <v>2264</v>
      </c>
      <c r="K13" s="27">
        <f>J13/J17</f>
        <v>0.33816280806572069</v>
      </c>
      <c r="L13" s="26">
        <v>3831</v>
      </c>
      <c r="M13" s="27">
        <f>L13/L17</f>
        <v>0.45520437262357416</v>
      </c>
      <c r="N13" s="43" t="s">
        <v>19</v>
      </c>
    </row>
    <row r="14" spans="1:14" x14ac:dyDescent="0.25">
      <c r="G14" s="70">
        <f>SUM(G12:G13)</f>
        <v>9019</v>
      </c>
      <c r="H14" s="71">
        <v>0.6</v>
      </c>
      <c r="I14" s="35" t="s">
        <v>7</v>
      </c>
      <c r="J14" s="28">
        <v>2572</v>
      </c>
      <c r="K14" s="29">
        <f>J14/J17</f>
        <v>0.38416728902165798</v>
      </c>
      <c r="L14" s="28">
        <v>1979</v>
      </c>
      <c r="M14" s="29">
        <f>L14/L17</f>
        <v>0.23514733840304183</v>
      </c>
      <c r="N14" s="44" t="s">
        <v>21</v>
      </c>
    </row>
    <row r="15" spans="1:14" x14ac:dyDescent="0.25">
      <c r="I15" s="35" t="s">
        <v>8</v>
      </c>
      <c r="J15" s="28">
        <v>434</v>
      </c>
      <c r="K15" s="29">
        <f>J15/J17</f>
        <v>6.4824495892457062E-2</v>
      </c>
      <c r="L15" s="28">
        <v>372</v>
      </c>
      <c r="M15" s="29">
        <f>L15/L17</f>
        <v>4.4201520912547532E-2</v>
      </c>
      <c r="N15" s="45" t="s">
        <v>20</v>
      </c>
    </row>
    <row r="16" spans="1:14" x14ac:dyDescent="0.25">
      <c r="I16" s="35" t="s">
        <v>9</v>
      </c>
      <c r="J16" s="28">
        <v>437</v>
      </c>
      <c r="K16" s="29">
        <f>J16/J17</f>
        <v>6.5272591486183723E-2</v>
      </c>
      <c r="L16" s="28">
        <v>70</v>
      </c>
      <c r="M16" s="29">
        <f>L16/L17</f>
        <v>8.3174904942965779E-3</v>
      </c>
      <c r="N16" s="44" t="s">
        <v>22</v>
      </c>
    </row>
    <row r="17" spans="7:14" ht="15.75" thickBot="1" x14ac:dyDescent="0.3">
      <c r="I17" s="36" t="s">
        <v>2</v>
      </c>
      <c r="J17" s="30">
        <v>6695</v>
      </c>
      <c r="K17" s="37">
        <f>SUM(K12:K16)</f>
        <v>0.97565347274085135</v>
      </c>
      <c r="L17" s="30">
        <v>8416</v>
      </c>
      <c r="M17" s="31">
        <f>SUM(M12:M16)</f>
        <v>0.99227661596958161</v>
      </c>
      <c r="N17" s="44"/>
    </row>
    <row r="18" spans="7:14" x14ac:dyDescent="0.25">
      <c r="N18" s="43"/>
    </row>
    <row r="19" spans="7:14" x14ac:dyDescent="0.25">
      <c r="N19" s="43"/>
    </row>
    <row r="20" spans="7:14" ht="19.5" thickBot="1" x14ac:dyDescent="0.35">
      <c r="I20" s="77" t="s">
        <v>13</v>
      </c>
      <c r="J20" s="77"/>
      <c r="K20" s="77"/>
      <c r="L20" s="77"/>
      <c r="M20" s="77"/>
      <c r="N20" s="43" t="s">
        <v>18</v>
      </c>
    </row>
    <row r="21" spans="7:14" x14ac:dyDescent="0.25">
      <c r="I21" s="41"/>
      <c r="J21" s="75" t="s">
        <v>0</v>
      </c>
      <c r="K21" s="76"/>
      <c r="L21" s="75" t="s">
        <v>1</v>
      </c>
      <c r="M21" s="76"/>
      <c r="N21" s="43" t="s">
        <v>17</v>
      </c>
    </row>
    <row r="22" spans="7:14" x14ac:dyDescent="0.25">
      <c r="I22" s="33" t="s">
        <v>12</v>
      </c>
      <c r="J22" s="16">
        <v>2362</v>
      </c>
      <c r="K22" s="17">
        <v>0.35280059746079162</v>
      </c>
      <c r="L22" s="16">
        <v>4942</v>
      </c>
      <c r="M22" s="17">
        <v>0.58721482889733845</v>
      </c>
      <c r="N22" s="43"/>
    </row>
    <row r="23" spans="7:14" x14ac:dyDescent="0.25">
      <c r="I23" s="14"/>
      <c r="J23" s="18"/>
      <c r="K23" s="19"/>
      <c r="L23" s="18"/>
      <c r="M23" s="19"/>
      <c r="N23" s="43"/>
    </row>
    <row r="24" spans="7:14" x14ac:dyDescent="0.25">
      <c r="I24" s="15" t="s">
        <v>3</v>
      </c>
      <c r="J24" s="18"/>
      <c r="K24" s="19"/>
      <c r="L24" s="18"/>
      <c r="M24" s="19"/>
      <c r="N24" s="43"/>
    </row>
    <row r="25" spans="7:14" x14ac:dyDescent="0.25">
      <c r="I25" s="33" t="s">
        <v>4</v>
      </c>
      <c r="J25" s="16">
        <v>54</v>
      </c>
      <c r="K25" s="17">
        <v>2.2861981371718881E-2</v>
      </c>
      <c r="L25" s="16">
        <v>17</v>
      </c>
      <c r="M25" s="17">
        <v>3.4399028733306356E-3</v>
      </c>
      <c r="N25" s="43" t="s">
        <v>24</v>
      </c>
    </row>
    <row r="26" spans="7:14" x14ac:dyDescent="0.25">
      <c r="I26" s="33" t="s">
        <v>11</v>
      </c>
      <c r="J26" s="16">
        <v>2308</v>
      </c>
      <c r="K26" s="17">
        <v>0.97713801862828109</v>
      </c>
      <c r="L26" s="16">
        <v>4939</v>
      </c>
      <c r="M26" s="17">
        <v>0.99939295831647101</v>
      </c>
      <c r="N26" s="43" t="s">
        <v>26</v>
      </c>
    </row>
    <row r="27" spans="7:14" x14ac:dyDescent="0.25">
      <c r="I27" s="14"/>
      <c r="J27" s="18"/>
      <c r="K27" s="19"/>
      <c r="L27" s="18"/>
      <c r="M27" s="19"/>
      <c r="N27" s="43"/>
    </row>
    <row r="28" spans="7:14" x14ac:dyDescent="0.25">
      <c r="I28" s="15" t="s">
        <v>10</v>
      </c>
      <c r="J28" s="18"/>
      <c r="K28" s="19"/>
      <c r="L28" s="18"/>
      <c r="M28" s="19"/>
      <c r="N28" s="43"/>
    </row>
    <row r="29" spans="7:14" x14ac:dyDescent="0.25">
      <c r="G29" s="70">
        <f xml:space="preserve"> J29 + L29</f>
        <v>2924</v>
      </c>
      <c r="I29" s="38" t="s">
        <v>5</v>
      </c>
      <c r="J29" s="16">
        <v>825</v>
      </c>
      <c r="K29" s="17">
        <v>0.34928027095681624</v>
      </c>
      <c r="L29" s="16">
        <v>2099</v>
      </c>
      <c r="M29" s="17">
        <v>0.42472683124241201</v>
      </c>
      <c r="N29" s="43" t="s">
        <v>23</v>
      </c>
    </row>
    <row r="30" spans="7:14" x14ac:dyDescent="0.25">
      <c r="G30" s="70">
        <f xml:space="preserve"> J30 + L30</f>
        <v>3349</v>
      </c>
      <c r="I30" s="38" t="s">
        <v>6</v>
      </c>
      <c r="J30" s="16">
        <v>1074</v>
      </c>
      <c r="K30" s="17">
        <v>0.45469940728196445</v>
      </c>
      <c r="L30" s="16">
        <v>2275</v>
      </c>
      <c r="M30" s="17">
        <v>0.46033994334277623</v>
      </c>
      <c r="N30" s="43" t="s">
        <v>19</v>
      </c>
    </row>
    <row r="31" spans="7:14" x14ac:dyDescent="0.25">
      <c r="G31" s="70">
        <f>SUM(G29:G30)</f>
        <v>6273</v>
      </c>
      <c r="H31">
        <f xml:space="preserve"> G31 / B6</f>
        <v>0.41512805241215012</v>
      </c>
      <c r="I31" s="39" t="s">
        <v>7</v>
      </c>
      <c r="J31" s="16">
        <v>315</v>
      </c>
      <c r="K31" s="17">
        <v>0.13336155800169347</v>
      </c>
      <c r="L31" s="16">
        <v>481</v>
      </c>
      <c r="M31" s="17">
        <v>9.7329016592472686E-2</v>
      </c>
      <c r="N31" s="44" t="s">
        <v>21</v>
      </c>
    </row>
    <row r="32" spans="7:14" x14ac:dyDescent="0.25">
      <c r="I32" s="39" t="s">
        <v>8</v>
      </c>
      <c r="J32" s="16">
        <v>59</v>
      </c>
      <c r="K32" s="17">
        <v>2.4978831498729891E-2</v>
      </c>
      <c r="L32" s="16">
        <v>65</v>
      </c>
      <c r="M32" s="17">
        <v>1.3152569809793607E-2</v>
      </c>
      <c r="N32" s="45" t="s">
        <v>20</v>
      </c>
    </row>
    <row r="33" spans="9:14" x14ac:dyDescent="0.25">
      <c r="I33" s="39" t="s">
        <v>9</v>
      </c>
      <c r="J33" s="16">
        <v>35</v>
      </c>
      <c r="K33" s="17">
        <v>1.4817950889077053E-2</v>
      </c>
      <c r="L33" s="16">
        <v>19</v>
      </c>
      <c r="M33" s="17">
        <v>3.8445973290165926E-3</v>
      </c>
      <c r="N33" s="44" t="s">
        <v>22</v>
      </c>
    </row>
    <row r="34" spans="9:14" ht="15.75" thickBot="1" x14ac:dyDescent="0.3">
      <c r="I34" s="40" t="s">
        <v>2</v>
      </c>
      <c r="J34" s="20">
        <v>2308</v>
      </c>
      <c r="K34" s="21"/>
      <c r="L34" s="20">
        <v>4939</v>
      </c>
      <c r="M34" s="21"/>
      <c r="N34" s="43"/>
    </row>
  </sheetData>
  <mergeCells count="9">
    <mergeCell ref="J21:K21"/>
    <mergeCell ref="L21:M21"/>
    <mergeCell ref="A3:C3"/>
    <mergeCell ref="I1:M1"/>
    <mergeCell ref="J2:K2"/>
    <mergeCell ref="L2:M2"/>
    <mergeCell ref="J3:K3"/>
    <mergeCell ref="L3:M3"/>
    <mergeCell ref="I20:M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0"/>
  <sheetViews>
    <sheetView workbookViewId="0">
      <selection activeCell="B13" sqref="B13"/>
    </sheetView>
  </sheetViews>
  <sheetFormatPr defaultRowHeight="15" x14ac:dyDescent="0.25"/>
  <cols>
    <col min="1" max="1" width="20.28515625" bestFit="1" customWidth="1"/>
  </cols>
  <sheetData>
    <row r="4" spans="1:3" ht="16.5" thickBot="1" x14ac:dyDescent="0.3">
      <c r="A4" s="80" t="s">
        <v>29</v>
      </c>
      <c r="B4" s="80"/>
      <c r="C4" s="80"/>
    </row>
    <row r="5" spans="1:3" x14ac:dyDescent="0.25">
      <c r="A5" s="61" t="s">
        <v>31</v>
      </c>
      <c r="B5" s="51">
        <v>7304</v>
      </c>
      <c r="C5" s="52">
        <v>0.48335649526834756</v>
      </c>
    </row>
    <row r="6" spans="1:3" x14ac:dyDescent="0.25">
      <c r="A6" s="62" t="s">
        <v>32</v>
      </c>
      <c r="B6" s="53">
        <v>7807</v>
      </c>
      <c r="C6" s="54">
        <v>0.51664350473165244</v>
      </c>
    </row>
    <row r="7" spans="1:3" ht="15.75" thickBot="1" x14ac:dyDescent="0.3">
      <c r="A7" s="48" t="s">
        <v>2</v>
      </c>
      <c r="B7" s="49">
        <v>15111</v>
      </c>
      <c r="C7" s="50"/>
    </row>
    <row r="9" spans="1:3" x14ac:dyDescent="0.25">
      <c r="A9" s="63" t="s">
        <v>28</v>
      </c>
      <c r="B9" s="64">
        <v>9019</v>
      </c>
      <c r="C9" s="65">
        <v>0.59684997683806496</v>
      </c>
    </row>
    <row r="10" spans="1:3" x14ac:dyDescent="0.25">
      <c r="A10" s="66" t="s">
        <v>30</v>
      </c>
      <c r="B10" s="67">
        <v>5864</v>
      </c>
      <c r="C10" s="68">
        <v>0.38806167692409504</v>
      </c>
    </row>
  </sheetData>
  <mergeCells count="1"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Detailed</vt:lpstr>
      <vt:lpstr>Sheet1</vt:lpstr>
      <vt:lpstr>Summary</vt:lpstr>
      <vt:lpstr>Detailed!Print_Area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Kuhn</dc:creator>
  <cp:lastModifiedBy>Kurt Donaldson</cp:lastModifiedBy>
  <cp:lastPrinted>2018-07-31T19:38:14Z</cp:lastPrinted>
  <dcterms:created xsi:type="dcterms:W3CDTF">2018-02-09T20:15:08Z</dcterms:created>
  <dcterms:modified xsi:type="dcterms:W3CDTF">2022-04-25T16:52:21Z</dcterms:modified>
</cp:coreProperties>
</file>