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U:\Working\aSFHA_bSF\Data\Population_Displacement_Shelter\"/>
    </mc:Choice>
  </mc:AlternateContent>
  <xr:revisionPtr revIDLastSave="0" documentId="13_ncr:1_{2720B453-04A4-48CF-8B55-E7272DFA89F3}" xr6:coauthVersionLast="47" xr6:coauthVersionMax="47" xr10:uidLastSave="{00000000-0000-0000-0000-000000000000}"/>
  <bookViews>
    <workbookView xWindow="28680" yWindow="-120" windowWidth="38640" windowHeight="23640" tabRatio="790" xr2:uid="{00000000-000D-0000-FFFF-FFFF00000000}"/>
  </bookViews>
  <sheets>
    <sheet name="WV_Communities_Demographic_2021" sheetId="11" r:id="rId1"/>
    <sheet name="WV_CountiesState_Demographic_21" sheetId="5" r:id="rId2"/>
    <sheet name="Metadata" sheetId="2" r:id="rId3"/>
    <sheet name="Demographic_with_Formulas_2021" sheetId="6" r:id="rId4"/>
  </sheets>
  <definedNames>
    <definedName name="_xlnm._FilterDatabase" localSheetId="3" hidden="1">Demographic_with_Formulas_2021!$A$1:$CD$351</definedName>
    <definedName name="_xlnm._FilterDatabase" localSheetId="0" hidden="1">WV_Communities_Demographic_2021!$A$1:$CE$350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H242" i="6" l="1"/>
  <c r="BG242" i="6"/>
  <c r="BF242" i="6"/>
  <c r="BE242" i="6"/>
  <c r="BD242" i="6"/>
  <c r="BC242" i="6"/>
  <c r="BB242" i="6"/>
  <c r="BA242" i="6"/>
  <c r="AZ242" i="6"/>
  <c r="AY242" i="6"/>
  <c r="AX242" i="6"/>
  <c r="AW242" i="6"/>
  <c r="AV242" i="6"/>
  <c r="AU242" i="6"/>
  <c r="AT242" i="6"/>
  <c r="AS242" i="6"/>
  <c r="AR242" i="6"/>
  <c r="AQ242" i="6"/>
  <c r="AP242" i="6"/>
  <c r="AG242" i="6"/>
  <c r="AF242" i="6"/>
  <c r="AE242" i="6"/>
  <c r="AD242" i="6"/>
  <c r="AC242" i="6"/>
  <c r="AB242" i="6"/>
  <c r="AA242" i="6"/>
  <c r="Z242" i="6"/>
  <c r="Y242" i="6"/>
  <c r="X242" i="6"/>
  <c r="W242" i="6"/>
  <c r="V242" i="6"/>
  <c r="U242" i="6"/>
  <c r="T242" i="6"/>
  <c r="S242" i="6"/>
  <c r="R242" i="6"/>
  <c r="Q242" i="6"/>
  <c r="O242" i="6"/>
  <c r="M242" i="6"/>
  <c r="CD244" i="6"/>
  <c r="CC244" i="6"/>
  <c r="CB244" i="6"/>
  <c r="BI244" i="6"/>
  <c r="AO244" i="6"/>
  <c r="AL244" i="6"/>
  <c r="AK244" i="6"/>
  <c r="AJ244" i="6"/>
  <c r="AI244" i="6"/>
  <c r="AH244" i="6"/>
  <c r="N244" i="6"/>
  <c r="BH193" i="6"/>
  <c r="BG193" i="6"/>
  <c r="BF193" i="6"/>
  <c r="BE193" i="6"/>
  <c r="BD193" i="6"/>
  <c r="BC193" i="6"/>
  <c r="BB193" i="6"/>
  <c r="BA193" i="6"/>
  <c r="AZ193" i="6"/>
  <c r="AY193" i="6"/>
  <c r="AX193" i="6"/>
  <c r="AW193" i="6"/>
  <c r="AV193" i="6"/>
  <c r="AU193" i="6"/>
  <c r="AT193" i="6"/>
  <c r="AS193" i="6"/>
  <c r="AR193" i="6"/>
  <c r="AQ193" i="6"/>
  <c r="AP193" i="6"/>
  <c r="AG193" i="6"/>
  <c r="AF193" i="6"/>
  <c r="AE193" i="6"/>
  <c r="AD193" i="6"/>
  <c r="AC193" i="6"/>
  <c r="AB193" i="6"/>
  <c r="AA193" i="6"/>
  <c r="Z193" i="6"/>
  <c r="Y193" i="6"/>
  <c r="X193" i="6"/>
  <c r="W193" i="6"/>
  <c r="V193" i="6"/>
  <c r="U193" i="6"/>
  <c r="T193" i="6"/>
  <c r="S193" i="6"/>
  <c r="R193" i="6"/>
  <c r="Q193" i="6"/>
  <c r="O193" i="6"/>
  <c r="M193" i="6"/>
  <c r="CD195" i="6"/>
  <c r="CC195" i="6"/>
  <c r="CB195" i="6"/>
  <c r="BI195" i="6"/>
  <c r="AO195" i="6"/>
  <c r="AL195" i="6"/>
  <c r="AK195" i="6"/>
  <c r="AJ195" i="6"/>
  <c r="AI195" i="6"/>
  <c r="AH195" i="6"/>
  <c r="N195" i="6"/>
  <c r="BH24" i="6"/>
  <c r="BG24" i="6"/>
  <c r="BF24" i="6"/>
  <c r="BE24" i="6"/>
  <c r="BD24" i="6"/>
  <c r="BC24" i="6"/>
  <c r="BB24" i="6"/>
  <c r="AZ24" i="6"/>
  <c r="AY24" i="6"/>
  <c r="AX24" i="6"/>
  <c r="AW24" i="6"/>
  <c r="AV24" i="6"/>
  <c r="AU24" i="6"/>
  <c r="AT24" i="6"/>
  <c r="AS24" i="6"/>
  <c r="AR24" i="6"/>
  <c r="AQ24" i="6"/>
  <c r="AP24" i="6"/>
  <c r="AF24" i="6"/>
  <c r="AE24" i="6"/>
  <c r="AD24" i="6"/>
  <c r="AC24" i="6"/>
  <c r="AB24" i="6"/>
  <c r="AA24" i="6"/>
  <c r="Z24" i="6"/>
  <c r="Y24" i="6"/>
  <c r="X24" i="6"/>
  <c r="W24" i="6"/>
  <c r="V24" i="6"/>
  <c r="U24" i="6"/>
  <c r="T24" i="6"/>
  <c r="S24" i="6"/>
  <c r="R24" i="6"/>
  <c r="Q24" i="6"/>
  <c r="O24" i="6"/>
  <c r="M24" i="6"/>
  <c r="N24" i="6" s="1"/>
  <c r="CD30" i="6"/>
  <c r="CC30" i="6"/>
  <c r="CB30" i="6"/>
  <c r="BI30" i="6"/>
  <c r="AO30" i="6"/>
  <c r="AL30" i="6"/>
  <c r="AK30" i="6"/>
  <c r="AJ30" i="6"/>
  <c r="AI30" i="6"/>
  <c r="AH30" i="6"/>
  <c r="N30" i="6"/>
  <c r="L31" i="6"/>
  <c r="Q8" i="6"/>
  <c r="O8" i="6"/>
  <c r="M8" i="6"/>
  <c r="BH8" i="6"/>
  <c r="BG8" i="6"/>
  <c r="BF8" i="6"/>
  <c r="BE8" i="6"/>
  <c r="BD8" i="6"/>
  <c r="BC8" i="6"/>
  <c r="BB8" i="6"/>
  <c r="BA8" i="6"/>
  <c r="AZ8" i="6"/>
  <c r="AY8" i="6"/>
  <c r="AX8" i="6"/>
  <c r="AW8" i="6"/>
  <c r="AV8" i="6"/>
  <c r="AU8" i="6"/>
  <c r="AT8" i="6"/>
  <c r="AS8" i="6"/>
  <c r="AR8" i="6"/>
  <c r="AQ8" i="6"/>
  <c r="AP8" i="6"/>
  <c r="AG8" i="6"/>
  <c r="AF8" i="6"/>
  <c r="AE8" i="6"/>
  <c r="AD8" i="6"/>
  <c r="AC8" i="6"/>
  <c r="AB8" i="6"/>
  <c r="AA8" i="6"/>
  <c r="Z8" i="6"/>
  <c r="Y8" i="6"/>
  <c r="X8" i="6"/>
  <c r="W8" i="6"/>
  <c r="V8" i="6"/>
  <c r="U8" i="6"/>
  <c r="T8" i="6"/>
  <c r="S8" i="6"/>
  <c r="R8" i="6"/>
  <c r="CD9" i="6"/>
  <c r="CC9" i="6"/>
  <c r="CB9" i="6"/>
  <c r="BI9" i="6"/>
  <c r="AO9" i="6"/>
  <c r="AL9" i="6"/>
  <c r="AK9" i="6"/>
  <c r="AJ9" i="6"/>
  <c r="AI9" i="6"/>
  <c r="AH9" i="6"/>
  <c r="N9" i="6"/>
  <c r="S186" i="6"/>
  <c r="T186" i="6"/>
  <c r="U186" i="6"/>
  <c r="V186" i="6"/>
  <c r="W186" i="6"/>
  <c r="X186" i="6"/>
  <c r="Y186" i="6"/>
  <c r="Z186" i="6"/>
  <c r="AA186" i="6"/>
  <c r="AB186" i="6"/>
  <c r="AC186" i="6"/>
  <c r="AD186" i="6"/>
  <c r="AE186" i="6"/>
  <c r="AF186" i="6"/>
  <c r="AG186" i="6"/>
  <c r="R186" i="6"/>
  <c r="M32" i="6"/>
  <c r="BV59" i="5"/>
  <c r="BU59" i="5"/>
  <c r="BT59" i="5"/>
  <c r="BC57" i="5"/>
  <c r="BD57" i="5"/>
  <c r="BE57" i="5"/>
  <c r="BF57" i="5"/>
  <c r="BG57" i="5"/>
  <c r="BH57" i="5"/>
  <c r="BI57" i="5"/>
  <c r="BJ57" i="5"/>
  <c r="BK57" i="5"/>
  <c r="BL57" i="5"/>
  <c r="BM57" i="5"/>
  <c r="BN57" i="5"/>
  <c r="BO57" i="5"/>
  <c r="BP57" i="5"/>
  <c r="BQ57" i="5"/>
  <c r="BR57" i="5"/>
  <c r="BS57" i="5"/>
  <c r="BB57" i="5"/>
  <c r="BA59" i="5"/>
  <c r="AF57" i="5"/>
  <c r="AE57" i="5"/>
  <c r="AD59" i="5"/>
  <c r="AC59" i="5"/>
  <c r="AB59" i="5"/>
  <c r="AA59" i="5"/>
  <c r="Z59" i="5"/>
  <c r="P24" i="6" l="1"/>
  <c r="AK193" i="6"/>
  <c r="AL24" i="6"/>
  <c r="BD347" i="6"/>
  <c r="BE347" i="6"/>
  <c r="BF347" i="6"/>
  <c r="BG347" i="6"/>
  <c r="BH347" i="6"/>
  <c r="BD341" i="6"/>
  <c r="BE341" i="6"/>
  <c r="BF341" i="6"/>
  <c r="BG341" i="6"/>
  <c r="BH341" i="6"/>
  <c r="BD338" i="6"/>
  <c r="BE338" i="6"/>
  <c r="BF338" i="6"/>
  <c r="BG338" i="6"/>
  <c r="BH338" i="6"/>
  <c r="BD331" i="6"/>
  <c r="BE331" i="6"/>
  <c r="BF331" i="6"/>
  <c r="BG331" i="6"/>
  <c r="BH331" i="6"/>
  <c r="BD326" i="6"/>
  <c r="BE326" i="6"/>
  <c r="BF326" i="6"/>
  <c r="BG326" i="6"/>
  <c r="BH326" i="6"/>
  <c r="BD319" i="6"/>
  <c r="BE319" i="6"/>
  <c r="BF319" i="6"/>
  <c r="BG319" i="6"/>
  <c r="BH319" i="6"/>
  <c r="BD316" i="6"/>
  <c r="BE316" i="6"/>
  <c r="BF316" i="6"/>
  <c r="BG316" i="6"/>
  <c r="BH316" i="6"/>
  <c r="BD310" i="6"/>
  <c r="BE310" i="6"/>
  <c r="BF310" i="6"/>
  <c r="BG310" i="6"/>
  <c r="BH310" i="6"/>
  <c r="BD303" i="6"/>
  <c r="BE303" i="6"/>
  <c r="BF303" i="6"/>
  <c r="BG303" i="6"/>
  <c r="BH303" i="6"/>
  <c r="BD299" i="6"/>
  <c r="BE299" i="6"/>
  <c r="BF299" i="6"/>
  <c r="BG299" i="6"/>
  <c r="BH299" i="6"/>
  <c r="BD296" i="6"/>
  <c r="BE296" i="6"/>
  <c r="BF296" i="6"/>
  <c r="BG296" i="6"/>
  <c r="BH296" i="6"/>
  <c r="BD292" i="6"/>
  <c r="BE292" i="6"/>
  <c r="BF292" i="6"/>
  <c r="BG292" i="6"/>
  <c r="BH292" i="6"/>
  <c r="BD284" i="6"/>
  <c r="BE284" i="6"/>
  <c r="BF284" i="6"/>
  <c r="BG284" i="6"/>
  <c r="BH284" i="6"/>
  <c r="BD275" i="6"/>
  <c r="BE275" i="6"/>
  <c r="BF275" i="6"/>
  <c r="BG275" i="6"/>
  <c r="BH275" i="6"/>
  <c r="BD268" i="6"/>
  <c r="BE268" i="6"/>
  <c r="BF268" i="6"/>
  <c r="BG268" i="6"/>
  <c r="BH268" i="6"/>
  <c r="BD259" i="6"/>
  <c r="BE259" i="6"/>
  <c r="BF259" i="6"/>
  <c r="BG259" i="6"/>
  <c r="BH259" i="6"/>
  <c r="BD247" i="6"/>
  <c r="BE247" i="6"/>
  <c r="BF247" i="6"/>
  <c r="BG247" i="6"/>
  <c r="BH247" i="6"/>
  <c r="BD238" i="6"/>
  <c r="BE238" i="6"/>
  <c r="BF238" i="6"/>
  <c r="BG238" i="6"/>
  <c r="BH238" i="6"/>
  <c r="BD235" i="6"/>
  <c r="BE235" i="6"/>
  <c r="BF235" i="6"/>
  <c r="BG235" i="6"/>
  <c r="BH235" i="6"/>
  <c r="BD227" i="6"/>
  <c r="BE227" i="6"/>
  <c r="BF227" i="6"/>
  <c r="BG227" i="6"/>
  <c r="BH227" i="6"/>
  <c r="BD223" i="6"/>
  <c r="BE223" i="6"/>
  <c r="BF223" i="6"/>
  <c r="BG223" i="6"/>
  <c r="BH223" i="6"/>
  <c r="BD219" i="6"/>
  <c r="BE219" i="6"/>
  <c r="BF219" i="6"/>
  <c r="BG219" i="6"/>
  <c r="BH219" i="6"/>
  <c r="BD214" i="6"/>
  <c r="BE214" i="6"/>
  <c r="BF214" i="6"/>
  <c r="BG214" i="6"/>
  <c r="BH214" i="6"/>
  <c r="BD207" i="6"/>
  <c r="BE207" i="6"/>
  <c r="BF207" i="6"/>
  <c r="BG207" i="6"/>
  <c r="BH207" i="6"/>
  <c r="BD200" i="6"/>
  <c r="BE200" i="6"/>
  <c r="BF200" i="6"/>
  <c r="BG200" i="6"/>
  <c r="BH200" i="6"/>
  <c r="BD186" i="6"/>
  <c r="BE186" i="6"/>
  <c r="BF186" i="6"/>
  <c r="BG186" i="6"/>
  <c r="BH186" i="6"/>
  <c r="BD174" i="6"/>
  <c r="BE174" i="6"/>
  <c r="BF174" i="6"/>
  <c r="BG174" i="6"/>
  <c r="BH174" i="6"/>
  <c r="BD166" i="6"/>
  <c r="BE166" i="6"/>
  <c r="BF166" i="6"/>
  <c r="BG166" i="6"/>
  <c r="BH166" i="6"/>
  <c r="BD158" i="6"/>
  <c r="BE158" i="6"/>
  <c r="BF158" i="6"/>
  <c r="BG158" i="6"/>
  <c r="BH158" i="6"/>
  <c r="BD145" i="6"/>
  <c r="BE145" i="6"/>
  <c r="BF145" i="6"/>
  <c r="BG145" i="6"/>
  <c r="BH145" i="6"/>
  <c r="BD138" i="6"/>
  <c r="BE138" i="6"/>
  <c r="BF138" i="6"/>
  <c r="BG138" i="6"/>
  <c r="BH138" i="6"/>
  <c r="BD134" i="6"/>
  <c r="BE134" i="6"/>
  <c r="BF134" i="6"/>
  <c r="BG134" i="6"/>
  <c r="BH134" i="6"/>
  <c r="BD130" i="6"/>
  <c r="BE130" i="6"/>
  <c r="BF130" i="6"/>
  <c r="BG130" i="6"/>
  <c r="BH130" i="6"/>
  <c r="BD112" i="6"/>
  <c r="BE112" i="6"/>
  <c r="BF112" i="6"/>
  <c r="BG112" i="6"/>
  <c r="BH112" i="6"/>
  <c r="BD105" i="6"/>
  <c r="BE105" i="6"/>
  <c r="BF105" i="6"/>
  <c r="BG105" i="6"/>
  <c r="BH105" i="6"/>
  <c r="BD101" i="6"/>
  <c r="BE101" i="6"/>
  <c r="BF101" i="6"/>
  <c r="BG101" i="6"/>
  <c r="BH101" i="6"/>
  <c r="BD89" i="6"/>
  <c r="BE89" i="6"/>
  <c r="BF89" i="6"/>
  <c r="BG89" i="6"/>
  <c r="BH89" i="6"/>
  <c r="BD85" i="6"/>
  <c r="BE85" i="6"/>
  <c r="BF85" i="6"/>
  <c r="BG85" i="6"/>
  <c r="BH85" i="6"/>
  <c r="BD80" i="6"/>
  <c r="BE80" i="6"/>
  <c r="BF80" i="6"/>
  <c r="BG80" i="6"/>
  <c r="BH80" i="6"/>
  <c r="BD76" i="6"/>
  <c r="BE76" i="6"/>
  <c r="BF76" i="6"/>
  <c r="BG76" i="6"/>
  <c r="BH76" i="6"/>
  <c r="BD66" i="6"/>
  <c r="BE66" i="6"/>
  <c r="BF66" i="6"/>
  <c r="BG66" i="6"/>
  <c r="BH66" i="6"/>
  <c r="BD62" i="6"/>
  <c r="BE62" i="6"/>
  <c r="BF62" i="6"/>
  <c r="BG62" i="6"/>
  <c r="BH62" i="6"/>
  <c r="BD58" i="6"/>
  <c r="BE58" i="6"/>
  <c r="BF58" i="6"/>
  <c r="BG58" i="6"/>
  <c r="BH58" i="6"/>
  <c r="BD46" i="6"/>
  <c r="BE46" i="6"/>
  <c r="BF46" i="6"/>
  <c r="BG46" i="6"/>
  <c r="BH46" i="6"/>
  <c r="BD43" i="6"/>
  <c r="BE43" i="6"/>
  <c r="BF43" i="6"/>
  <c r="BG43" i="6"/>
  <c r="BH43" i="6"/>
  <c r="BD40" i="6"/>
  <c r="BE40" i="6"/>
  <c r="BF40" i="6"/>
  <c r="BG40" i="6"/>
  <c r="BH40" i="6"/>
  <c r="BD37" i="6"/>
  <c r="BE37" i="6"/>
  <c r="BF37" i="6"/>
  <c r="BG37" i="6"/>
  <c r="BH37" i="6"/>
  <c r="BD32" i="6"/>
  <c r="BE32" i="6"/>
  <c r="BF32" i="6"/>
  <c r="BG32" i="6"/>
  <c r="BH32" i="6"/>
  <c r="BD18" i="6"/>
  <c r="BE18" i="6"/>
  <c r="BF18" i="6"/>
  <c r="BG18" i="6"/>
  <c r="BH18" i="6"/>
  <c r="BD12" i="6"/>
  <c r="BE12" i="6"/>
  <c r="BF12" i="6"/>
  <c r="BG12" i="6"/>
  <c r="BH12" i="6"/>
  <c r="BD3" i="6"/>
  <c r="BE3" i="6"/>
  <c r="BF3" i="6"/>
  <c r="BG3" i="6"/>
  <c r="BH3" i="6"/>
  <c r="AU347" i="6"/>
  <c r="AV347" i="6"/>
  <c r="AW347" i="6"/>
  <c r="AX347" i="6"/>
  <c r="AY347" i="6"/>
  <c r="AZ347" i="6"/>
  <c r="BA347" i="6"/>
  <c r="BB347" i="6"/>
  <c r="BC347" i="6"/>
  <c r="AT347" i="6"/>
  <c r="AU341" i="6"/>
  <c r="AV341" i="6"/>
  <c r="AW341" i="6"/>
  <c r="AX341" i="6"/>
  <c r="AY341" i="6"/>
  <c r="AZ341" i="6"/>
  <c r="BA341" i="6"/>
  <c r="BB341" i="6"/>
  <c r="BC341" i="6"/>
  <c r="AT341" i="6"/>
  <c r="AU338" i="6"/>
  <c r="AV338" i="6"/>
  <c r="AW338" i="6"/>
  <c r="AX338" i="6"/>
  <c r="AY338" i="6"/>
  <c r="AZ338" i="6"/>
  <c r="BA338" i="6"/>
  <c r="BB338" i="6"/>
  <c r="BC338" i="6"/>
  <c r="AT338" i="6"/>
  <c r="AU331" i="6"/>
  <c r="AV331" i="6"/>
  <c r="AW331" i="6"/>
  <c r="AX331" i="6"/>
  <c r="AY331" i="6"/>
  <c r="AZ331" i="6"/>
  <c r="BA331" i="6"/>
  <c r="BB331" i="6"/>
  <c r="BC331" i="6"/>
  <c r="AT331" i="6"/>
  <c r="AU326" i="6"/>
  <c r="AV326" i="6"/>
  <c r="AW326" i="6"/>
  <c r="AX326" i="6"/>
  <c r="AY326" i="6"/>
  <c r="AZ326" i="6"/>
  <c r="BA326" i="6"/>
  <c r="BB326" i="6"/>
  <c r="BC326" i="6"/>
  <c r="AT326" i="6"/>
  <c r="AU319" i="6"/>
  <c r="AV319" i="6"/>
  <c r="AW319" i="6"/>
  <c r="AX319" i="6"/>
  <c r="AY319" i="6"/>
  <c r="AZ319" i="6"/>
  <c r="BA319" i="6"/>
  <c r="BB319" i="6"/>
  <c r="BC319" i="6"/>
  <c r="AT319" i="6"/>
  <c r="AU316" i="6"/>
  <c r="AV316" i="6"/>
  <c r="AW316" i="6"/>
  <c r="AX316" i="6"/>
  <c r="AY316" i="6"/>
  <c r="AZ316" i="6"/>
  <c r="BA316" i="6"/>
  <c r="BB316" i="6"/>
  <c r="BC316" i="6"/>
  <c r="AT316" i="6"/>
  <c r="AU310" i="6"/>
  <c r="AV310" i="6"/>
  <c r="AW310" i="6"/>
  <c r="AX310" i="6"/>
  <c r="AY310" i="6"/>
  <c r="AZ310" i="6"/>
  <c r="BA310" i="6"/>
  <c r="BB310" i="6"/>
  <c r="BC310" i="6"/>
  <c r="AT310" i="6"/>
  <c r="AU303" i="6"/>
  <c r="AV303" i="6"/>
  <c r="AW303" i="6"/>
  <c r="AX303" i="6"/>
  <c r="AY303" i="6"/>
  <c r="AZ303" i="6"/>
  <c r="BA303" i="6"/>
  <c r="BB303" i="6"/>
  <c r="BC303" i="6"/>
  <c r="AT303" i="6"/>
  <c r="AU299" i="6"/>
  <c r="AV299" i="6"/>
  <c r="AW299" i="6"/>
  <c r="AX299" i="6"/>
  <c r="AY299" i="6"/>
  <c r="AZ299" i="6"/>
  <c r="BA299" i="6"/>
  <c r="BB299" i="6"/>
  <c r="BC299" i="6"/>
  <c r="AT299" i="6"/>
  <c r="AU296" i="6"/>
  <c r="AV296" i="6"/>
  <c r="AW296" i="6"/>
  <c r="AX296" i="6"/>
  <c r="AY296" i="6"/>
  <c r="AZ296" i="6"/>
  <c r="BA296" i="6"/>
  <c r="BB296" i="6"/>
  <c r="BC296" i="6"/>
  <c r="AT296" i="6"/>
  <c r="AU292" i="6"/>
  <c r="AV292" i="6"/>
  <c r="AW292" i="6"/>
  <c r="AX292" i="6"/>
  <c r="AY292" i="6"/>
  <c r="AZ292" i="6"/>
  <c r="BA292" i="6"/>
  <c r="BB292" i="6"/>
  <c r="BC292" i="6"/>
  <c r="AT292" i="6"/>
  <c r="AU284" i="6"/>
  <c r="AV284" i="6"/>
  <c r="AW284" i="6"/>
  <c r="AX284" i="6"/>
  <c r="AY284" i="6"/>
  <c r="AZ284" i="6"/>
  <c r="BA284" i="6"/>
  <c r="BB284" i="6"/>
  <c r="BC284" i="6"/>
  <c r="AT284" i="6"/>
  <c r="AU275" i="6"/>
  <c r="AV275" i="6"/>
  <c r="AW275" i="6"/>
  <c r="AX275" i="6"/>
  <c r="AY275" i="6"/>
  <c r="AZ275" i="6"/>
  <c r="BA275" i="6"/>
  <c r="BB275" i="6"/>
  <c r="BC275" i="6"/>
  <c r="AT275" i="6"/>
  <c r="AU268" i="6"/>
  <c r="AV268" i="6"/>
  <c r="AW268" i="6"/>
  <c r="AX268" i="6"/>
  <c r="AY268" i="6"/>
  <c r="AZ268" i="6"/>
  <c r="BA268" i="6"/>
  <c r="BB268" i="6"/>
  <c r="BC268" i="6"/>
  <c r="AT268" i="6"/>
  <c r="AU259" i="6"/>
  <c r="AV259" i="6"/>
  <c r="AW259" i="6"/>
  <c r="AX259" i="6"/>
  <c r="AY259" i="6"/>
  <c r="AZ259" i="6"/>
  <c r="BA259" i="6"/>
  <c r="BB259" i="6"/>
  <c r="BC259" i="6"/>
  <c r="AT259" i="6"/>
  <c r="BC247" i="6"/>
  <c r="AU247" i="6"/>
  <c r="AV247" i="6"/>
  <c r="AW247" i="6"/>
  <c r="AX247" i="6"/>
  <c r="AY247" i="6"/>
  <c r="AZ247" i="6"/>
  <c r="BA247" i="6"/>
  <c r="BB247" i="6"/>
  <c r="AT247" i="6"/>
  <c r="AU238" i="6"/>
  <c r="AV238" i="6"/>
  <c r="AW238" i="6"/>
  <c r="AX238" i="6"/>
  <c r="AY238" i="6"/>
  <c r="AZ238" i="6"/>
  <c r="BA238" i="6"/>
  <c r="BB238" i="6"/>
  <c r="BC238" i="6"/>
  <c r="AT238" i="6"/>
  <c r="AU235" i="6"/>
  <c r="AV235" i="6"/>
  <c r="AW235" i="6"/>
  <c r="AX235" i="6"/>
  <c r="AY235" i="6"/>
  <c r="AZ235" i="6"/>
  <c r="BA235" i="6"/>
  <c r="BB235" i="6"/>
  <c r="BC235" i="6"/>
  <c r="AT235" i="6"/>
  <c r="AU227" i="6"/>
  <c r="AV227" i="6"/>
  <c r="AW227" i="6"/>
  <c r="AX227" i="6"/>
  <c r="AY227" i="6"/>
  <c r="AZ227" i="6"/>
  <c r="BA227" i="6"/>
  <c r="BB227" i="6"/>
  <c r="BC227" i="6"/>
  <c r="AT227" i="6"/>
  <c r="AU223" i="6"/>
  <c r="AV223" i="6"/>
  <c r="AW223" i="6"/>
  <c r="AX223" i="6"/>
  <c r="AY223" i="6"/>
  <c r="AZ223" i="6"/>
  <c r="BA223" i="6"/>
  <c r="BB223" i="6"/>
  <c r="BC223" i="6"/>
  <c r="AT223" i="6"/>
  <c r="AU219" i="6"/>
  <c r="AV219" i="6"/>
  <c r="AW219" i="6"/>
  <c r="AX219" i="6"/>
  <c r="AY219" i="6"/>
  <c r="AZ219" i="6"/>
  <c r="BA219" i="6"/>
  <c r="BB219" i="6"/>
  <c r="BC219" i="6"/>
  <c r="AT219" i="6"/>
  <c r="AU214" i="6"/>
  <c r="AV214" i="6"/>
  <c r="AW214" i="6"/>
  <c r="AX214" i="6"/>
  <c r="AY214" i="6"/>
  <c r="AZ214" i="6"/>
  <c r="BA214" i="6"/>
  <c r="BB214" i="6"/>
  <c r="BC214" i="6"/>
  <c r="AT214" i="6"/>
  <c r="AU207" i="6"/>
  <c r="AV207" i="6"/>
  <c r="AW207" i="6"/>
  <c r="AX207" i="6"/>
  <c r="AY207" i="6"/>
  <c r="AZ207" i="6"/>
  <c r="BA207" i="6"/>
  <c r="BB207" i="6"/>
  <c r="BC207" i="6"/>
  <c r="AT207" i="6"/>
  <c r="AU200" i="6"/>
  <c r="AV200" i="6"/>
  <c r="AW200" i="6"/>
  <c r="AX200" i="6"/>
  <c r="AY200" i="6"/>
  <c r="AZ200" i="6"/>
  <c r="BA200" i="6"/>
  <c r="BB200" i="6"/>
  <c r="BC200" i="6"/>
  <c r="AT200" i="6"/>
  <c r="AU186" i="6"/>
  <c r="AV186" i="6"/>
  <c r="AW186" i="6"/>
  <c r="AX186" i="6"/>
  <c r="AY186" i="6"/>
  <c r="AZ186" i="6"/>
  <c r="BA186" i="6"/>
  <c r="BB186" i="6"/>
  <c r="BC186" i="6"/>
  <c r="AT186" i="6"/>
  <c r="AU174" i="6"/>
  <c r="AV174" i="6"/>
  <c r="AW174" i="6"/>
  <c r="AX174" i="6"/>
  <c r="AY174" i="6"/>
  <c r="AZ174" i="6"/>
  <c r="BA174" i="6"/>
  <c r="BB174" i="6"/>
  <c r="BC174" i="6"/>
  <c r="AT174" i="6"/>
  <c r="AU166" i="6"/>
  <c r="AV166" i="6"/>
  <c r="AW166" i="6"/>
  <c r="AX166" i="6"/>
  <c r="AY166" i="6"/>
  <c r="AZ166" i="6"/>
  <c r="BA166" i="6"/>
  <c r="BB166" i="6"/>
  <c r="BC166" i="6"/>
  <c r="AT166" i="6"/>
  <c r="AU158" i="6"/>
  <c r="AV158" i="6"/>
  <c r="AW158" i="6"/>
  <c r="AX158" i="6"/>
  <c r="AY158" i="6"/>
  <c r="AZ158" i="6"/>
  <c r="BA158" i="6"/>
  <c r="BB158" i="6"/>
  <c r="BC158" i="6"/>
  <c r="AT158" i="6"/>
  <c r="AU145" i="6"/>
  <c r="AV145" i="6"/>
  <c r="AW145" i="6"/>
  <c r="AX145" i="6"/>
  <c r="AY145" i="6"/>
  <c r="AZ145" i="6"/>
  <c r="BA145" i="6"/>
  <c r="BB145" i="6"/>
  <c r="BC145" i="6"/>
  <c r="AT145" i="6"/>
  <c r="AU138" i="6"/>
  <c r="AV138" i="6"/>
  <c r="AW138" i="6"/>
  <c r="AX138" i="6"/>
  <c r="AY138" i="6"/>
  <c r="AZ138" i="6"/>
  <c r="BA138" i="6"/>
  <c r="BB138" i="6"/>
  <c r="BC138" i="6"/>
  <c r="AT138" i="6"/>
  <c r="AU134" i="6"/>
  <c r="AV134" i="6"/>
  <c r="AW134" i="6"/>
  <c r="AX134" i="6"/>
  <c r="AY134" i="6"/>
  <c r="AZ134" i="6"/>
  <c r="BA134" i="6"/>
  <c r="BB134" i="6"/>
  <c r="BC134" i="6"/>
  <c r="AT134" i="6"/>
  <c r="AU130" i="6"/>
  <c r="AV130" i="6"/>
  <c r="AW130" i="6"/>
  <c r="AX130" i="6"/>
  <c r="AY130" i="6"/>
  <c r="AZ130" i="6"/>
  <c r="BA130" i="6"/>
  <c r="BB130" i="6"/>
  <c r="BC130" i="6"/>
  <c r="AT130" i="6"/>
  <c r="AU112" i="6"/>
  <c r="AV112" i="6"/>
  <c r="AW112" i="6"/>
  <c r="AX112" i="6"/>
  <c r="AY112" i="6"/>
  <c r="AZ112" i="6"/>
  <c r="BA112" i="6"/>
  <c r="BB112" i="6"/>
  <c r="BC112" i="6"/>
  <c r="AT112" i="6"/>
  <c r="AU105" i="6"/>
  <c r="AV105" i="6"/>
  <c r="AW105" i="6"/>
  <c r="AX105" i="6"/>
  <c r="AY105" i="6"/>
  <c r="AZ105" i="6"/>
  <c r="BA105" i="6"/>
  <c r="BB105" i="6"/>
  <c r="BC105" i="6"/>
  <c r="AT105" i="6"/>
  <c r="AU101" i="6"/>
  <c r="AV101" i="6"/>
  <c r="AW101" i="6"/>
  <c r="AX101" i="6"/>
  <c r="AY101" i="6"/>
  <c r="AZ101" i="6"/>
  <c r="BA101" i="6"/>
  <c r="BB101" i="6"/>
  <c r="BC101" i="6"/>
  <c r="AT101" i="6"/>
  <c r="AU89" i="6"/>
  <c r="AV89" i="6"/>
  <c r="AW89" i="6"/>
  <c r="AX89" i="6"/>
  <c r="AY89" i="6"/>
  <c r="AZ89" i="6"/>
  <c r="BA89" i="6"/>
  <c r="BB89" i="6"/>
  <c r="BC89" i="6"/>
  <c r="AT89" i="6"/>
  <c r="AU85" i="6"/>
  <c r="AV85" i="6"/>
  <c r="AW85" i="6"/>
  <c r="AX85" i="6"/>
  <c r="AY85" i="6"/>
  <c r="AZ85" i="6"/>
  <c r="BA85" i="6"/>
  <c r="BB85" i="6"/>
  <c r="BC85" i="6"/>
  <c r="AT85" i="6"/>
  <c r="AU80" i="6"/>
  <c r="AV80" i="6"/>
  <c r="AW80" i="6"/>
  <c r="AX80" i="6"/>
  <c r="AY80" i="6"/>
  <c r="AZ80" i="6"/>
  <c r="BA80" i="6"/>
  <c r="BB80" i="6"/>
  <c r="BC80" i="6"/>
  <c r="AT80" i="6"/>
  <c r="AU76" i="6"/>
  <c r="AV76" i="6"/>
  <c r="AW76" i="6"/>
  <c r="AX76" i="6"/>
  <c r="AY76" i="6"/>
  <c r="AZ76" i="6"/>
  <c r="BA76" i="6"/>
  <c r="BB76" i="6"/>
  <c r="BC76" i="6"/>
  <c r="AT76" i="6"/>
  <c r="AU66" i="6"/>
  <c r="AV66" i="6"/>
  <c r="AW66" i="6"/>
  <c r="AX66" i="6"/>
  <c r="AY66" i="6"/>
  <c r="AZ66" i="6"/>
  <c r="BA66" i="6"/>
  <c r="BB66" i="6"/>
  <c r="BC66" i="6"/>
  <c r="AT66" i="6"/>
  <c r="AU62" i="6"/>
  <c r="AV62" i="6"/>
  <c r="AW62" i="6"/>
  <c r="AX62" i="6"/>
  <c r="AY62" i="6"/>
  <c r="AZ62" i="6"/>
  <c r="BA62" i="6"/>
  <c r="BB62" i="6"/>
  <c r="BC62" i="6"/>
  <c r="AT62" i="6"/>
  <c r="AU58" i="6"/>
  <c r="AV58" i="6"/>
  <c r="AW58" i="6"/>
  <c r="AX58" i="6"/>
  <c r="AY58" i="6"/>
  <c r="AZ58" i="6"/>
  <c r="BA58" i="6"/>
  <c r="BB58" i="6"/>
  <c r="BC58" i="6"/>
  <c r="AT58" i="6"/>
  <c r="AU46" i="6"/>
  <c r="AV46" i="6"/>
  <c r="AW46" i="6"/>
  <c r="AX46" i="6"/>
  <c r="AY46" i="6"/>
  <c r="AZ46" i="6"/>
  <c r="BA46" i="6"/>
  <c r="BB46" i="6"/>
  <c r="BC46" i="6"/>
  <c r="AT46" i="6"/>
  <c r="AU43" i="6"/>
  <c r="AV43" i="6"/>
  <c r="AW43" i="6"/>
  <c r="AX43" i="6"/>
  <c r="AY43" i="6"/>
  <c r="AZ43" i="6"/>
  <c r="BA43" i="6"/>
  <c r="BB43" i="6"/>
  <c r="BC43" i="6"/>
  <c r="AT43" i="6"/>
  <c r="AU40" i="6"/>
  <c r="AV40" i="6"/>
  <c r="AW40" i="6"/>
  <c r="AX40" i="6"/>
  <c r="AY40" i="6"/>
  <c r="AZ40" i="6"/>
  <c r="BA40" i="6"/>
  <c r="BB40" i="6"/>
  <c r="BC40" i="6"/>
  <c r="AT40" i="6"/>
  <c r="AU37" i="6"/>
  <c r="AV37" i="6"/>
  <c r="AW37" i="6"/>
  <c r="AX37" i="6"/>
  <c r="AY37" i="6"/>
  <c r="AZ37" i="6"/>
  <c r="BA37" i="6"/>
  <c r="BB37" i="6"/>
  <c r="BC37" i="6"/>
  <c r="AT37" i="6"/>
  <c r="AU32" i="6"/>
  <c r="AV32" i="6"/>
  <c r="AW32" i="6"/>
  <c r="AX32" i="6"/>
  <c r="AY32" i="6"/>
  <c r="AZ32" i="6"/>
  <c r="BA32" i="6"/>
  <c r="BB32" i="6"/>
  <c r="BC32" i="6"/>
  <c r="AT32" i="6"/>
  <c r="AU18" i="6"/>
  <c r="AV18" i="6"/>
  <c r="AW18" i="6"/>
  <c r="AX18" i="6"/>
  <c r="AY18" i="6"/>
  <c r="AZ18" i="6"/>
  <c r="BA18" i="6"/>
  <c r="BB18" i="6"/>
  <c r="BC18" i="6"/>
  <c r="AT18" i="6"/>
  <c r="AU12" i="6"/>
  <c r="AV12" i="6"/>
  <c r="AW12" i="6"/>
  <c r="AX12" i="6"/>
  <c r="AY12" i="6"/>
  <c r="AZ12" i="6"/>
  <c r="BA12" i="6"/>
  <c r="BB12" i="6"/>
  <c r="BC12" i="6"/>
  <c r="AT12" i="6"/>
  <c r="AU3" i="6"/>
  <c r="AV3" i="6"/>
  <c r="AW3" i="6"/>
  <c r="AX3" i="6"/>
  <c r="AY3" i="6"/>
  <c r="AZ3" i="6"/>
  <c r="BA3" i="6"/>
  <c r="BB3" i="6"/>
  <c r="BC3" i="6"/>
  <c r="AT3" i="6"/>
  <c r="AQ347" i="6"/>
  <c r="AR347" i="6"/>
  <c r="AS347" i="6"/>
  <c r="AP347" i="6"/>
  <c r="AQ341" i="6"/>
  <c r="AR341" i="6"/>
  <c r="AS341" i="6"/>
  <c r="AP341" i="6"/>
  <c r="AQ338" i="6"/>
  <c r="AR338" i="6"/>
  <c r="AS338" i="6"/>
  <c r="AP338" i="6"/>
  <c r="AQ331" i="6"/>
  <c r="AR331" i="6"/>
  <c r="AS331" i="6"/>
  <c r="AP331" i="6"/>
  <c r="AQ326" i="6"/>
  <c r="AR326" i="6"/>
  <c r="AS326" i="6"/>
  <c r="AP326" i="6"/>
  <c r="AQ319" i="6"/>
  <c r="AR319" i="6"/>
  <c r="AS319" i="6"/>
  <c r="AP319" i="6"/>
  <c r="AQ316" i="6"/>
  <c r="AR316" i="6"/>
  <c r="AS316" i="6"/>
  <c r="AP316" i="6"/>
  <c r="AQ310" i="6"/>
  <c r="AR310" i="6"/>
  <c r="AS310" i="6"/>
  <c r="AP310" i="6"/>
  <c r="AQ303" i="6"/>
  <c r="AR303" i="6"/>
  <c r="AS303" i="6"/>
  <c r="AP303" i="6"/>
  <c r="AQ299" i="6"/>
  <c r="AR299" i="6"/>
  <c r="AS299" i="6"/>
  <c r="AP299" i="6"/>
  <c r="AQ296" i="6"/>
  <c r="AR296" i="6"/>
  <c r="AS296" i="6"/>
  <c r="AP296" i="6"/>
  <c r="AQ292" i="6"/>
  <c r="AR292" i="6"/>
  <c r="AS292" i="6"/>
  <c r="AP292" i="6"/>
  <c r="AQ284" i="6"/>
  <c r="AR284" i="6"/>
  <c r="AS284" i="6"/>
  <c r="AP284" i="6"/>
  <c r="AQ275" i="6"/>
  <c r="AR275" i="6"/>
  <c r="AS275" i="6"/>
  <c r="AP275" i="6"/>
  <c r="AQ268" i="6"/>
  <c r="AR268" i="6"/>
  <c r="AS268" i="6"/>
  <c r="AP268" i="6"/>
  <c r="AQ259" i="6"/>
  <c r="AR259" i="6"/>
  <c r="AS259" i="6"/>
  <c r="AP259" i="6"/>
  <c r="AQ247" i="6"/>
  <c r="AR247" i="6"/>
  <c r="AS247" i="6"/>
  <c r="AP247" i="6"/>
  <c r="AQ238" i="6"/>
  <c r="AR238" i="6"/>
  <c r="AS238" i="6"/>
  <c r="AP238" i="6"/>
  <c r="AQ235" i="6"/>
  <c r="AR235" i="6"/>
  <c r="AS235" i="6"/>
  <c r="AP235" i="6"/>
  <c r="AQ227" i="6"/>
  <c r="AR227" i="6"/>
  <c r="AS227" i="6"/>
  <c r="AP227" i="6"/>
  <c r="AQ223" i="6"/>
  <c r="AR223" i="6"/>
  <c r="AS223" i="6"/>
  <c r="AP223" i="6"/>
  <c r="AQ219" i="6"/>
  <c r="AR219" i="6"/>
  <c r="AS219" i="6"/>
  <c r="AP219" i="6"/>
  <c r="AQ214" i="6"/>
  <c r="AR214" i="6"/>
  <c r="AS214" i="6"/>
  <c r="AP214" i="6"/>
  <c r="AQ207" i="6"/>
  <c r="AR207" i="6"/>
  <c r="AS207" i="6"/>
  <c r="AP207" i="6"/>
  <c r="AQ200" i="6"/>
  <c r="AR200" i="6"/>
  <c r="AS200" i="6"/>
  <c r="AP200" i="6"/>
  <c r="AQ186" i="6"/>
  <c r="AR186" i="6"/>
  <c r="AS186" i="6"/>
  <c r="AP186" i="6"/>
  <c r="AQ174" i="6"/>
  <c r="AR174" i="6"/>
  <c r="AS174" i="6"/>
  <c r="AP174" i="6"/>
  <c r="AQ166" i="6"/>
  <c r="AR166" i="6"/>
  <c r="AS166" i="6"/>
  <c r="AP166" i="6"/>
  <c r="AQ158" i="6"/>
  <c r="AR158" i="6"/>
  <c r="AS158" i="6"/>
  <c r="AP158" i="6"/>
  <c r="AQ145" i="6"/>
  <c r="AR145" i="6"/>
  <c r="AS145" i="6"/>
  <c r="AP145" i="6"/>
  <c r="AQ138" i="6"/>
  <c r="AR138" i="6"/>
  <c r="AS138" i="6"/>
  <c r="AP138" i="6"/>
  <c r="AQ134" i="6"/>
  <c r="AR134" i="6"/>
  <c r="AS134" i="6"/>
  <c r="AP134" i="6"/>
  <c r="AQ130" i="6"/>
  <c r="AR130" i="6"/>
  <c r="AS130" i="6"/>
  <c r="AP130" i="6"/>
  <c r="AQ112" i="6"/>
  <c r="AR112" i="6"/>
  <c r="AS112" i="6"/>
  <c r="AP112" i="6"/>
  <c r="AQ105" i="6"/>
  <c r="AR105" i="6"/>
  <c r="AS105" i="6"/>
  <c r="AP105" i="6"/>
  <c r="AQ101" i="6"/>
  <c r="AR101" i="6"/>
  <c r="AS101" i="6"/>
  <c r="AP101" i="6"/>
  <c r="AQ89" i="6"/>
  <c r="AR89" i="6"/>
  <c r="AS89" i="6"/>
  <c r="AP89" i="6"/>
  <c r="AQ85" i="6"/>
  <c r="AR85" i="6"/>
  <c r="AS85" i="6"/>
  <c r="AP85" i="6"/>
  <c r="AQ80" i="6"/>
  <c r="AR80" i="6"/>
  <c r="AS80" i="6"/>
  <c r="AP80" i="6"/>
  <c r="AQ76" i="6"/>
  <c r="AR76" i="6"/>
  <c r="AS76" i="6"/>
  <c r="AP76" i="6"/>
  <c r="AQ66" i="6"/>
  <c r="AR66" i="6"/>
  <c r="AS66" i="6"/>
  <c r="AP66" i="6"/>
  <c r="AQ62" i="6"/>
  <c r="AR62" i="6"/>
  <c r="AS62" i="6"/>
  <c r="AP62" i="6"/>
  <c r="AQ58" i="6"/>
  <c r="AR58" i="6"/>
  <c r="AS58" i="6"/>
  <c r="AP58" i="6"/>
  <c r="AQ46" i="6"/>
  <c r="AR46" i="6"/>
  <c r="AS46" i="6"/>
  <c r="AP46" i="6"/>
  <c r="AQ43" i="6"/>
  <c r="AR43" i="6"/>
  <c r="AS43" i="6"/>
  <c r="AP43" i="6"/>
  <c r="AQ40" i="6"/>
  <c r="AR40" i="6"/>
  <c r="AS40" i="6"/>
  <c r="AP40" i="6"/>
  <c r="AQ37" i="6"/>
  <c r="AR37" i="6"/>
  <c r="AS37" i="6"/>
  <c r="AP37" i="6"/>
  <c r="AQ32" i="6"/>
  <c r="AR32" i="6"/>
  <c r="AS32" i="6"/>
  <c r="AP32" i="6"/>
  <c r="AP12" i="6"/>
  <c r="AP18" i="6"/>
  <c r="AQ18" i="6"/>
  <c r="AR18" i="6"/>
  <c r="AS18" i="6"/>
  <c r="AQ12" i="6"/>
  <c r="AR12" i="6"/>
  <c r="AS12" i="6"/>
  <c r="AQ3" i="6"/>
  <c r="AR3" i="6"/>
  <c r="AS3" i="6"/>
  <c r="AP3" i="6"/>
  <c r="S347" i="6"/>
  <c r="T347" i="6"/>
  <c r="U347" i="6"/>
  <c r="V347" i="6"/>
  <c r="W347" i="6"/>
  <c r="X347" i="6"/>
  <c r="Y347" i="6"/>
  <c r="Z347" i="6"/>
  <c r="AA347" i="6"/>
  <c r="AB347" i="6"/>
  <c r="AC347" i="6"/>
  <c r="AD347" i="6"/>
  <c r="AE347" i="6"/>
  <c r="AF347" i="6"/>
  <c r="AG347" i="6"/>
  <c r="S341" i="6"/>
  <c r="T341" i="6"/>
  <c r="U341" i="6"/>
  <c r="V341" i="6"/>
  <c r="W341" i="6"/>
  <c r="X341" i="6"/>
  <c r="Y341" i="6"/>
  <c r="Z341" i="6"/>
  <c r="AA341" i="6"/>
  <c r="AB341" i="6"/>
  <c r="AC341" i="6"/>
  <c r="AD341" i="6"/>
  <c r="AE341" i="6"/>
  <c r="AF341" i="6"/>
  <c r="AG341" i="6"/>
  <c r="S338" i="6"/>
  <c r="T338" i="6"/>
  <c r="U338" i="6"/>
  <c r="V338" i="6"/>
  <c r="W338" i="6"/>
  <c r="X338" i="6"/>
  <c r="Y338" i="6"/>
  <c r="Z338" i="6"/>
  <c r="AA338" i="6"/>
  <c r="AB338" i="6"/>
  <c r="AC338" i="6"/>
  <c r="AD338" i="6"/>
  <c r="AE338" i="6"/>
  <c r="AF338" i="6"/>
  <c r="AG338" i="6"/>
  <c r="S331" i="6"/>
  <c r="T331" i="6"/>
  <c r="U331" i="6"/>
  <c r="V331" i="6"/>
  <c r="W331" i="6"/>
  <c r="X331" i="6"/>
  <c r="Y331" i="6"/>
  <c r="Z331" i="6"/>
  <c r="AA331" i="6"/>
  <c r="AB331" i="6"/>
  <c r="AC331" i="6"/>
  <c r="AD331" i="6"/>
  <c r="AE331" i="6"/>
  <c r="AF331" i="6"/>
  <c r="AG331" i="6"/>
  <c r="S326" i="6"/>
  <c r="T326" i="6"/>
  <c r="U326" i="6"/>
  <c r="V326" i="6"/>
  <c r="W326" i="6"/>
  <c r="X326" i="6"/>
  <c r="Y326" i="6"/>
  <c r="Z326" i="6"/>
  <c r="AA326" i="6"/>
  <c r="AB326" i="6"/>
  <c r="AC326" i="6"/>
  <c r="AD326" i="6"/>
  <c r="AE326" i="6"/>
  <c r="AF326" i="6"/>
  <c r="AG326" i="6"/>
  <c r="S319" i="6"/>
  <c r="T319" i="6"/>
  <c r="U319" i="6"/>
  <c r="V319" i="6"/>
  <c r="W319" i="6"/>
  <c r="X319" i="6"/>
  <c r="Y319" i="6"/>
  <c r="Z319" i="6"/>
  <c r="AA319" i="6"/>
  <c r="AB319" i="6"/>
  <c r="AC319" i="6"/>
  <c r="AD319" i="6"/>
  <c r="AE319" i="6"/>
  <c r="AF319" i="6"/>
  <c r="AG319" i="6"/>
  <c r="S316" i="6"/>
  <c r="T316" i="6"/>
  <c r="U316" i="6"/>
  <c r="V316" i="6"/>
  <c r="W316" i="6"/>
  <c r="X316" i="6"/>
  <c r="Y316" i="6"/>
  <c r="Z316" i="6"/>
  <c r="AA316" i="6"/>
  <c r="AB316" i="6"/>
  <c r="AC316" i="6"/>
  <c r="AD316" i="6"/>
  <c r="AE316" i="6"/>
  <c r="AF316" i="6"/>
  <c r="AG316" i="6"/>
  <c r="S310" i="6"/>
  <c r="T310" i="6"/>
  <c r="U310" i="6"/>
  <c r="V310" i="6"/>
  <c r="W310" i="6"/>
  <c r="X310" i="6"/>
  <c r="Y310" i="6"/>
  <c r="Z310" i="6"/>
  <c r="AA310" i="6"/>
  <c r="AB310" i="6"/>
  <c r="AC310" i="6"/>
  <c r="AD310" i="6"/>
  <c r="AE310" i="6"/>
  <c r="AF310" i="6"/>
  <c r="AG310" i="6"/>
  <c r="S303" i="6"/>
  <c r="T303" i="6"/>
  <c r="U303" i="6"/>
  <c r="V303" i="6"/>
  <c r="W303" i="6"/>
  <c r="X303" i="6"/>
  <c r="Y303" i="6"/>
  <c r="Z303" i="6"/>
  <c r="AA303" i="6"/>
  <c r="AB303" i="6"/>
  <c r="AC303" i="6"/>
  <c r="AD303" i="6"/>
  <c r="AE303" i="6"/>
  <c r="AF303" i="6"/>
  <c r="AG303" i="6"/>
  <c r="S299" i="6"/>
  <c r="T299" i="6"/>
  <c r="U299" i="6"/>
  <c r="V299" i="6"/>
  <c r="W299" i="6"/>
  <c r="X299" i="6"/>
  <c r="Y299" i="6"/>
  <c r="Z299" i="6"/>
  <c r="AA299" i="6"/>
  <c r="AB299" i="6"/>
  <c r="AC299" i="6"/>
  <c r="AD299" i="6"/>
  <c r="AE299" i="6"/>
  <c r="AF299" i="6"/>
  <c r="AG299" i="6"/>
  <c r="S296" i="6"/>
  <c r="T296" i="6"/>
  <c r="U296" i="6"/>
  <c r="V296" i="6"/>
  <c r="W296" i="6"/>
  <c r="X296" i="6"/>
  <c r="Y296" i="6"/>
  <c r="Z296" i="6"/>
  <c r="AA296" i="6"/>
  <c r="AB296" i="6"/>
  <c r="AC296" i="6"/>
  <c r="AD296" i="6"/>
  <c r="AE296" i="6"/>
  <c r="AF296" i="6"/>
  <c r="AG296" i="6"/>
  <c r="S292" i="6"/>
  <c r="T292" i="6"/>
  <c r="U292" i="6"/>
  <c r="V292" i="6"/>
  <c r="W292" i="6"/>
  <c r="X292" i="6"/>
  <c r="Y292" i="6"/>
  <c r="Z292" i="6"/>
  <c r="AA292" i="6"/>
  <c r="AB292" i="6"/>
  <c r="AC292" i="6"/>
  <c r="AD292" i="6"/>
  <c r="AE292" i="6"/>
  <c r="AF292" i="6"/>
  <c r="AG292" i="6"/>
  <c r="S284" i="6"/>
  <c r="T284" i="6"/>
  <c r="U284" i="6"/>
  <c r="V284" i="6"/>
  <c r="W284" i="6"/>
  <c r="X284" i="6"/>
  <c r="Y284" i="6"/>
  <c r="Z284" i="6"/>
  <c r="AA284" i="6"/>
  <c r="AB284" i="6"/>
  <c r="AC284" i="6"/>
  <c r="AD284" i="6"/>
  <c r="AE284" i="6"/>
  <c r="AF284" i="6"/>
  <c r="AG284" i="6"/>
  <c r="S275" i="6"/>
  <c r="T275" i="6"/>
  <c r="U275" i="6"/>
  <c r="V275" i="6"/>
  <c r="W275" i="6"/>
  <c r="X275" i="6"/>
  <c r="Y275" i="6"/>
  <c r="Z275" i="6"/>
  <c r="AA275" i="6"/>
  <c r="AB275" i="6"/>
  <c r="AC275" i="6"/>
  <c r="AD275" i="6"/>
  <c r="AE275" i="6"/>
  <c r="AF275" i="6"/>
  <c r="AG275" i="6"/>
  <c r="S268" i="6"/>
  <c r="T268" i="6"/>
  <c r="U268" i="6"/>
  <c r="V268" i="6"/>
  <c r="W268" i="6"/>
  <c r="X268" i="6"/>
  <c r="Y268" i="6"/>
  <c r="Z268" i="6"/>
  <c r="AA268" i="6"/>
  <c r="AB268" i="6"/>
  <c r="AC268" i="6"/>
  <c r="AD268" i="6"/>
  <c r="AE268" i="6"/>
  <c r="AF268" i="6"/>
  <c r="AG268" i="6"/>
  <c r="S259" i="6"/>
  <c r="T259" i="6"/>
  <c r="U259" i="6"/>
  <c r="V259" i="6"/>
  <c r="W259" i="6"/>
  <c r="X259" i="6"/>
  <c r="Y259" i="6"/>
  <c r="Z259" i="6"/>
  <c r="AA259" i="6"/>
  <c r="AB259" i="6"/>
  <c r="AC259" i="6"/>
  <c r="AD259" i="6"/>
  <c r="AE259" i="6"/>
  <c r="AF259" i="6"/>
  <c r="AG259" i="6"/>
  <c r="S247" i="6"/>
  <c r="T247" i="6"/>
  <c r="U247" i="6"/>
  <c r="V247" i="6"/>
  <c r="W247" i="6"/>
  <c r="X247" i="6"/>
  <c r="Y247" i="6"/>
  <c r="Z247" i="6"/>
  <c r="AA247" i="6"/>
  <c r="AB247" i="6"/>
  <c r="AC247" i="6"/>
  <c r="AD247" i="6"/>
  <c r="AE247" i="6"/>
  <c r="AF247" i="6"/>
  <c r="AG247" i="6"/>
  <c r="S238" i="6"/>
  <c r="T238" i="6"/>
  <c r="U238" i="6"/>
  <c r="V238" i="6"/>
  <c r="W238" i="6"/>
  <c r="X238" i="6"/>
  <c r="Y238" i="6"/>
  <c r="Z238" i="6"/>
  <c r="AA238" i="6"/>
  <c r="AB238" i="6"/>
  <c r="AC238" i="6"/>
  <c r="AD238" i="6"/>
  <c r="AE238" i="6"/>
  <c r="AF238" i="6"/>
  <c r="AG238" i="6"/>
  <c r="S235" i="6"/>
  <c r="T235" i="6"/>
  <c r="U235" i="6"/>
  <c r="V235" i="6"/>
  <c r="W235" i="6"/>
  <c r="X235" i="6"/>
  <c r="Y235" i="6"/>
  <c r="Z235" i="6"/>
  <c r="AA235" i="6"/>
  <c r="AB235" i="6"/>
  <c r="AC235" i="6"/>
  <c r="AD235" i="6"/>
  <c r="AE235" i="6"/>
  <c r="AF235" i="6"/>
  <c r="AG235" i="6"/>
  <c r="S227" i="6"/>
  <c r="T227" i="6"/>
  <c r="U227" i="6"/>
  <c r="V227" i="6"/>
  <c r="W227" i="6"/>
  <c r="X227" i="6"/>
  <c r="Y227" i="6"/>
  <c r="Z227" i="6"/>
  <c r="AA227" i="6"/>
  <c r="AB227" i="6"/>
  <c r="AC227" i="6"/>
  <c r="AD227" i="6"/>
  <c r="AE227" i="6"/>
  <c r="AF227" i="6"/>
  <c r="AG227" i="6"/>
  <c r="S223" i="6"/>
  <c r="T223" i="6"/>
  <c r="U223" i="6"/>
  <c r="V223" i="6"/>
  <c r="W223" i="6"/>
  <c r="X223" i="6"/>
  <c r="Y223" i="6"/>
  <c r="Z223" i="6"/>
  <c r="AA223" i="6"/>
  <c r="AB223" i="6"/>
  <c r="AC223" i="6"/>
  <c r="AD223" i="6"/>
  <c r="AE223" i="6"/>
  <c r="AF223" i="6"/>
  <c r="AG223" i="6"/>
  <c r="S219" i="6"/>
  <c r="T219" i="6"/>
  <c r="U219" i="6"/>
  <c r="V219" i="6"/>
  <c r="W219" i="6"/>
  <c r="X219" i="6"/>
  <c r="Y219" i="6"/>
  <c r="Z219" i="6"/>
  <c r="AA219" i="6"/>
  <c r="AB219" i="6"/>
  <c r="AC219" i="6"/>
  <c r="AD219" i="6"/>
  <c r="AE219" i="6"/>
  <c r="AF219" i="6"/>
  <c r="AG219" i="6"/>
  <c r="S214" i="6"/>
  <c r="T214" i="6"/>
  <c r="U214" i="6"/>
  <c r="V214" i="6"/>
  <c r="W214" i="6"/>
  <c r="X214" i="6"/>
  <c r="Y214" i="6"/>
  <c r="Z214" i="6"/>
  <c r="AA214" i="6"/>
  <c r="AB214" i="6"/>
  <c r="AC214" i="6"/>
  <c r="AD214" i="6"/>
  <c r="AE214" i="6"/>
  <c r="AF214" i="6"/>
  <c r="AG214" i="6"/>
  <c r="S207" i="6"/>
  <c r="T207" i="6"/>
  <c r="U207" i="6"/>
  <c r="V207" i="6"/>
  <c r="W207" i="6"/>
  <c r="X207" i="6"/>
  <c r="Y207" i="6"/>
  <c r="Z207" i="6"/>
  <c r="AA207" i="6"/>
  <c r="AB207" i="6"/>
  <c r="AC207" i="6"/>
  <c r="AD207" i="6"/>
  <c r="AE207" i="6"/>
  <c r="AF207" i="6"/>
  <c r="AG207" i="6"/>
  <c r="S200" i="6"/>
  <c r="T200" i="6"/>
  <c r="U200" i="6"/>
  <c r="V200" i="6"/>
  <c r="W200" i="6"/>
  <c r="X200" i="6"/>
  <c r="Y200" i="6"/>
  <c r="Z200" i="6"/>
  <c r="AA200" i="6"/>
  <c r="AB200" i="6"/>
  <c r="AC200" i="6"/>
  <c r="AD200" i="6"/>
  <c r="AE200" i="6"/>
  <c r="AF200" i="6"/>
  <c r="AG200" i="6"/>
  <c r="S174" i="6"/>
  <c r="T174" i="6"/>
  <c r="U174" i="6"/>
  <c r="V174" i="6"/>
  <c r="W174" i="6"/>
  <c r="X174" i="6"/>
  <c r="Y174" i="6"/>
  <c r="Z174" i="6"/>
  <c r="AA174" i="6"/>
  <c r="AB174" i="6"/>
  <c r="AC174" i="6"/>
  <c r="AD174" i="6"/>
  <c r="AE174" i="6"/>
  <c r="AF174" i="6"/>
  <c r="AG174" i="6"/>
  <c r="S166" i="6"/>
  <c r="T166" i="6"/>
  <c r="U166" i="6"/>
  <c r="V166" i="6"/>
  <c r="W166" i="6"/>
  <c r="X166" i="6"/>
  <c r="Y166" i="6"/>
  <c r="Z166" i="6"/>
  <c r="AA166" i="6"/>
  <c r="AB166" i="6"/>
  <c r="AC166" i="6"/>
  <c r="AD166" i="6"/>
  <c r="AE166" i="6"/>
  <c r="AF166" i="6"/>
  <c r="AG166" i="6"/>
  <c r="S158" i="6"/>
  <c r="T158" i="6"/>
  <c r="U158" i="6"/>
  <c r="V158" i="6"/>
  <c r="W158" i="6"/>
  <c r="X158" i="6"/>
  <c r="Y158" i="6"/>
  <c r="Z158" i="6"/>
  <c r="AA158" i="6"/>
  <c r="AB158" i="6"/>
  <c r="AC158" i="6"/>
  <c r="AD158" i="6"/>
  <c r="AE158" i="6"/>
  <c r="AF158" i="6"/>
  <c r="AG158" i="6"/>
  <c r="S145" i="6"/>
  <c r="T145" i="6"/>
  <c r="U145" i="6"/>
  <c r="V145" i="6"/>
  <c r="W145" i="6"/>
  <c r="X145" i="6"/>
  <c r="Y145" i="6"/>
  <c r="Z145" i="6"/>
  <c r="AA145" i="6"/>
  <c r="AB145" i="6"/>
  <c r="AC145" i="6"/>
  <c r="AD145" i="6"/>
  <c r="AE145" i="6"/>
  <c r="AF145" i="6"/>
  <c r="AG145" i="6"/>
  <c r="S138" i="6"/>
  <c r="T138" i="6"/>
  <c r="U138" i="6"/>
  <c r="V138" i="6"/>
  <c r="W138" i="6"/>
  <c r="X138" i="6"/>
  <c r="Y138" i="6"/>
  <c r="Z138" i="6"/>
  <c r="AA138" i="6"/>
  <c r="AB138" i="6"/>
  <c r="AC138" i="6"/>
  <c r="AD138" i="6"/>
  <c r="AE138" i="6"/>
  <c r="AF138" i="6"/>
  <c r="AG138" i="6"/>
  <c r="S134" i="6"/>
  <c r="T134" i="6"/>
  <c r="U134" i="6"/>
  <c r="V134" i="6"/>
  <c r="W134" i="6"/>
  <c r="X134" i="6"/>
  <c r="Y134" i="6"/>
  <c r="Z134" i="6"/>
  <c r="AA134" i="6"/>
  <c r="AB134" i="6"/>
  <c r="AC134" i="6"/>
  <c r="AD134" i="6"/>
  <c r="AE134" i="6"/>
  <c r="AF134" i="6"/>
  <c r="AG134" i="6"/>
  <c r="S130" i="6"/>
  <c r="T130" i="6"/>
  <c r="U130" i="6"/>
  <c r="V130" i="6"/>
  <c r="W130" i="6"/>
  <c r="X130" i="6"/>
  <c r="Y130" i="6"/>
  <c r="Z130" i="6"/>
  <c r="AA130" i="6"/>
  <c r="AB130" i="6"/>
  <c r="AC130" i="6"/>
  <c r="AD130" i="6"/>
  <c r="AE130" i="6"/>
  <c r="AF130" i="6"/>
  <c r="AG130" i="6"/>
  <c r="S112" i="6"/>
  <c r="T112" i="6"/>
  <c r="U112" i="6"/>
  <c r="V112" i="6"/>
  <c r="W112" i="6"/>
  <c r="X112" i="6"/>
  <c r="Y112" i="6"/>
  <c r="Z112" i="6"/>
  <c r="AA112" i="6"/>
  <c r="AB112" i="6"/>
  <c r="AC112" i="6"/>
  <c r="AD112" i="6"/>
  <c r="AE112" i="6"/>
  <c r="AF112" i="6"/>
  <c r="AG112" i="6"/>
  <c r="S105" i="6"/>
  <c r="T105" i="6"/>
  <c r="U105" i="6"/>
  <c r="V105" i="6"/>
  <c r="W105" i="6"/>
  <c r="X105" i="6"/>
  <c r="Y105" i="6"/>
  <c r="Z105" i="6"/>
  <c r="AA105" i="6"/>
  <c r="AB105" i="6"/>
  <c r="AC105" i="6"/>
  <c r="AD105" i="6"/>
  <c r="AE105" i="6"/>
  <c r="AF105" i="6"/>
  <c r="AG105" i="6"/>
  <c r="S101" i="6"/>
  <c r="T101" i="6"/>
  <c r="U101" i="6"/>
  <c r="V101" i="6"/>
  <c r="W101" i="6"/>
  <c r="X101" i="6"/>
  <c r="Y101" i="6"/>
  <c r="Z101" i="6"/>
  <c r="AA101" i="6"/>
  <c r="AB101" i="6"/>
  <c r="AC101" i="6"/>
  <c r="AD101" i="6"/>
  <c r="AE101" i="6"/>
  <c r="AF101" i="6"/>
  <c r="AG101" i="6"/>
  <c r="S89" i="6"/>
  <c r="T89" i="6"/>
  <c r="U89" i="6"/>
  <c r="V89" i="6"/>
  <c r="W89" i="6"/>
  <c r="X89" i="6"/>
  <c r="Y89" i="6"/>
  <c r="Z89" i="6"/>
  <c r="AA89" i="6"/>
  <c r="AB89" i="6"/>
  <c r="AC89" i="6"/>
  <c r="AD89" i="6"/>
  <c r="AE89" i="6"/>
  <c r="AF89" i="6"/>
  <c r="AG89" i="6"/>
  <c r="S85" i="6"/>
  <c r="T85" i="6"/>
  <c r="U85" i="6"/>
  <c r="V85" i="6"/>
  <c r="W85" i="6"/>
  <c r="X85" i="6"/>
  <c r="Y85" i="6"/>
  <c r="Z85" i="6"/>
  <c r="AA85" i="6"/>
  <c r="AB85" i="6"/>
  <c r="AC85" i="6"/>
  <c r="AD85" i="6"/>
  <c r="AE85" i="6"/>
  <c r="AF85" i="6"/>
  <c r="AG85" i="6"/>
  <c r="S80" i="6"/>
  <c r="T80" i="6"/>
  <c r="U80" i="6"/>
  <c r="V80" i="6"/>
  <c r="W80" i="6"/>
  <c r="X80" i="6"/>
  <c r="Y80" i="6"/>
  <c r="Z80" i="6"/>
  <c r="AA80" i="6"/>
  <c r="AB80" i="6"/>
  <c r="AC80" i="6"/>
  <c r="AD80" i="6"/>
  <c r="AE80" i="6"/>
  <c r="AF80" i="6"/>
  <c r="AG80" i="6"/>
  <c r="S76" i="6"/>
  <c r="T76" i="6"/>
  <c r="U76" i="6"/>
  <c r="V76" i="6"/>
  <c r="W76" i="6"/>
  <c r="X76" i="6"/>
  <c r="Y76" i="6"/>
  <c r="Z76" i="6"/>
  <c r="AA76" i="6"/>
  <c r="AB76" i="6"/>
  <c r="AC76" i="6"/>
  <c r="AD76" i="6"/>
  <c r="AE76" i="6"/>
  <c r="AF76" i="6"/>
  <c r="AG76" i="6"/>
  <c r="S66" i="6"/>
  <c r="T66" i="6"/>
  <c r="U66" i="6"/>
  <c r="V66" i="6"/>
  <c r="W66" i="6"/>
  <c r="X66" i="6"/>
  <c r="Y66" i="6"/>
  <c r="Z66" i="6"/>
  <c r="AA66" i="6"/>
  <c r="AB66" i="6"/>
  <c r="AC66" i="6"/>
  <c r="AD66" i="6"/>
  <c r="AE66" i="6"/>
  <c r="AF66" i="6"/>
  <c r="AG66" i="6"/>
  <c r="S62" i="6"/>
  <c r="T62" i="6"/>
  <c r="U62" i="6"/>
  <c r="V62" i="6"/>
  <c r="W62" i="6"/>
  <c r="X62" i="6"/>
  <c r="Y62" i="6"/>
  <c r="Z62" i="6"/>
  <c r="AA62" i="6"/>
  <c r="AB62" i="6"/>
  <c r="AC62" i="6"/>
  <c r="AD62" i="6"/>
  <c r="AE62" i="6"/>
  <c r="AF62" i="6"/>
  <c r="AG62" i="6"/>
  <c r="S58" i="6"/>
  <c r="T58" i="6"/>
  <c r="U58" i="6"/>
  <c r="V58" i="6"/>
  <c r="W58" i="6"/>
  <c r="X58" i="6"/>
  <c r="Y58" i="6"/>
  <c r="Z58" i="6"/>
  <c r="AA58" i="6"/>
  <c r="AB58" i="6"/>
  <c r="AC58" i="6"/>
  <c r="AD58" i="6"/>
  <c r="AE58" i="6"/>
  <c r="AF58" i="6"/>
  <c r="AG58" i="6"/>
  <c r="S46" i="6"/>
  <c r="T46" i="6"/>
  <c r="U46" i="6"/>
  <c r="V46" i="6"/>
  <c r="W46" i="6"/>
  <c r="X46" i="6"/>
  <c r="Y46" i="6"/>
  <c r="Z46" i="6"/>
  <c r="AA46" i="6"/>
  <c r="AB46" i="6"/>
  <c r="AC46" i="6"/>
  <c r="AD46" i="6"/>
  <c r="AE46" i="6"/>
  <c r="AF46" i="6"/>
  <c r="AG46" i="6"/>
  <c r="S43" i="6"/>
  <c r="T43" i="6"/>
  <c r="U43" i="6"/>
  <c r="V43" i="6"/>
  <c r="W43" i="6"/>
  <c r="X43" i="6"/>
  <c r="Y43" i="6"/>
  <c r="Z43" i="6"/>
  <c r="AA43" i="6"/>
  <c r="AB43" i="6"/>
  <c r="AC43" i="6"/>
  <c r="AD43" i="6"/>
  <c r="AE43" i="6"/>
  <c r="AF43" i="6"/>
  <c r="AG43" i="6"/>
  <c r="S40" i="6"/>
  <c r="T40" i="6"/>
  <c r="U40" i="6"/>
  <c r="V40" i="6"/>
  <c r="W40" i="6"/>
  <c r="X40" i="6"/>
  <c r="Y40" i="6"/>
  <c r="Z40" i="6"/>
  <c r="AA40" i="6"/>
  <c r="AB40" i="6"/>
  <c r="AC40" i="6"/>
  <c r="AD40" i="6"/>
  <c r="AE40" i="6"/>
  <c r="AF40" i="6"/>
  <c r="AG40" i="6"/>
  <c r="S37" i="6"/>
  <c r="T37" i="6"/>
  <c r="U37" i="6"/>
  <c r="V37" i="6"/>
  <c r="W37" i="6"/>
  <c r="X37" i="6"/>
  <c r="Y37" i="6"/>
  <c r="Z37" i="6"/>
  <c r="AA37" i="6"/>
  <c r="AB37" i="6"/>
  <c r="AC37" i="6"/>
  <c r="AD37" i="6"/>
  <c r="AE37" i="6"/>
  <c r="AF37" i="6"/>
  <c r="AG37" i="6"/>
  <c r="S32" i="6"/>
  <c r="T32" i="6"/>
  <c r="U32" i="6"/>
  <c r="V32" i="6"/>
  <c r="W32" i="6"/>
  <c r="X32" i="6"/>
  <c r="Y32" i="6"/>
  <c r="Z32" i="6"/>
  <c r="AA32" i="6"/>
  <c r="AB32" i="6"/>
  <c r="AC32" i="6"/>
  <c r="AD32" i="6"/>
  <c r="AE32" i="6"/>
  <c r="AF32" i="6"/>
  <c r="AG32" i="6"/>
  <c r="S18" i="6"/>
  <c r="T18" i="6"/>
  <c r="U18" i="6"/>
  <c r="V18" i="6"/>
  <c r="W18" i="6"/>
  <c r="X18" i="6"/>
  <c r="Y18" i="6"/>
  <c r="Z18" i="6"/>
  <c r="AA18" i="6"/>
  <c r="AB18" i="6"/>
  <c r="AC18" i="6"/>
  <c r="AD18" i="6"/>
  <c r="AE18" i="6"/>
  <c r="AF18" i="6"/>
  <c r="AG18" i="6"/>
  <c r="S12" i="6"/>
  <c r="T12" i="6"/>
  <c r="U12" i="6"/>
  <c r="V12" i="6"/>
  <c r="W12" i="6"/>
  <c r="X12" i="6"/>
  <c r="Y12" i="6"/>
  <c r="Z12" i="6"/>
  <c r="AA12" i="6"/>
  <c r="AB12" i="6"/>
  <c r="AC12" i="6"/>
  <c r="AD12" i="6"/>
  <c r="AE12" i="6"/>
  <c r="AF12" i="6"/>
  <c r="AG12" i="6"/>
  <c r="S3" i="6"/>
  <c r="T3" i="6"/>
  <c r="U3" i="6"/>
  <c r="V3" i="6"/>
  <c r="W3" i="6"/>
  <c r="X3" i="6"/>
  <c r="Y3" i="6"/>
  <c r="Z3" i="6"/>
  <c r="AA3" i="6"/>
  <c r="AB3" i="6"/>
  <c r="AC3" i="6"/>
  <c r="AD3" i="6"/>
  <c r="AE3" i="6"/>
  <c r="AF3" i="6"/>
  <c r="AG3" i="6"/>
  <c r="R347" i="6"/>
  <c r="R341" i="6"/>
  <c r="R338" i="6"/>
  <c r="R331" i="6"/>
  <c r="R326" i="6"/>
  <c r="R319" i="6"/>
  <c r="R316" i="6"/>
  <c r="R310" i="6"/>
  <c r="R303" i="6"/>
  <c r="R299" i="6"/>
  <c r="R296" i="6"/>
  <c r="R292" i="6"/>
  <c r="R284" i="6"/>
  <c r="R275" i="6"/>
  <c r="R268" i="6"/>
  <c r="R259" i="6"/>
  <c r="R247" i="6"/>
  <c r="R238" i="6"/>
  <c r="R235" i="6"/>
  <c r="R227" i="6"/>
  <c r="R223" i="6"/>
  <c r="R219" i="6"/>
  <c r="R214" i="6"/>
  <c r="R207" i="6"/>
  <c r="R200" i="6"/>
  <c r="R174" i="6"/>
  <c r="R166" i="6"/>
  <c r="R158" i="6"/>
  <c r="R145" i="6"/>
  <c r="R138" i="6"/>
  <c r="R134" i="6"/>
  <c r="R130" i="6"/>
  <c r="R112" i="6"/>
  <c r="R105" i="6"/>
  <c r="R101" i="6"/>
  <c r="R89" i="6"/>
  <c r="R85" i="6"/>
  <c r="R80" i="6"/>
  <c r="R76" i="6"/>
  <c r="R66" i="6"/>
  <c r="R62" i="6"/>
  <c r="R58" i="6"/>
  <c r="R46" i="6"/>
  <c r="R43" i="6"/>
  <c r="R40" i="6"/>
  <c r="R37" i="6"/>
  <c r="R32" i="6"/>
  <c r="R18" i="6"/>
  <c r="R12" i="6"/>
  <c r="R3" i="6"/>
  <c r="Q347" i="6"/>
  <c r="Q341" i="6"/>
  <c r="Q338" i="6"/>
  <c r="Q331" i="6"/>
  <c r="Q326" i="6"/>
  <c r="Q319" i="6"/>
  <c r="Q316" i="6"/>
  <c r="Q310" i="6"/>
  <c r="Q303" i="6"/>
  <c r="Q299" i="6"/>
  <c r="Q296" i="6"/>
  <c r="Q292" i="6"/>
  <c r="Q284" i="6"/>
  <c r="Q275" i="6"/>
  <c r="Q268" i="6"/>
  <c r="Q259" i="6"/>
  <c r="Q247" i="6"/>
  <c r="Q238" i="6"/>
  <c r="Q235" i="6"/>
  <c r="Q227" i="6"/>
  <c r="Q223" i="6"/>
  <c r="Q219" i="6"/>
  <c r="Q214" i="6"/>
  <c r="Q207" i="6"/>
  <c r="Q200" i="6"/>
  <c r="Q186" i="6"/>
  <c r="Q174" i="6"/>
  <c r="Q166" i="6"/>
  <c r="Q158" i="6"/>
  <c r="Q145" i="6"/>
  <c r="Q138" i="6"/>
  <c r="Q134" i="6"/>
  <c r="Q130" i="6"/>
  <c r="Q112" i="6"/>
  <c r="Q105" i="6"/>
  <c r="Q101" i="6"/>
  <c r="Q89" i="6"/>
  <c r="Q85" i="6"/>
  <c r="Q80" i="6"/>
  <c r="Q76" i="6"/>
  <c r="Q66" i="6"/>
  <c r="Q62" i="6"/>
  <c r="Q58" i="6"/>
  <c r="Q46" i="6"/>
  <c r="Q43" i="6"/>
  <c r="Q40" i="6"/>
  <c r="Q37" i="6"/>
  <c r="Q32" i="6"/>
  <c r="Q18" i="6"/>
  <c r="Q12" i="6"/>
  <c r="Q3" i="6"/>
  <c r="O347" i="6"/>
  <c r="O341" i="6"/>
  <c r="O338" i="6"/>
  <c r="O331" i="6"/>
  <c r="O326" i="6"/>
  <c r="O319" i="6"/>
  <c r="O316" i="6"/>
  <c r="O310" i="6"/>
  <c r="O303" i="6"/>
  <c r="O299" i="6"/>
  <c r="O296" i="6"/>
  <c r="O292" i="6"/>
  <c r="O284" i="6"/>
  <c r="O275" i="6"/>
  <c r="O268" i="6"/>
  <c r="O259" i="6"/>
  <c r="O247" i="6"/>
  <c r="O238" i="6"/>
  <c r="O235" i="6"/>
  <c r="O227" i="6"/>
  <c r="O223" i="6"/>
  <c r="O219" i="6"/>
  <c r="O214" i="6"/>
  <c r="O207" i="6"/>
  <c r="O200" i="6"/>
  <c r="O186" i="6"/>
  <c r="O174" i="6"/>
  <c r="O166" i="6"/>
  <c r="O158" i="6"/>
  <c r="O145" i="6"/>
  <c r="O138" i="6"/>
  <c r="O134" i="6"/>
  <c r="O130" i="6"/>
  <c r="O112" i="6"/>
  <c r="O105" i="6"/>
  <c r="O101" i="6"/>
  <c r="O89" i="6"/>
  <c r="O85" i="6"/>
  <c r="O80" i="6"/>
  <c r="O76" i="6"/>
  <c r="O66" i="6"/>
  <c r="O62" i="6"/>
  <c r="O58" i="6"/>
  <c r="O46" i="6"/>
  <c r="O43" i="6"/>
  <c r="O40" i="6"/>
  <c r="O37" i="6"/>
  <c r="O32" i="6"/>
  <c r="O18" i="6"/>
  <c r="O12" i="6"/>
  <c r="O3" i="6"/>
  <c r="M347" i="6"/>
  <c r="N347" i="6" s="1"/>
  <c r="M341" i="6"/>
  <c r="N341" i="6" s="1"/>
  <c r="M338" i="6"/>
  <c r="N338" i="6" s="1"/>
  <c r="M331" i="6"/>
  <c r="N331" i="6" s="1"/>
  <c r="M326" i="6"/>
  <c r="N326" i="6" s="1"/>
  <c r="M319" i="6"/>
  <c r="N319" i="6" s="1"/>
  <c r="M316" i="6"/>
  <c r="N316" i="6" s="1"/>
  <c r="M310" i="6"/>
  <c r="N310" i="6" s="1"/>
  <c r="M303" i="6"/>
  <c r="N303" i="6" s="1"/>
  <c r="M299" i="6"/>
  <c r="N299" i="6" s="1"/>
  <c r="M296" i="6"/>
  <c r="N296" i="6" s="1"/>
  <c r="M292" i="6"/>
  <c r="N292" i="6" s="1"/>
  <c r="M284" i="6"/>
  <c r="N284" i="6" s="1"/>
  <c r="M275" i="6"/>
  <c r="N275" i="6" s="1"/>
  <c r="M268" i="6"/>
  <c r="N268" i="6" s="1"/>
  <c r="M259" i="6"/>
  <c r="N259" i="6" s="1"/>
  <c r="M247" i="6"/>
  <c r="N247" i="6" s="1"/>
  <c r="N242" i="6"/>
  <c r="M238" i="6"/>
  <c r="N238" i="6" s="1"/>
  <c r="M235" i="6"/>
  <c r="N235" i="6" s="1"/>
  <c r="M227" i="6"/>
  <c r="N227" i="6" s="1"/>
  <c r="M223" i="6"/>
  <c r="N223" i="6" s="1"/>
  <c r="M219" i="6"/>
  <c r="N219" i="6" s="1"/>
  <c r="M214" i="6"/>
  <c r="N214" i="6" s="1"/>
  <c r="M207" i="6"/>
  <c r="N207" i="6" s="1"/>
  <c r="M200" i="6"/>
  <c r="N200" i="6" s="1"/>
  <c r="N193" i="6"/>
  <c r="M186" i="6"/>
  <c r="N186" i="6" s="1"/>
  <c r="M174" i="6"/>
  <c r="N174" i="6" s="1"/>
  <c r="M166" i="6"/>
  <c r="N166" i="6" s="1"/>
  <c r="M158" i="6"/>
  <c r="N158" i="6" s="1"/>
  <c r="M145" i="6"/>
  <c r="N145" i="6" s="1"/>
  <c r="M138" i="6"/>
  <c r="N138" i="6" s="1"/>
  <c r="M134" i="6"/>
  <c r="N134" i="6" s="1"/>
  <c r="M130" i="6"/>
  <c r="N130" i="6" s="1"/>
  <c r="M112" i="6"/>
  <c r="N112" i="6" s="1"/>
  <c r="M105" i="6"/>
  <c r="N105" i="6" s="1"/>
  <c r="M101" i="6"/>
  <c r="N101" i="6" s="1"/>
  <c r="M89" i="6"/>
  <c r="N89" i="6" s="1"/>
  <c r="M85" i="6"/>
  <c r="N85" i="6" s="1"/>
  <c r="M80" i="6"/>
  <c r="N80" i="6" s="1"/>
  <c r="M76" i="6"/>
  <c r="N76" i="6" s="1"/>
  <c r="M66" i="6"/>
  <c r="N66" i="6" s="1"/>
  <c r="M62" i="6"/>
  <c r="N62" i="6" s="1"/>
  <c r="M58" i="6"/>
  <c r="N58" i="6" s="1"/>
  <c r="M46" i="6"/>
  <c r="N46" i="6" s="1"/>
  <c r="M43" i="6"/>
  <c r="N43" i="6" s="1"/>
  <c r="M40" i="6"/>
  <c r="N40" i="6" s="1"/>
  <c r="M37" i="6"/>
  <c r="N37" i="6" s="1"/>
  <c r="N32" i="6"/>
  <c r="BI322" i="6"/>
  <c r="AO334" i="6"/>
  <c r="AO322" i="6"/>
  <c r="AO313" i="6"/>
  <c r="AO264" i="6"/>
  <c r="AO233" i="6"/>
  <c r="AO215" i="6"/>
  <c r="AO164" i="6"/>
  <c r="AO126" i="6"/>
  <c r="AO124" i="6"/>
  <c r="AO123" i="6"/>
  <c r="AO83" i="6"/>
  <c r="AO67" i="6"/>
  <c r="AO55" i="6"/>
  <c r="AO51" i="6"/>
  <c r="AO34" i="6"/>
  <c r="AO28" i="6"/>
  <c r="AL334" i="6"/>
  <c r="AL322" i="6"/>
  <c r="AL313" i="6"/>
  <c r="AL264" i="6"/>
  <c r="AL233" i="6"/>
  <c r="AL215" i="6"/>
  <c r="AL164" i="6"/>
  <c r="AL126" i="6"/>
  <c r="AL124" i="6"/>
  <c r="AL123" i="6"/>
  <c r="AL83" i="6"/>
  <c r="AL67" i="6"/>
  <c r="AL55" i="6"/>
  <c r="AL51" i="6"/>
  <c r="AL34" i="6"/>
  <c r="AL28" i="6"/>
  <c r="AK334" i="6"/>
  <c r="AK322" i="6"/>
  <c r="AK313" i="6"/>
  <c r="AK264" i="6"/>
  <c r="AK233" i="6"/>
  <c r="AK215" i="6"/>
  <c r="AK164" i="6"/>
  <c r="AK126" i="6"/>
  <c r="AK124" i="6"/>
  <c r="AK123" i="6"/>
  <c r="AK83" i="6"/>
  <c r="AK67" i="6"/>
  <c r="AK55" i="6"/>
  <c r="AK51" i="6"/>
  <c r="AK34" i="6"/>
  <c r="AK28" i="6"/>
  <c r="AJ334" i="6"/>
  <c r="AJ322" i="6"/>
  <c r="AJ313" i="6"/>
  <c r="AJ264" i="6"/>
  <c r="AJ233" i="6"/>
  <c r="AJ215" i="6"/>
  <c r="AJ164" i="6"/>
  <c r="AJ126" i="6"/>
  <c r="AJ124" i="6"/>
  <c r="AJ123" i="6"/>
  <c r="AJ83" i="6"/>
  <c r="AJ67" i="6"/>
  <c r="AJ55" i="6"/>
  <c r="AJ51" i="6"/>
  <c r="AJ34" i="6"/>
  <c r="AJ28" i="6"/>
  <c r="AI334" i="6"/>
  <c r="AI322" i="6"/>
  <c r="AI313" i="6"/>
  <c r="AI264" i="6"/>
  <c r="AI233" i="6"/>
  <c r="AI215" i="6"/>
  <c r="AI164" i="6"/>
  <c r="AI126" i="6"/>
  <c r="AI124" i="6"/>
  <c r="AI123" i="6"/>
  <c r="AI83" i="6"/>
  <c r="AI67" i="6"/>
  <c r="AI55" i="6"/>
  <c r="AI51" i="6"/>
  <c r="AI34" i="6"/>
  <c r="AI28" i="6"/>
  <c r="AH334" i="6"/>
  <c r="AH322" i="6"/>
  <c r="AH313" i="6"/>
  <c r="AH264" i="6"/>
  <c r="AH233" i="6"/>
  <c r="AH215" i="6"/>
  <c r="AH164" i="6"/>
  <c r="AH126" i="6"/>
  <c r="AH124" i="6"/>
  <c r="AH123" i="6"/>
  <c r="AH83" i="6"/>
  <c r="AH67" i="6"/>
  <c r="AH55" i="6"/>
  <c r="AH51" i="6"/>
  <c r="AH34" i="6"/>
  <c r="AH28" i="6"/>
  <c r="P334" i="6"/>
  <c r="P322" i="6"/>
  <c r="P313" i="6"/>
  <c r="P264" i="6"/>
  <c r="P233" i="6"/>
  <c r="P215" i="6"/>
  <c r="P164" i="6"/>
  <c r="P126" i="6"/>
  <c r="P124" i="6"/>
  <c r="P123" i="6"/>
  <c r="P83" i="6"/>
  <c r="P67" i="6"/>
  <c r="P55" i="6"/>
  <c r="P51" i="6"/>
  <c r="P34" i="6"/>
  <c r="P28" i="6"/>
  <c r="N334" i="6"/>
  <c r="N322" i="6"/>
  <c r="N313" i="6"/>
  <c r="N264" i="6"/>
  <c r="N233" i="6"/>
  <c r="N215" i="6"/>
  <c r="N164" i="6"/>
  <c r="N126" i="6"/>
  <c r="N124" i="6"/>
  <c r="N123" i="6"/>
  <c r="N83" i="6"/>
  <c r="N67" i="6"/>
  <c r="N55" i="6"/>
  <c r="N51" i="6"/>
  <c r="N34" i="6"/>
  <c r="N28" i="6"/>
  <c r="M18" i="6"/>
  <c r="N18" i="6" s="1"/>
  <c r="M12" i="6"/>
  <c r="N12" i="6" s="1"/>
  <c r="BI5" i="6"/>
  <c r="BI6" i="6"/>
  <c r="BI7" i="6"/>
  <c r="BI10" i="6"/>
  <c r="BI11" i="6"/>
  <c r="BI13" i="6"/>
  <c r="BI14" i="6"/>
  <c r="BI15" i="6"/>
  <c r="BI16" i="6"/>
  <c r="BI17" i="6"/>
  <c r="BI19" i="6"/>
  <c r="BI20" i="6"/>
  <c r="BI21" i="6"/>
  <c r="BI22" i="6"/>
  <c r="BI23" i="6"/>
  <c r="BI25" i="6"/>
  <c r="BI26" i="6"/>
  <c r="BI27" i="6"/>
  <c r="BI28" i="6"/>
  <c r="BI29" i="6"/>
  <c r="BI31" i="6"/>
  <c r="BI33" i="6"/>
  <c r="BI34" i="6"/>
  <c r="BI35" i="6"/>
  <c r="BI36" i="6"/>
  <c r="BI38" i="6"/>
  <c r="BI39" i="6"/>
  <c r="BI41" i="6"/>
  <c r="BI42" i="6"/>
  <c r="BI44" i="6"/>
  <c r="BI45" i="6"/>
  <c r="BI47" i="6"/>
  <c r="BI48" i="6"/>
  <c r="BI49" i="6"/>
  <c r="BI50" i="6"/>
  <c r="BI51" i="6"/>
  <c r="BI52" i="6"/>
  <c r="BI53" i="6"/>
  <c r="BI54" i="6"/>
  <c r="BI55" i="6"/>
  <c r="BI57" i="6"/>
  <c r="BI59" i="6"/>
  <c r="BI60" i="6"/>
  <c r="BI61" i="6"/>
  <c r="BI63" i="6"/>
  <c r="BI64" i="6"/>
  <c r="BI65" i="6"/>
  <c r="BI67" i="6"/>
  <c r="BI68" i="6"/>
  <c r="BI69" i="6"/>
  <c r="BI70" i="6"/>
  <c r="BI71" i="6"/>
  <c r="BI72" i="6"/>
  <c r="BI73" i="6"/>
  <c r="BI74" i="6"/>
  <c r="BI75" i="6"/>
  <c r="BI77" i="6"/>
  <c r="BI78" i="6"/>
  <c r="BI79" i="6"/>
  <c r="BI81" i="6"/>
  <c r="BI82" i="6"/>
  <c r="BI83" i="6"/>
  <c r="BI84" i="6"/>
  <c r="BI86" i="6"/>
  <c r="BI87" i="6"/>
  <c r="BI88" i="6"/>
  <c r="BI90" i="6"/>
  <c r="BI91" i="6"/>
  <c r="BI92" i="6"/>
  <c r="BI93" i="6"/>
  <c r="BI94" i="6"/>
  <c r="BI95" i="6"/>
  <c r="BI96" i="6"/>
  <c r="BI97" i="6"/>
  <c r="BI98" i="6"/>
  <c r="BI99" i="6"/>
  <c r="BI100" i="6"/>
  <c r="BI102" i="6"/>
  <c r="BI103" i="6"/>
  <c r="BI104" i="6"/>
  <c r="BI106" i="6"/>
  <c r="BI107" i="6"/>
  <c r="BI108" i="6"/>
  <c r="BI109" i="6"/>
  <c r="BI110" i="6"/>
  <c r="BI111" i="6"/>
  <c r="BI113" i="6"/>
  <c r="BI114" i="6"/>
  <c r="BI115" i="6"/>
  <c r="BI116" i="6"/>
  <c r="BI117" i="6"/>
  <c r="BI118" i="6"/>
  <c r="BI119" i="6"/>
  <c r="BI120" i="6"/>
  <c r="BI121" i="6"/>
  <c r="BI122" i="6"/>
  <c r="BI123" i="6"/>
  <c r="BI124" i="6"/>
  <c r="BI125" i="6"/>
  <c r="BI126" i="6"/>
  <c r="BI127" i="6"/>
  <c r="BI128" i="6"/>
  <c r="BI129" i="6"/>
  <c r="BI131" i="6"/>
  <c r="BI132" i="6"/>
  <c r="BI133" i="6"/>
  <c r="BI135" i="6"/>
  <c r="BI136" i="6"/>
  <c r="BI137" i="6"/>
  <c r="BI139" i="6"/>
  <c r="BI140" i="6"/>
  <c r="BI141" i="6"/>
  <c r="BI142" i="6"/>
  <c r="BI143" i="6"/>
  <c r="BI144" i="6"/>
  <c r="BI146" i="6"/>
  <c r="BI147" i="6"/>
  <c r="BI148" i="6"/>
  <c r="BI149" i="6"/>
  <c r="BI150" i="6"/>
  <c r="BI151" i="6"/>
  <c r="BI152" i="6"/>
  <c r="BI153" i="6"/>
  <c r="BI154" i="6"/>
  <c r="BI155" i="6"/>
  <c r="BI156" i="6"/>
  <c r="BI157" i="6"/>
  <c r="BI159" i="6"/>
  <c r="BI160" i="6"/>
  <c r="BI161" i="6"/>
  <c r="BI162" i="6"/>
  <c r="BI163" i="6"/>
  <c r="BI164" i="6"/>
  <c r="BI165" i="6"/>
  <c r="BI167" i="6"/>
  <c r="BI168" i="6"/>
  <c r="BI169" i="6"/>
  <c r="BI170" i="6"/>
  <c r="BI171" i="6"/>
  <c r="BI172" i="6"/>
  <c r="BI173" i="6"/>
  <c r="BI175" i="6"/>
  <c r="BI176" i="6"/>
  <c r="BI177" i="6"/>
  <c r="BI178" i="6"/>
  <c r="BI179" i="6"/>
  <c r="BI180" i="6"/>
  <c r="BI181" i="6"/>
  <c r="BI182" i="6"/>
  <c r="BI183" i="6"/>
  <c r="BI184" i="6"/>
  <c r="BI185" i="6"/>
  <c r="BI187" i="6"/>
  <c r="BI188" i="6"/>
  <c r="BI189" i="6"/>
  <c r="BI190" i="6"/>
  <c r="BI191" i="6"/>
  <c r="BI192" i="6"/>
  <c r="BI194" i="6"/>
  <c r="BI196" i="6"/>
  <c r="BI197" i="6"/>
  <c r="BI198" i="6"/>
  <c r="BI199" i="6"/>
  <c r="BI201" i="6"/>
  <c r="BI202" i="6"/>
  <c r="BI203" i="6"/>
  <c r="BI204" i="6"/>
  <c r="BI205" i="6"/>
  <c r="BI206" i="6"/>
  <c r="BI208" i="6"/>
  <c r="BI209" i="6"/>
  <c r="BI210" i="6"/>
  <c r="BI211" i="6"/>
  <c r="BI212" i="6"/>
  <c r="BI213" i="6"/>
  <c r="BI215" i="6"/>
  <c r="BI216" i="6"/>
  <c r="BI217" i="6"/>
  <c r="BI218" i="6"/>
  <c r="BI220" i="6"/>
  <c r="BI221" i="6"/>
  <c r="BI222" i="6"/>
  <c r="BI224" i="6"/>
  <c r="BI225" i="6"/>
  <c r="BI226" i="6"/>
  <c r="BI228" i="6"/>
  <c r="BI229" i="6"/>
  <c r="BI230" i="6"/>
  <c r="BI231" i="6"/>
  <c r="BI232" i="6"/>
  <c r="BI233" i="6"/>
  <c r="BI234" i="6"/>
  <c r="BI236" i="6"/>
  <c r="BI237" i="6"/>
  <c r="BI239" i="6"/>
  <c r="BI240" i="6"/>
  <c r="BI241" i="6"/>
  <c r="BI243" i="6"/>
  <c r="BI245" i="6"/>
  <c r="BI246" i="6"/>
  <c r="BI248" i="6"/>
  <c r="BI249" i="6"/>
  <c r="BI250" i="6"/>
  <c r="BI251" i="6"/>
  <c r="BI252" i="6"/>
  <c r="BI253" i="6"/>
  <c r="BI254" i="6"/>
  <c r="BI255" i="6"/>
  <c r="BI256" i="6"/>
  <c r="BI257" i="6"/>
  <c r="BI258" i="6"/>
  <c r="BI260" i="6"/>
  <c r="BI261" i="6"/>
  <c r="BI262" i="6"/>
  <c r="BI263" i="6"/>
  <c r="BI264" i="6"/>
  <c r="BI265" i="6"/>
  <c r="BI266" i="6"/>
  <c r="BI267" i="6"/>
  <c r="BI269" i="6"/>
  <c r="BI270" i="6"/>
  <c r="BI271" i="6"/>
  <c r="BI272" i="6"/>
  <c r="BI273" i="6"/>
  <c r="BI274" i="6"/>
  <c r="BI276" i="6"/>
  <c r="BI277" i="6"/>
  <c r="BI278" i="6"/>
  <c r="BI279" i="6"/>
  <c r="BI280" i="6"/>
  <c r="BI281" i="6"/>
  <c r="BI282" i="6"/>
  <c r="BI283" i="6"/>
  <c r="BI285" i="6"/>
  <c r="BI286" i="6"/>
  <c r="BI287" i="6"/>
  <c r="BI288" i="6"/>
  <c r="BI289" i="6"/>
  <c r="BI290" i="6"/>
  <c r="BI291" i="6"/>
  <c r="BI293" i="6"/>
  <c r="BI294" i="6"/>
  <c r="BI295" i="6"/>
  <c r="BI297" i="6"/>
  <c r="BI298" i="6"/>
  <c r="BI300" i="6"/>
  <c r="BI301" i="6"/>
  <c r="BI302" i="6"/>
  <c r="BI304" i="6"/>
  <c r="BI305" i="6"/>
  <c r="BI306" i="6"/>
  <c r="BI307" i="6"/>
  <c r="BI308" i="6"/>
  <c r="BI309" i="6"/>
  <c r="BI311" i="6"/>
  <c r="BI312" i="6"/>
  <c r="BI313" i="6"/>
  <c r="BI314" i="6"/>
  <c r="BI315" i="6"/>
  <c r="BI317" i="6"/>
  <c r="BI318" i="6"/>
  <c r="BI320" i="6"/>
  <c r="BI321" i="6"/>
  <c r="BI323" i="6"/>
  <c r="BI324" i="6"/>
  <c r="BI325" i="6"/>
  <c r="BI327" i="6"/>
  <c r="BI328" i="6"/>
  <c r="BI329" i="6"/>
  <c r="BI330" i="6"/>
  <c r="BI332" i="6"/>
  <c r="BI333" i="6"/>
  <c r="BI334" i="6"/>
  <c r="BI335" i="6"/>
  <c r="BI336" i="6"/>
  <c r="BI337" i="6"/>
  <c r="BI339" i="6"/>
  <c r="BI340" i="6"/>
  <c r="BI342" i="6"/>
  <c r="BI343" i="6"/>
  <c r="BI344" i="6"/>
  <c r="BI345" i="6"/>
  <c r="BI346" i="6"/>
  <c r="BI348" i="6"/>
  <c r="BI349" i="6"/>
  <c r="BI350" i="6"/>
  <c r="BI4" i="6"/>
  <c r="N8" i="6"/>
  <c r="M3" i="6"/>
  <c r="N3" i="6" s="1"/>
  <c r="CC296" i="6"/>
  <c r="CD3" i="6"/>
  <c r="CC3" i="6"/>
  <c r="CB3" i="6"/>
  <c r="AK24" i="6" l="1"/>
  <c r="AJ24" i="6"/>
  <c r="AO24" i="6"/>
  <c r="AI24" i="6"/>
  <c r="AH24" i="6"/>
  <c r="BI3" i="6"/>
  <c r="BI12" i="6"/>
  <c r="BI80" i="6"/>
  <c r="BI186" i="6"/>
  <c r="BI259" i="6"/>
  <c r="BI138" i="6"/>
  <c r="BI105" i="6"/>
  <c r="BI207" i="6"/>
  <c r="BI284" i="6"/>
  <c r="BI331" i="6"/>
  <c r="BI347" i="6"/>
  <c r="BI40" i="6"/>
  <c r="BI112" i="6"/>
  <c r="BI292" i="6"/>
  <c r="BI338" i="6"/>
  <c r="BI316" i="6"/>
  <c r="BI145" i="6"/>
  <c r="BI275" i="6"/>
  <c r="BI326" i="6"/>
  <c r="BI101" i="6"/>
  <c r="BI130" i="6"/>
  <c r="BI219" i="6"/>
  <c r="BI341" i="6"/>
  <c r="BI319" i="6"/>
  <c r="BI32" i="6"/>
  <c r="BI18" i="6"/>
  <c r="BI134" i="6"/>
  <c r="BI24" i="6"/>
  <c r="BI310" i="6"/>
  <c r="BI303" i="6"/>
  <c r="BI299" i="6"/>
  <c r="BI296" i="6"/>
  <c r="BI268" i="6"/>
  <c r="BI238" i="6"/>
  <c r="BI235" i="6"/>
  <c r="BI227" i="6"/>
  <c r="BI223" i="6"/>
  <c r="BI214" i="6"/>
  <c r="BI200" i="6"/>
  <c r="BI193" i="6"/>
  <c r="BI174" i="6"/>
  <c r="BI166" i="6"/>
  <c r="BI158" i="6"/>
  <c r="BI85" i="6"/>
  <c r="BI76" i="6"/>
  <c r="BI66" i="6"/>
  <c r="BI62" i="6"/>
  <c r="BI58" i="6"/>
  <c r="BI46" i="6"/>
  <c r="BI37" i="6"/>
  <c r="BI8" i="6"/>
  <c r="BI247" i="6"/>
  <c r="BI242" i="6"/>
  <c r="BI89" i="6"/>
  <c r="BI43" i="6"/>
  <c r="P46" i="6"/>
  <c r="P134" i="6"/>
  <c r="P223" i="6"/>
  <c r="P299" i="6"/>
  <c r="P12" i="6"/>
  <c r="P80" i="6"/>
  <c r="P174" i="6"/>
  <c r="P247" i="6"/>
  <c r="P18" i="6"/>
  <c r="P85" i="6"/>
  <c r="P186" i="6"/>
  <c r="P259" i="6"/>
  <c r="P43" i="6"/>
  <c r="P130" i="6"/>
  <c r="P219" i="6"/>
  <c r="P296" i="6"/>
  <c r="P62" i="6"/>
  <c r="P145" i="6"/>
  <c r="P235" i="6"/>
  <c r="P310" i="6"/>
  <c r="P166" i="6"/>
  <c r="P3" i="6"/>
  <c r="P66" i="6"/>
  <c r="P158" i="6"/>
  <c r="P238" i="6"/>
  <c r="P316" i="6"/>
  <c r="P8" i="6"/>
  <c r="P76" i="6"/>
  <c r="P242" i="6"/>
  <c r="P32" i="6"/>
  <c r="P101" i="6"/>
  <c r="P200" i="6"/>
  <c r="P275" i="6"/>
  <c r="P341" i="6"/>
  <c r="P319" i="6"/>
  <c r="P326" i="6"/>
  <c r="P331" i="6"/>
  <c r="P89" i="6"/>
  <c r="P193" i="6"/>
  <c r="P268" i="6"/>
  <c r="P338" i="6"/>
  <c r="P37" i="6"/>
  <c r="P105" i="6"/>
  <c r="P207" i="6"/>
  <c r="P284" i="6"/>
  <c r="P347" i="6"/>
  <c r="P40" i="6"/>
  <c r="P112" i="6"/>
  <c r="P214" i="6"/>
  <c r="P292" i="6"/>
  <c r="P58" i="6"/>
  <c r="P138" i="6"/>
  <c r="P227" i="6"/>
  <c r="P303" i="6"/>
  <c r="CD351" i="6" l="1"/>
  <c r="CC351" i="6"/>
  <c r="CB351" i="6"/>
  <c r="BI351" i="6"/>
  <c r="AO351" i="6"/>
  <c r="AL351" i="6"/>
  <c r="AK351" i="6"/>
  <c r="AJ351" i="6"/>
  <c r="AI351" i="6"/>
  <c r="AH351" i="6"/>
  <c r="N350" i="6" l="1"/>
  <c r="N349" i="6"/>
  <c r="N348" i="6"/>
  <c r="N345" i="6"/>
  <c r="N344" i="6"/>
  <c r="N343" i="6"/>
  <c r="N342" i="6"/>
  <c r="N339" i="6"/>
  <c r="N336" i="6"/>
  <c r="N335" i="6"/>
  <c r="N333" i="6"/>
  <c r="N332" i="6"/>
  <c r="N329" i="6"/>
  <c r="N328" i="6"/>
  <c r="N327" i="6"/>
  <c r="N324" i="6"/>
  <c r="N323" i="6"/>
  <c r="N321" i="6"/>
  <c r="N320" i="6"/>
  <c r="N317" i="6"/>
  <c r="N314" i="6"/>
  <c r="N312" i="6"/>
  <c r="N311" i="6"/>
  <c r="N308" i="6"/>
  <c r="N307" i="6"/>
  <c r="N306" i="6"/>
  <c r="N305" i="6"/>
  <c r="N304" i="6"/>
  <c r="N301" i="6"/>
  <c r="N300" i="6"/>
  <c r="N297" i="6"/>
  <c r="N294" i="6"/>
  <c r="N293" i="6"/>
  <c r="N290" i="6"/>
  <c r="N289" i="6"/>
  <c r="N288" i="6"/>
  <c r="N287" i="6"/>
  <c r="N286" i="6"/>
  <c r="N285" i="6"/>
  <c r="N282" i="6"/>
  <c r="N281" i="6"/>
  <c r="N280" i="6"/>
  <c r="N279" i="6"/>
  <c r="N278" i="6"/>
  <c r="N277" i="6"/>
  <c r="N276" i="6"/>
  <c r="N273" i="6"/>
  <c r="N272" i="6"/>
  <c r="N271" i="6"/>
  <c r="N270" i="6"/>
  <c r="N269" i="6"/>
  <c r="N266" i="6"/>
  <c r="N265" i="6"/>
  <c r="N263" i="6"/>
  <c r="N262" i="6"/>
  <c r="N261" i="6"/>
  <c r="N260" i="6"/>
  <c r="N257" i="6"/>
  <c r="N256" i="6"/>
  <c r="N255" i="6"/>
  <c r="N254" i="6"/>
  <c r="N253" i="6"/>
  <c r="N252" i="6"/>
  <c r="N251" i="6"/>
  <c r="N250" i="6"/>
  <c r="N249" i="6"/>
  <c r="N248" i="6"/>
  <c r="N245" i="6"/>
  <c r="N243" i="6"/>
  <c r="N240" i="6"/>
  <c r="N239" i="6"/>
  <c r="N236" i="6"/>
  <c r="N232" i="6"/>
  <c r="N231" i="6"/>
  <c r="N230" i="6"/>
  <c r="N229" i="6"/>
  <c r="N228" i="6"/>
  <c r="N225" i="6"/>
  <c r="N224" i="6"/>
  <c r="N221" i="6"/>
  <c r="N220" i="6"/>
  <c r="N217" i="6"/>
  <c r="N216" i="6"/>
  <c r="N212" i="6"/>
  <c r="N211" i="6"/>
  <c r="N210" i="6"/>
  <c r="N209" i="6"/>
  <c r="N208" i="6"/>
  <c r="N205" i="6"/>
  <c r="N204" i="6"/>
  <c r="N203" i="6"/>
  <c r="N202" i="6"/>
  <c r="N201" i="6"/>
  <c r="N198" i="6"/>
  <c r="N197" i="6"/>
  <c r="N196" i="6"/>
  <c r="N194" i="6"/>
  <c r="N191" i="6"/>
  <c r="N190" i="6"/>
  <c r="N189" i="6"/>
  <c r="N188" i="6"/>
  <c r="N187" i="6"/>
  <c r="N184" i="6"/>
  <c r="N183" i="6"/>
  <c r="N182" i="6"/>
  <c r="N181" i="6"/>
  <c r="N180" i="6"/>
  <c r="N179" i="6"/>
  <c r="N178" i="6"/>
  <c r="N177" i="6"/>
  <c r="N176" i="6"/>
  <c r="N175" i="6"/>
  <c r="N172" i="6"/>
  <c r="N171" i="6"/>
  <c r="N170" i="6"/>
  <c r="N169" i="6"/>
  <c r="N168" i="6"/>
  <c r="N167" i="6"/>
  <c r="N163" i="6"/>
  <c r="N162" i="6"/>
  <c r="N161" i="6"/>
  <c r="N160" i="6"/>
  <c r="N159" i="6"/>
  <c r="N156" i="6"/>
  <c r="N155" i="6"/>
  <c r="N154" i="6"/>
  <c r="N153" i="6"/>
  <c r="N152" i="6"/>
  <c r="N151" i="6"/>
  <c r="N150" i="6"/>
  <c r="N149" i="6"/>
  <c r="N148" i="6"/>
  <c r="N147" i="6"/>
  <c r="N146" i="6"/>
  <c r="N143" i="6"/>
  <c r="N142" i="6"/>
  <c r="N141" i="6"/>
  <c r="N140" i="6"/>
  <c r="N139" i="6"/>
  <c r="N136" i="6"/>
  <c r="N135" i="6"/>
  <c r="N132" i="6"/>
  <c r="N131" i="6"/>
  <c r="N128" i="6"/>
  <c r="N127" i="6"/>
  <c r="N125" i="6"/>
  <c r="N122" i="6"/>
  <c r="N121" i="6"/>
  <c r="N120" i="6"/>
  <c r="N119" i="6"/>
  <c r="N118" i="6"/>
  <c r="N117" i="6"/>
  <c r="N116" i="6"/>
  <c r="N115" i="6"/>
  <c r="N114" i="6"/>
  <c r="N113" i="6"/>
  <c r="N110" i="6"/>
  <c r="N109" i="6"/>
  <c r="N108" i="6"/>
  <c r="N107" i="6"/>
  <c r="N106" i="6"/>
  <c r="N103" i="6"/>
  <c r="N102" i="6"/>
  <c r="N99" i="6"/>
  <c r="N98" i="6"/>
  <c r="N97" i="6"/>
  <c r="N96" i="6"/>
  <c r="N95" i="6"/>
  <c r="N94" i="6"/>
  <c r="N93" i="6"/>
  <c r="N92" i="6"/>
  <c r="N91" i="6"/>
  <c r="N90" i="6"/>
  <c r="N87" i="6"/>
  <c r="N86" i="6"/>
  <c r="N82" i="6"/>
  <c r="N81" i="6"/>
  <c r="N78" i="6"/>
  <c r="N77" i="6"/>
  <c r="N74" i="6"/>
  <c r="N73" i="6"/>
  <c r="N72" i="6"/>
  <c r="N71" i="6"/>
  <c r="N70" i="6"/>
  <c r="N69" i="6"/>
  <c r="N68" i="6"/>
  <c r="N64" i="6"/>
  <c r="N63" i="6"/>
  <c r="N60" i="6"/>
  <c r="N59" i="6"/>
  <c r="N56" i="6"/>
  <c r="N54" i="6"/>
  <c r="N53" i="6"/>
  <c r="N52" i="6"/>
  <c r="N50" i="6"/>
  <c r="N49" i="6"/>
  <c r="N48" i="6"/>
  <c r="N47" i="6"/>
  <c r="N44" i="6"/>
  <c r="N41" i="6"/>
  <c r="N38" i="6"/>
  <c r="N35" i="6"/>
  <c r="N33" i="6"/>
  <c r="N29" i="6"/>
  <c r="N27" i="6"/>
  <c r="N26" i="6"/>
  <c r="N25" i="6"/>
  <c r="N22" i="6"/>
  <c r="N21" i="6"/>
  <c r="N20" i="6"/>
  <c r="N19" i="6"/>
  <c r="N16" i="6"/>
  <c r="N15" i="6"/>
  <c r="N14" i="6"/>
  <c r="N13" i="6"/>
  <c r="N10" i="6"/>
  <c r="N6" i="6"/>
  <c r="N5" i="6"/>
  <c r="N4" i="6"/>
  <c r="CD5" i="6"/>
  <c r="CD6" i="6"/>
  <c r="CD7" i="6"/>
  <c r="CD8" i="6"/>
  <c r="CD10" i="6"/>
  <c r="CD11" i="6"/>
  <c r="CD12" i="6"/>
  <c r="CD13" i="6"/>
  <c r="CD14" i="6"/>
  <c r="CD15" i="6"/>
  <c r="CD16" i="6"/>
  <c r="CD17" i="6"/>
  <c r="CD18" i="6"/>
  <c r="CD19" i="6"/>
  <c r="CD20" i="6"/>
  <c r="CD21" i="6"/>
  <c r="CD22" i="6"/>
  <c r="CD23" i="6"/>
  <c r="CD24" i="6"/>
  <c r="CD25" i="6"/>
  <c r="CD26" i="6"/>
  <c r="CD27" i="6"/>
  <c r="CD28" i="6"/>
  <c r="CD29" i="6"/>
  <c r="CD31" i="6"/>
  <c r="CD32" i="6"/>
  <c r="CD33" i="6"/>
  <c r="CD34" i="6"/>
  <c r="CD35" i="6"/>
  <c r="CD36" i="6"/>
  <c r="CD37" i="6"/>
  <c r="CD38" i="6"/>
  <c r="CD39" i="6"/>
  <c r="CD40" i="6"/>
  <c r="CD41" i="6"/>
  <c r="CD42" i="6"/>
  <c r="CD43" i="6"/>
  <c r="CD44" i="6"/>
  <c r="CD45" i="6"/>
  <c r="CD46" i="6"/>
  <c r="CD47" i="6"/>
  <c r="CD48" i="6"/>
  <c r="CD49" i="6"/>
  <c r="CD50" i="6"/>
  <c r="CD51" i="6"/>
  <c r="CD52" i="6"/>
  <c r="CD53" i="6"/>
  <c r="CD54" i="6"/>
  <c r="CD55" i="6"/>
  <c r="CD56" i="6"/>
  <c r="CD57" i="6"/>
  <c r="CD58" i="6"/>
  <c r="CD59" i="6"/>
  <c r="CD60" i="6"/>
  <c r="CD61" i="6"/>
  <c r="CD62" i="6"/>
  <c r="CD63" i="6"/>
  <c r="CD64" i="6"/>
  <c r="CD65" i="6"/>
  <c r="CD66" i="6"/>
  <c r="CD67" i="6"/>
  <c r="CD68" i="6"/>
  <c r="CD69" i="6"/>
  <c r="CD70" i="6"/>
  <c r="CD71" i="6"/>
  <c r="CD72" i="6"/>
  <c r="CD73" i="6"/>
  <c r="CD74" i="6"/>
  <c r="CD75" i="6"/>
  <c r="CD76" i="6"/>
  <c r="CD77" i="6"/>
  <c r="CD78" i="6"/>
  <c r="CD79" i="6"/>
  <c r="CD80" i="6"/>
  <c r="CD81" i="6"/>
  <c r="CD82" i="6"/>
  <c r="CD83" i="6"/>
  <c r="CD84" i="6"/>
  <c r="CD85" i="6"/>
  <c r="CD86" i="6"/>
  <c r="CD87" i="6"/>
  <c r="CD88" i="6"/>
  <c r="CD89" i="6"/>
  <c r="CD90" i="6"/>
  <c r="CD91" i="6"/>
  <c r="CD92" i="6"/>
  <c r="CD93" i="6"/>
  <c r="CD94" i="6"/>
  <c r="CD95" i="6"/>
  <c r="CD96" i="6"/>
  <c r="CD97" i="6"/>
  <c r="CD98" i="6"/>
  <c r="CD99" i="6"/>
  <c r="CD100" i="6"/>
  <c r="CD101" i="6"/>
  <c r="CD102" i="6"/>
  <c r="CD103" i="6"/>
  <c r="CD104" i="6"/>
  <c r="CD105" i="6"/>
  <c r="CD106" i="6"/>
  <c r="CD107" i="6"/>
  <c r="CD108" i="6"/>
  <c r="CD109" i="6"/>
  <c r="CD110" i="6"/>
  <c r="CD111" i="6"/>
  <c r="CD112" i="6"/>
  <c r="CD113" i="6"/>
  <c r="CD114" i="6"/>
  <c r="CD115" i="6"/>
  <c r="CD116" i="6"/>
  <c r="CD117" i="6"/>
  <c r="CD118" i="6"/>
  <c r="CD119" i="6"/>
  <c r="CD120" i="6"/>
  <c r="CD121" i="6"/>
  <c r="CD122" i="6"/>
  <c r="CD123" i="6"/>
  <c r="CD124" i="6"/>
  <c r="CD125" i="6"/>
  <c r="CD126" i="6"/>
  <c r="CD127" i="6"/>
  <c r="CD128" i="6"/>
  <c r="CD129" i="6"/>
  <c r="CD130" i="6"/>
  <c r="CD131" i="6"/>
  <c r="CD132" i="6"/>
  <c r="CD133" i="6"/>
  <c r="CD134" i="6"/>
  <c r="CD135" i="6"/>
  <c r="CD136" i="6"/>
  <c r="CD137" i="6"/>
  <c r="CD138" i="6"/>
  <c r="CD139" i="6"/>
  <c r="CD140" i="6"/>
  <c r="CD141" i="6"/>
  <c r="CD142" i="6"/>
  <c r="CD143" i="6"/>
  <c r="CD144" i="6"/>
  <c r="CD145" i="6"/>
  <c r="CD146" i="6"/>
  <c r="CD147" i="6"/>
  <c r="CD148" i="6"/>
  <c r="CD149" i="6"/>
  <c r="CD150" i="6"/>
  <c r="CD151" i="6"/>
  <c r="CD152" i="6"/>
  <c r="CD153" i="6"/>
  <c r="CD154" i="6"/>
  <c r="CD155" i="6"/>
  <c r="CD156" i="6"/>
  <c r="CD157" i="6"/>
  <c r="CD158" i="6"/>
  <c r="CD159" i="6"/>
  <c r="CD160" i="6"/>
  <c r="CD161" i="6"/>
  <c r="CD162" i="6"/>
  <c r="CD163" i="6"/>
  <c r="CD164" i="6"/>
  <c r="CD165" i="6"/>
  <c r="CD166" i="6"/>
  <c r="CD167" i="6"/>
  <c r="CD168" i="6"/>
  <c r="CD169" i="6"/>
  <c r="CD170" i="6"/>
  <c r="CD171" i="6"/>
  <c r="CD172" i="6"/>
  <c r="CD173" i="6"/>
  <c r="CD174" i="6"/>
  <c r="CD175" i="6"/>
  <c r="CD176" i="6"/>
  <c r="CD177" i="6"/>
  <c r="CD178" i="6"/>
  <c r="CD179" i="6"/>
  <c r="CD180" i="6"/>
  <c r="CD181" i="6"/>
  <c r="CD182" i="6"/>
  <c r="CD183" i="6"/>
  <c r="CD184" i="6"/>
  <c r="CD185" i="6"/>
  <c r="CD186" i="6"/>
  <c r="CD187" i="6"/>
  <c r="CD188" i="6"/>
  <c r="CD189" i="6"/>
  <c r="CD190" i="6"/>
  <c r="CD191" i="6"/>
  <c r="CD192" i="6"/>
  <c r="CD193" i="6"/>
  <c r="CD194" i="6"/>
  <c r="CD196" i="6"/>
  <c r="CD197" i="6"/>
  <c r="CD198" i="6"/>
  <c r="CD199" i="6"/>
  <c r="CD200" i="6"/>
  <c r="CD201" i="6"/>
  <c r="CD202" i="6"/>
  <c r="CD203" i="6"/>
  <c r="CD204" i="6"/>
  <c r="CD205" i="6"/>
  <c r="CD206" i="6"/>
  <c r="CD207" i="6"/>
  <c r="CD208" i="6"/>
  <c r="CD209" i="6"/>
  <c r="CD210" i="6"/>
  <c r="CD211" i="6"/>
  <c r="CD212" i="6"/>
  <c r="CD213" i="6"/>
  <c r="CD214" i="6"/>
  <c r="CD215" i="6"/>
  <c r="CD216" i="6"/>
  <c r="CD217" i="6"/>
  <c r="CD218" i="6"/>
  <c r="CD219" i="6"/>
  <c r="CD220" i="6"/>
  <c r="CD221" i="6"/>
  <c r="CD222" i="6"/>
  <c r="CD223" i="6"/>
  <c r="CD224" i="6"/>
  <c r="CD225" i="6"/>
  <c r="CD226" i="6"/>
  <c r="CD227" i="6"/>
  <c r="CD228" i="6"/>
  <c r="CD229" i="6"/>
  <c r="CD230" i="6"/>
  <c r="CD231" i="6"/>
  <c r="CD232" i="6"/>
  <c r="CD233" i="6"/>
  <c r="CD234" i="6"/>
  <c r="CD235" i="6"/>
  <c r="CD236" i="6"/>
  <c r="CD237" i="6"/>
  <c r="CD238" i="6"/>
  <c r="CD239" i="6"/>
  <c r="CD240" i="6"/>
  <c r="CD241" i="6"/>
  <c r="CD242" i="6"/>
  <c r="CD243" i="6"/>
  <c r="CD245" i="6"/>
  <c r="CD246" i="6"/>
  <c r="CD247" i="6"/>
  <c r="CD248" i="6"/>
  <c r="CD249" i="6"/>
  <c r="CD250" i="6"/>
  <c r="CD251" i="6"/>
  <c r="CD252" i="6"/>
  <c r="CD253" i="6"/>
  <c r="CD254" i="6"/>
  <c r="CD255" i="6"/>
  <c r="CD256" i="6"/>
  <c r="CD257" i="6"/>
  <c r="CD258" i="6"/>
  <c r="CD259" i="6"/>
  <c r="CD260" i="6"/>
  <c r="CD261" i="6"/>
  <c r="CD262" i="6"/>
  <c r="CD263" i="6"/>
  <c r="CD264" i="6"/>
  <c r="CD265" i="6"/>
  <c r="CD266" i="6"/>
  <c r="CD267" i="6"/>
  <c r="CD268" i="6"/>
  <c r="CD269" i="6"/>
  <c r="CD270" i="6"/>
  <c r="CD271" i="6"/>
  <c r="CD272" i="6"/>
  <c r="CD273" i="6"/>
  <c r="CD274" i="6"/>
  <c r="CD275" i="6"/>
  <c r="CD276" i="6"/>
  <c r="CD277" i="6"/>
  <c r="CD278" i="6"/>
  <c r="CD279" i="6"/>
  <c r="CD280" i="6"/>
  <c r="CD281" i="6"/>
  <c r="CD282" i="6"/>
  <c r="CD283" i="6"/>
  <c r="CD284" i="6"/>
  <c r="CD285" i="6"/>
  <c r="CD286" i="6"/>
  <c r="CD287" i="6"/>
  <c r="CD288" i="6"/>
  <c r="CD289" i="6"/>
  <c r="CD290" i="6"/>
  <c r="CD291" i="6"/>
  <c r="CD292" i="6"/>
  <c r="CD293" i="6"/>
  <c r="CD294" i="6"/>
  <c r="CD295" i="6"/>
  <c r="CD296" i="6"/>
  <c r="CD297" i="6"/>
  <c r="CD298" i="6"/>
  <c r="CD299" i="6"/>
  <c r="CD300" i="6"/>
  <c r="CD301" i="6"/>
  <c r="CD302" i="6"/>
  <c r="CD303" i="6"/>
  <c r="CD304" i="6"/>
  <c r="CD305" i="6"/>
  <c r="CD306" i="6"/>
  <c r="CD307" i="6"/>
  <c r="CD308" i="6"/>
  <c r="CD309" i="6"/>
  <c r="CD310" i="6"/>
  <c r="CD311" i="6"/>
  <c r="CD312" i="6"/>
  <c r="CD313" i="6"/>
  <c r="CD314" i="6"/>
  <c r="CD315" i="6"/>
  <c r="CD316" i="6"/>
  <c r="CD317" i="6"/>
  <c r="CD318" i="6"/>
  <c r="CD319" i="6"/>
  <c r="CD320" i="6"/>
  <c r="CD321" i="6"/>
  <c r="CD322" i="6"/>
  <c r="CD323" i="6"/>
  <c r="CD324" i="6"/>
  <c r="CD325" i="6"/>
  <c r="CD326" i="6"/>
  <c r="CD327" i="6"/>
  <c r="CD328" i="6"/>
  <c r="CD329" i="6"/>
  <c r="CD330" i="6"/>
  <c r="CD331" i="6"/>
  <c r="CD332" i="6"/>
  <c r="CD333" i="6"/>
  <c r="CD334" i="6"/>
  <c r="CD335" i="6"/>
  <c r="CD336" i="6"/>
  <c r="CD337" i="6"/>
  <c r="CD338" i="6"/>
  <c r="CD339" i="6"/>
  <c r="CD340" i="6"/>
  <c r="CD341" i="6"/>
  <c r="CD342" i="6"/>
  <c r="CD343" i="6"/>
  <c r="CD344" i="6"/>
  <c r="CD345" i="6"/>
  <c r="CD346" i="6"/>
  <c r="CD347" i="6"/>
  <c r="CD348" i="6"/>
  <c r="CD349" i="6"/>
  <c r="CD350" i="6"/>
  <c r="CD4" i="6"/>
  <c r="CC5" i="6"/>
  <c r="CC6" i="6"/>
  <c r="CC7" i="6"/>
  <c r="CC8" i="6"/>
  <c r="CC10" i="6"/>
  <c r="CC11" i="6"/>
  <c r="CC12" i="6"/>
  <c r="CC13" i="6"/>
  <c r="CC14" i="6"/>
  <c r="CC15" i="6"/>
  <c r="CC16" i="6"/>
  <c r="CC17" i="6"/>
  <c r="CC18" i="6"/>
  <c r="CC19" i="6"/>
  <c r="CC20" i="6"/>
  <c r="CC21" i="6"/>
  <c r="CC22" i="6"/>
  <c r="CC23" i="6"/>
  <c r="CC24" i="6"/>
  <c r="CC25" i="6"/>
  <c r="CC26" i="6"/>
  <c r="CC27" i="6"/>
  <c r="CC28" i="6"/>
  <c r="CC29" i="6"/>
  <c r="CC31" i="6"/>
  <c r="CC32" i="6"/>
  <c r="CC33" i="6"/>
  <c r="CC34" i="6"/>
  <c r="CC35" i="6"/>
  <c r="CC36" i="6"/>
  <c r="CC37" i="6"/>
  <c r="CC38" i="6"/>
  <c r="CC39" i="6"/>
  <c r="CC40" i="6"/>
  <c r="CC41" i="6"/>
  <c r="CC42" i="6"/>
  <c r="CC43" i="6"/>
  <c r="CC44" i="6"/>
  <c r="CC45" i="6"/>
  <c r="CC46" i="6"/>
  <c r="CC47" i="6"/>
  <c r="CC48" i="6"/>
  <c r="CC49" i="6"/>
  <c r="CC50" i="6"/>
  <c r="CC51" i="6"/>
  <c r="CC52" i="6"/>
  <c r="CC53" i="6"/>
  <c r="CC54" i="6"/>
  <c r="CC55" i="6"/>
  <c r="CC56" i="6"/>
  <c r="CC57" i="6"/>
  <c r="CC58" i="6"/>
  <c r="CC59" i="6"/>
  <c r="CC60" i="6"/>
  <c r="CC61" i="6"/>
  <c r="CC62" i="6"/>
  <c r="CC63" i="6"/>
  <c r="CC64" i="6"/>
  <c r="CC65" i="6"/>
  <c r="CC66" i="6"/>
  <c r="CC67" i="6"/>
  <c r="CC68" i="6"/>
  <c r="CC69" i="6"/>
  <c r="CC70" i="6"/>
  <c r="CC71" i="6"/>
  <c r="CC72" i="6"/>
  <c r="CC73" i="6"/>
  <c r="CC74" i="6"/>
  <c r="CC75" i="6"/>
  <c r="CC76" i="6"/>
  <c r="CC77" i="6"/>
  <c r="CC78" i="6"/>
  <c r="CC79" i="6"/>
  <c r="CC80" i="6"/>
  <c r="CC81" i="6"/>
  <c r="CC82" i="6"/>
  <c r="CC83" i="6"/>
  <c r="CC84" i="6"/>
  <c r="CC85" i="6"/>
  <c r="CC86" i="6"/>
  <c r="CC87" i="6"/>
  <c r="CC88" i="6"/>
  <c r="CC89" i="6"/>
  <c r="CC90" i="6"/>
  <c r="CC91" i="6"/>
  <c r="CC92" i="6"/>
  <c r="CC93" i="6"/>
  <c r="CC94" i="6"/>
  <c r="CC95" i="6"/>
  <c r="CC96" i="6"/>
  <c r="CC97" i="6"/>
  <c r="CC98" i="6"/>
  <c r="CC99" i="6"/>
  <c r="CC100" i="6"/>
  <c r="CC101" i="6"/>
  <c r="CC102" i="6"/>
  <c r="CC103" i="6"/>
  <c r="CC104" i="6"/>
  <c r="CC105" i="6"/>
  <c r="CC106" i="6"/>
  <c r="CC107" i="6"/>
  <c r="CC108" i="6"/>
  <c r="CC109" i="6"/>
  <c r="CC110" i="6"/>
  <c r="CC111" i="6"/>
  <c r="CC112" i="6"/>
  <c r="CC113" i="6"/>
  <c r="CC114" i="6"/>
  <c r="CC115" i="6"/>
  <c r="CC116" i="6"/>
  <c r="CC117" i="6"/>
  <c r="CC118" i="6"/>
  <c r="CC119" i="6"/>
  <c r="CC120" i="6"/>
  <c r="CC121" i="6"/>
  <c r="CC122" i="6"/>
  <c r="CC123" i="6"/>
  <c r="CC124" i="6"/>
  <c r="CC125" i="6"/>
  <c r="CC126" i="6"/>
  <c r="CC127" i="6"/>
  <c r="CC128" i="6"/>
  <c r="CC129" i="6"/>
  <c r="CC130" i="6"/>
  <c r="CC131" i="6"/>
  <c r="CC132" i="6"/>
  <c r="CC133" i="6"/>
  <c r="CC134" i="6"/>
  <c r="CC135" i="6"/>
  <c r="CC136" i="6"/>
  <c r="CC137" i="6"/>
  <c r="CC138" i="6"/>
  <c r="CC139" i="6"/>
  <c r="CC140" i="6"/>
  <c r="CC141" i="6"/>
  <c r="CC142" i="6"/>
  <c r="CC143" i="6"/>
  <c r="CC144" i="6"/>
  <c r="CC145" i="6"/>
  <c r="CC146" i="6"/>
  <c r="CC147" i="6"/>
  <c r="CC148" i="6"/>
  <c r="CC149" i="6"/>
  <c r="CC150" i="6"/>
  <c r="CC151" i="6"/>
  <c r="CC152" i="6"/>
  <c r="CC153" i="6"/>
  <c r="CC154" i="6"/>
  <c r="CC155" i="6"/>
  <c r="CC156" i="6"/>
  <c r="CC157" i="6"/>
  <c r="CC158" i="6"/>
  <c r="CC159" i="6"/>
  <c r="CC160" i="6"/>
  <c r="CC161" i="6"/>
  <c r="CC162" i="6"/>
  <c r="CC163" i="6"/>
  <c r="CC164" i="6"/>
  <c r="CC165" i="6"/>
  <c r="CC166" i="6"/>
  <c r="CC167" i="6"/>
  <c r="CC168" i="6"/>
  <c r="CC169" i="6"/>
  <c r="CC170" i="6"/>
  <c r="CC171" i="6"/>
  <c r="CC172" i="6"/>
  <c r="CC173" i="6"/>
  <c r="CC174" i="6"/>
  <c r="CC175" i="6"/>
  <c r="CC176" i="6"/>
  <c r="CC177" i="6"/>
  <c r="CC178" i="6"/>
  <c r="CC179" i="6"/>
  <c r="CC180" i="6"/>
  <c r="CC181" i="6"/>
  <c r="CC182" i="6"/>
  <c r="CC183" i="6"/>
  <c r="CC184" i="6"/>
  <c r="CC185" i="6"/>
  <c r="CC186" i="6"/>
  <c r="CC187" i="6"/>
  <c r="CC188" i="6"/>
  <c r="CC189" i="6"/>
  <c r="CC190" i="6"/>
  <c r="CC191" i="6"/>
  <c r="CC192" i="6"/>
  <c r="CC193" i="6"/>
  <c r="CC194" i="6"/>
  <c r="CC196" i="6"/>
  <c r="CC197" i="6"/>
  <c r="CC198" i="6"/>
  <c r="CC199" i="6"/>
  <c r="CC200" i="6"/>
  <c r="CC201" i="6"/>
  <c r="CC202" i="6"/>
  <c r="CC203" i="6"/>
  <c r="CC204" i="6"/>
  <c r="CC205" i="6"/>
  <c r="CC206" i="6"/>
  <c r="CC207" i="6"/>
  <c r="CC208" i="6"/>
  <c r="CC209" i="6"/>
  <c r="CC210" i="6"/>
  <c r="CC211" i="6"/>
  <c r="CC212" i="6"/>
  <c r="CC213" i="6"/>
  <c r="CC214" i="6"/>
  <c r="CC215" i="6"/>
  <c r="CC216" i="6"/>
  <c r="CC217" i="6"/>
  <c r="CC218" i="6"/>
  <c r="CC219" i="6"/>
  <c r="CC220" i="6"/>
  <c r="CC221" i="6"/>
  <c r="CC222" i="6"/>
  <c r="CC223" i="6"/>
  <c r="CC224" i="6"/>
  <c r="CC225" i="6"/>
  <c r="CC226" i="6"/>
  <c r="CC227" i="6"/>
  <c r="CC228" i="6"/>
  <c r="CC229" i="6"/>
  <c r="CC230" i="6"/>
  <c r="CC231" i="6"/>
  <c r="CC232" i="6"/>
  <c r="CC233" i="6"/>
  <c r="CC234" i="6"/>
  <c r="CC235" i="6"/>
  <c r="CC236" i="6"/>
  <c r="CC237" i="6"/>
  <c r="CC238" i="6"/>
  <c r="CC239" i="6"/>
  <c r="CC240" i="6"/>
  <c r="CC241" i="6"/>
  <c r="CC242" i="6"/>
  <c r="CC243" i="6"/>
  <c r="CC245" i="6"/>
  <c r="CC246" i="6"/>
  <c r="CC247" i="6"/>
  <c r="CC248" i="6"/>
  <c r="CC249" i="6"/>
  <c r="CC250" i="6"/>
  <c r="CC251" i="6"/>
  <c r="CC252" i="6"/>
  <c r="CC253" i="6"/>
  <c r="CC254" i="6"/>
  <c r="CC255" i="6"/>
  <c r="CC256" i="6"/>
  <c r="CC257" i="6"/>
  <c r="CC258" i="6"/>
  <c r="CC259" i="6"/>
  <c r="CC260" i="6"/>
  <c r="CC261" i="6"/>
  <c r="CC262" i="6"/>
  <c r="CC263" i="6"/>
  <c r="CC264" i="6"/>
  <c r="CC265" i="6"/>
  <c r="CC266" i="6"/>
  <c r="CC267" i="6"/>
  <c r="CC268" i="6"/>
  <c r="CC269" i="6"/>
  <c r="CC270" i="6"/>
  <c r="CC271" i="6"/>
  <c r="CC272" i="6"/>
  <c r="CC273" i="6"/>
  <c r="CC274" i="6"/>
  <c r="CC275" i="6"/>
  <c r="CC276" i="6"/>
  <c r="CC277" i="6"/>
  <c r="CC278" i="6"/>
  <c r="CC279" i="6"/>
  <c r="CC280" i="6"/>
  <c r="CC281" i="6"/>
  <c r="CC282" i="6"/>
  <c r="CC283" i="6"/>
  <c r="CC284" i="6"/>
  <c r="CC285" i="6"/>
  <c r="CC286" i="6"/>
  <c r="CC287" i="6"/>
  <c r="CC288" i="6"/>
  <c r="CC289" i="6"/>
  <c r="CC290" i="6"/>
  <c r="CC291" i="6"/>
  <c r="CC292" i="6"/>
  <c r="CC293" i="6"/>
  <c r="CC294" i="6"/>
  <c r="CC295" i="6"/>
  <c r="CC297" i="6"/>
  <c r="CC298" i="6"/>
  <c r="CC299" i="6"/>
  <c r="CC300" i="6"/>
  <c r="CC301" i="6"/>
  <c r="CC302" i="6"/>
  <c r="CC303" i="6"/>
  <c r="CC304" i="6"/>
  <c r="CC305" i="6"/>
  <c r="CC306" i="6"/>
  <c r="CC307" i="6"/>
  <c r="CC308" i="6"/>
  <c r="CC309" i="6"/>
  <c r="CC310" i="6"/>
  <c r="CC311" i="6"/>
  <c r="CC312" i="6"/>
  <c r="CC313" i="6"/>
  <c r="CC314" i="6"/>
  <c r="CC315" i="6"/>
  <c r="CC316" i="6"/>
  <c r="CC317" i="6"/>
  <c r="CC318" i="6"/>
  <c r="CC319" i="6"/>
  <c r="CC320" i="6"/>
  <c r="CC321" i="6"/>
  <c r="CC322" i="6"/>
  <c r="CC323" i="6"/>
  <c r="CC324" i="6"/>
  <c r="CC325" i="6"/>
  <c r="CC326" i="6"/>
  <c r="CC327" i="6"/>
  <c r="CC328" i="6"/>
  <c r="CC329" i="6"/>
  <c r="CC330" i="6"/>
  <c r="CC331" i="6"/>
  <c r="CC332" i="6"/>
  <c r="CC333" i="6"/>
  <c r="CC334" i="6"/>
  <c r="CC335" i="6"/>
  <c r="CC336" i="6"/>
  <c r="CC337" i="6"/>
  <c r="CC338" i="6"/>
  <c r="CC339" i="6"/>
  <c r="CC340" i="6"/>
  <c r="CC341" i="6"/>
  <c r="CC342" i="6"/>
  <c r="CC343" i="6"/>
  <c r="CC344" i="6"/>
  <c r="CC345" i="6"/>
  <c r="CC346" i="6"/>
  <c r="CC347" i="6"/>
  <c r="CC348" i="6"/>
  <c r="CC349" i="6"/>
  <c r="CC350" i="6"/>
  <c r="CC4" i="6"/>
  <c r="CB350" i="6"/>
  <c r="CB349" i="6"/>
  <c r="CB348" i="6"/>
  <c r="CB347" i="6"/>
  <c r="CB346" i="6"/>
  <c r="CB345" i="6"/>
  <c r="CB344" i="6"/>
  <c r="CB343" i="6"/>
  <c r="CB342" i="6"/>
  <c r="CB341" i="6"/>
  <c r="CB340" i="6"/>
  <c r="CB339" i="6"/>
  <c r="CB338" i="6"/>
  <c r="CB337" i="6"/>
  <c r="CB336" i="6"/>
  <c r="CB335" i="6"/>
  <c r="CB334" i="6"/>
  <c r="CB333" i="6"/>
  <c r="CB332" i="6"/>
  <c r="CB331" i="6"/>
  <c r="CB330" i="6"/>
  <c r="CB329" i="6"/>
  <c r="CB328" i="6"/>
  <c r="CB327" i="6"/>
  <c r="CB326" i="6"/>
  <c r="CB325" i="6"/>
  <c r="CB324" i="6"/>
  <c r="CB323" i="6"/>
  <c r="CB322" i="6"/>
  <c r="CB321" i="6"/>
  <c r="CB320" i="6"/>
  <c r="CB319" i="6"/>
  <c r="CB318" i="6"/>
  <c r="CB317" i="6"/>
  <c r="CB316" i="6"/>
  <c r="CB315" i="6"/>
  <c r="CB314" i="6"/>
  <c r="CB313" i="6"/>
  <c r="CB312" i="6"/>
  <c r="CB311" i="6"/>
  <c r="CB310" i="6"/>
  <c r="CB309" i="6"/>
  <c r="CB308" i="6"/>
  <c r="CB307" i="6"/>
  <c r="CB306" i="6"/>
  <c r="CB305" i="6"/>
  <c r="CB304" i="6"/>
  <c r="CB303" i="6"/>
  <c r="CB302" i="6"/>
  <c r="CB301" i="6"/>
  <c r="CB300" i="6"/>
  <c r="CB299" i="6"/>
  <c r="CB298" i="6"/>
  <c r="CB297" i="6"/>
  <c r="CB296" i="6"/>
  <c r="CB295" i="6"/>
  <c r="CB294" i="6"/>
  <c r="CB293" i="6"/>
  <c r="CB292" i="6"/>
  <c r="CB291" i="6"/>
  <c r="CB290" i="6"/>
  <c r="CB289" i="6"/>
  <c r="CB288" i="6"/>
  <c r="CB287" i="6"/>
  <c r="CB286" i="6"/>
  <c r="CB285" i="6"/>
  <c r="CB284" i="6"/>
  <c r="CB283" i="6"/>
  <c r="CB282" i="6"/>
  <c r="CB281" i="6"/>
  <c r="CB280" i="6"/>
  <c r="CB279" i="6"/>
  <c r="CB278" i="6"/>
  <c r="CB277" i="6"/>
  <c r="CB276" i="6"/>
  <c r="CB275" i="6"/>
  <c r="CB274" i="6"/>
  <c r="CB273" i="6"/>
  <c r="CB272" i="6"/>
  <c r="CB271" i="6"/>
  <c r="CB270" i="6"/>
  <c r="CB269" i="6"/>
  <c r="CB268" i="6"/>
  <c r="CB267" i="6"/>
  <c r="CB266" i="6"/>
  <c r="CB265" i="6"/>
  <c r="CB264" i="6"/>
  <c r="CB263" i="6"/>
  <c r="CB262" i="6"/>
  <c r="CB261" i="6"/>
  <c r="CB260" i="6"/>
  <c r="CB259" i="6"/>
  <c r="CB258" i="6"/>
  <c r="CB257" i="6"/>
  <c r="CB256" i="6"/>
  <c r="CB255" i="6"/>
  <c r="CB254" i="6"/>
  <c r="CB253" i="6"/>
  <c r="CB252" i="6"/>
  <c r="CB251" i="6"/>
  <c r="CB250" i="6"/>
  <c r="CB249" i="6"/>
  <c r="CB248" i="6"/>
  <c r="CB247" i="6"/>
  <c r="CB246" i="6"/>
  <c r="CB245" i="6"/>
  <c r="CB243" i="6"/>
  <c r="CB242" i="6"/>
  <c r="CB241" i="6"/>
  <c r="CB240" i="6"/>
  <c r="CB239" i="6"/>
  <c r="CB238" i="6"/>
  <c r="CB237" i="6"/>
  <c r="CB236" i="6"/>
  <c r="CB235" i="6"/>
  <c r="CB234" i="6"/>
  <c r="CB233" i="6"/>
  <c r="CB232" i="6"/>
  <c r="CB231" i="6"/>
  <c r="CB230" i="6"/>
  <c r="CB229" i="6"/>
  <c r="CB228" i="6"/>
  <c r="CB227" i="6"/>
  <c r="CB226" i="6"/>
  <c r="CB225" i="6"/>
  <c r="CB224" i="6"/>
  <c r="CB223" i="6"/>
  <c r="CB222" i="6"/>
  <c r="CB221" i="6"/>
  <c r="CB220" i="6"/>
  <c r="CB219" i="6"/>
  <c r="CB218" i="6"/>
  <c r="CB217" i="6"/>
  <c r="CB216" i="6"/>
  <c r="CB215" i="6"/>
  <c r="CB214" i="6"/>
  <c r="CB213" i="6"/>
  <c r="CB212" i="6"/>
  <c r="CB211" i="6"/>
  <c r="CB210" i="6"/>
  <c r="CB209" i="6"/>
  <c r="CB208" i="6"/>
  <c r="CB207" i="6"/>
  <c r="CB206" i="6"/>
  <c r="CB205" i="6"/>
  <c r="CB204" i="6"/>
  <c r="CB203" i="6"/>
  <c r="CB202" i="6"/>
  <c r="CB201" i="6"/>
  <c r="CB200" i="6"/>
  <c r="CB199" i="6"/>
  <c r="CB198" i="6"/>
  <c r="CB197" i="6"/>
  <c r="CB196" i="6"/>
  <c r="CB194" i="6"/>
  <c r="CB193" i="6"/>
  <c r="CB192" i="6"/>
  <c r="CB191" i="6"/>
  <c r="CB190" i="6"/>
  <c r="CB189" i="6"/>
  <c r="CB188" i="6"/>
  <c r="CB187" i="6"/>
  <c r="CB186" i="6"/>
  <c r="CB185" i="6"/>
  <c r="CB184" i="6"/>
  <c r="CB183" i="6"/>
  <c r="CB182" i="6"/>
  <c r="CB181" i="6"/>
  <c r="CB180" i="6"/>
  <c r="CB179" i="6"/>
  <c r="CB178" i="6"/>
  <c r="CB177" i="6"/>
  <c r="CB176" i="6"/>
  <c r="CB175" i="6"/>
  <c r="CB174" i="6"/>
  <c r="CB173" i="6"/>
  <c r="CB172" i="6"/>
  <c r="CB171" i="6"/>
  <c r="CB170" i="6"/>
  <c r="CB169" i="6"/>
  <c r="CB168" i="6"/>
  <c r="CB167" i="6"/>
  <c r="CB166" i="6"/>
  <c r="CB165" i="6"/>
  <c r="CB164" i="6"/>
  <c r="CB163" i="6"/>
  <c r="CB162" i="6"/>
  <c r="CB161" i="6"/>
  <c r="CB160" i="6"/>
  <c r="CB159" i="6"/>
  <c r="CB158" i="6"/>
  <c r="CB157" i="6"/>
  <c r="CB156" i="6"/>
  <c r="CB155" i="6"/>
  <c r="CB154" i="6"/>
  <c r="CB153" i="6"/>
  <c r="CB152" i="6"/>
  <c r="CB151" i="6"/>
  <c r="CB150" i="6"/>
  <c r="CB149" i="6"/>
  <c r="CB148" i="6"/>
  <c r="CB147" i="6"/>
  <c r="CB146" i="6"/>
  <c r="CB145" i="6"/>
  <c r="CB144" i="6"/>
  <c r="CB143" i="6"/>
  <c r="CB142" i="6"/>
  <c r="CB141" i="6"/>
  <c r="CB140" i="6"/>
  <c r="CB139" i="6"/>
  <c r="CB138" i="6"/>
  <c r="CB137" i="6"/>
  <c r="CB136" i="6"/>
  <c r="CB135" i="6"/>
  <c r="CB134" i="6"/>
  <c r="CB133" i="6"/>
  <c r="CB132" i="6"/>
  <c r="CB131" i="6"/>
  <c r="CB130" i="6"/>
  <c r="CB129" i="6"/>
  <c r="CB128" i="6"/>
  <c r="CB127" i="6"/>
  <c r="CB126" i="6"/>
  <c r="CB125" i="6"/>
  <c r="CB124" i="6"/>
  <c r="CB123" i="6"/>
  <c r="CB122" i="6"/>
  <c r="CB121" i="6"/>
  <c r="CB120" i="6"/>
  <c r="CB119" i="6"/>
  <c r="CB118" i="6"/>
  <c r="CB117" i="6"/>
  <c r="CB116" i="6"/>
  <c r="CB115" i="6"/>
  <c r="CB114" i="6"/>
  <c r="CB113" i="6"/>
  <c r="CB112" i="6"/>
  <c r="CB111" i="6"/>
  <c r="CB110" i="6"/>
  <c r="CB109" i="6"/>
  <c r="CB108" i="6"/>
  <c r="CB107" i="6"/>
  <c r="CB106" i="6"/>
  <c r="CB105" i="6"/>
  <c r="CB104" i="6"/>
  <c r="CB103" i="6"/>
  <c r="CB102" i="6"/>
  <c r="CB101" i="6"/>
  <c r="CB100" i="6"/>
  <c r="CB99" i="6"/>
  <c r="CB98" i="6"/>
  <c r="CB97" i="6"/>
  <c r="CB96" i="6"/>
  <c r="CB95" i="6"/>
  <c r="CB94" i="6"/>
  <c r="CB93" i="6"/>
  <c r="CB92" i="6"/>
  <c r="CB91" i="6"/>
  <c r="CB90" i="6"/>
  <c r="CB89" i="6"/>
  <c r="CB88" i="6"/>
  <c r="CB87" i="6"/>
  <c r="CB86" i="6"/>
  <c r="CB85" i="6"/>
  <c r="CB84" i="6"/>
  <c r="CB83" i="6"/>
  <c r="CB82" i="6"/>
  <c r="CB81" i="6"/>
  <c r="CB80" i="6"/>
  <c r="CB79" i="6"/>
  <c r="CB78" i="6"/>
  <c r="CB77" i="6"/>
  <c r="CB76" i="6"/>
  <c r="CB75" i="6"/>
  <c r="CB74" i="6"/>
  <c r="CB73" i="6"/>
  <c r="CB72" i="6"/>
  <c r="CB71" i="6"/>
  <c r="CB70" i="6"/>
  <c r="CB69" i="6"/>
  <c r="CB68" i="6"/>
  <c r="CB67" i="6"/>
  <c r="CB66" i="6"/>
  <c r="CB65" i="6"/>
  <c r="CB64" i="6"/>
  <c r="CB63" i="6"/>
  <c r="CB62" i="6"/>
  <c r="CB61" i="6"/>
  <c r="CB60" i="6"/>
  <c r="CB59" i="6"/>
  <c r="CB58" i="6"/>
  <c r="CB57" i="6"/>
  <c r="CB56" i="6"/>
  <c r="CB55" i="6"/>
  <c r="CB54" i="6"/>
  <c r="CB53" i="6"/>
  <c r="CB52" i="6"/>
  <c r="CB51" i="6"/>
  <c r="CB50" i="6"/>
  <c r="CB49" i="6"/>
  <c r="CB48" i="6"/>
  <c r="CB47" i="6"/>
  <c r="CB46" i="6"/>
  <c r="CB45" i="6"/>
  <c r="CB44" i="6"/>
  <c r="CB43" i="6"/>
  <c r="CB42" i="6"/>
  <c r="CB41" i="6"/>
  <c r="CB40" i="6"/>
  <c r="CB39" i="6"/>
  <c r="CB38" i="6"/>
  <c r="CB37" i="6"/>
  <c r="CB36" i="6"/>
  <c r="CB35" i="6"/>
  <c r="CB34" i="6"/>
  <c r="CB33" i="6"/>
  <c r="CB32" i="6"/>
  <c r="CB31" i="6"/>
  <c r="CB29" i="6"/>
  <c r="CB28" i="6"/>
  <c r="CB27" i="6"/>
  <c r="CB26" i="6"/>
  <c r="CB25" i="6"/>
  <c r="CB24" i="6"/>
  <c r="CB23" i="6"/>
  <c r="CB22" i="6"/>
  <c r="CB21" i="6"/>
  <c r="CB20" i="6"/>
  <c r="CB19" i="6"/>
  <c r="CB18" i="6"/>
  <c r="CB17" i="6"/>
  <c r="CB16" i="6"/>
  <c r="CB15" i="6"/>
  <c r="CB14" i="6"/>
  <c r="CB13" i="6"/>
  <c r="CB12" i="6"/>
  <c r="CB11" i="6"/>
  <c r="CB10" i="6"/>
  <c r="CB8" i="6"/>
  <c r="CB7" i="6"/>
  <c r="CB6" i="6"/>
  <c r="CB5" i="6"/>
  <c r="CB4" i="6"/>
  <c r="AO3" i="6"/>
  <c r="AO5" i="6"/>
  <c r="AO6" i="6"/>
  <c r="AO7" i="6"/>
  <c r="AO8" i="6"/>
  <c r="AO10" i="6"/>
  <c r="AO11" i="6"/>
  <c r="AO12" i="6"/>
  <c r="AO13" i="6"/>
  <c r="AO14" i="6"/>
  <c r="AO15" i="6"/>
  <c r="AO16" i="6"/>
  <c r="AO17" i="6"/>
  <c r="AO18" i="6"/>
  <c r="AO19" i="6"/>
  <c r="AO20" i="6"/>
  <c r="AO21" i="6"/>
  <c r="AO22" i="6"/>
  <c r="AO23" i="6"/>
  <c r="AO25" i="6"/>
  <c r="AO26" i="6"/>
  <c r="AO27" i="6"/>
  <c r="AO29" i="6"/>
  <c r="AO31" i="6"/>
  <c r="AO32" i="6"/>
  <c r="AO33" i="6"/>
  <c r="AO35" i="6"/>
  <c r="AO36" i="6"/>
  <c r="AO37" i="6"/>
  <c r="AO38" i="6"/>
  <c r="AO39" i="6"/>
  <c r="AO40" i="6"/>
  <c r="AO41" i="6"/>
  <c r="AO42" i="6"/>
  <c r="AO43" i="6"/>
  <c r="AO44" i="6"/>
  <c r="AO45" i="6"/>
  <c r="AO46" i="6"/>
  <c r="AO47" i="6"/>
  <c r="AO48" i="6"/>
  <c r="AO49" i="6"/>
  <c r="AO50" i="6"/>
  <c r="AO52" i="6"/>
  <c r="AO53" i="6"/>
  <c r="AO54" i="6"/>
  <c r="AO56" i="6"/>
  <c r="AO57" i="6"/>
  <c r="AO58" i="6"/>
  <c r="AO59" i="6"/>
  <c r="AO60" i="6"/>
  <c r="AO61" i="6"/>
  <c r="AO62" i="6"/>
  <c r="AO63" i="6"/>
  <c r="AO64" i="6"/>
  <c r="AO65" i="6"/>
  <c r="AO66" i="6"/>
  <c r="AO68" i="6"/>
  <c r="AO69" i="6"/>
  <c r="AO70" i="6"/>
  <c r="AO71" i="6"/>
  <c r="AO72" i="6"/>
  <c r="AO73" i="6"/>
  <c r="AO74" i="6"/>
  <c r="AO75" i="6"/>
  <c r="AO76" i="6"/>
  <c r="AO77" i="6"/>
  <c r="AO78" i="6"/>
  <c r="AO79" i="6"/>
  <c r="AO80" i="6"/>
  <c r="AO81" i="6"/>
  <c r="AO82" i="6"/>
  <c r="AO84" i="6"/>
  <c r="AO85" i="6"/>
  <c r="AO86" i="6"/>
  <c r="AO87" i="6"/>
  <c r="AO88" i="6"/>
  <c r="AO89" i="6"/>
  <c r="AO90" i="6"/>
  <c r="AO91" i="6"/>
  <c r="AO92" i="6"/>
  <c r="AO93" i="6"/>
  <c r="AO94" i="6"/>
  <c r="AO95" i="6"/>
  <c r="AO96" i="6"/>
  <c r="AO97" i="6"/>
  <c r="AO98" i="6"/>
  <c r="AO99" i="6"/>
  <c r="AO100" i="6"/>
  <c r="AO101" i="6"/>
  <c r="AO102" i="6"/>
  <c r="AO103" i="6"/>
  <c r="AO104" i="6"/>
  <c r="AO105" i="6"/>
  <c r="AO106" i="6"/>
  <c r="AO107" i="6"/>
  <c r="AO108" i="6"/>
  <c r="AO109" i="6"/>
  <c r="AO110" i="6"/>
  <c r="AO111" i="6"/>
  <c r="AO112" i="6"/>
  <c r="AO113" i="6"/>
  <c r="AO114" i="6"/>
  <c r="AO115" i="6"/>
  <c r="AO116" i="6"/>
  <c r="AO117" i="6"/>
  <c r="AO118" i="6"/>
  <c r="AO119" i="6"/>
  <c r="AO120" i="6"/>
  <c r="AO121" i="6"/>
  <c r="AO122" i="6"/>
  <c r="AO125" i="6"/>
  <c r="AO127" i="6"/>
  <c r="AO128" i="6"/>
  <c r="AO129" i="6"/>
  <c r="AO130" i="6"/>
  <c r="AO131" i="6"/>
  <c r="AO132" i="6"/>
  <c r="AO133" i="6"/>
  <c r="AO134" i="6"/>
  <c r="AO135" i="6"/>
  <c r="AO136" i="6"/>
  <c r="AO137" i="6"/>
  <c r="AO138" i="6"/>
  <c r="AO139" i="6"/>
  <c r="AO140" i="6"/>
  <c r="AO141" i="6"/>
  <c r="AO142" i="6"/>
  <c r="AO143" i="6"/>
  <c r="AO144" i="6"/>
  <c r="AO145" i="6"/>
  <c r="AO146" i="6"/>
  <c r="AO147" i="6"/>
  <c r="AO148" i="6"/>
  <c r="AO149" i="6"/>
  <c r="AO150" i="6"/>
  <c r="AO151" i="6"/>
  <c r="AO152" i="6"/>
  <c r="AO153" i="6"/>
  <c r="AO154" i="6"/>
  <c r="AO155" i="6"/>
  <c r="AO156" i="6"/>
  <c r="AO157" i="6"/>
  <c r="AO158" i="6"/>
  <c r="AO159" i="6"/>
  <c r="AO160" i="6"/>
  <c r="AO161" i="6"/>
  <c r="AO162" i="6"/>
  <c r="AO163" i="6"/>
  <c r="AO165" i="6"/>
  <c r="AO166" i="6"/>
  <c r="AO167" i="6"/>
  <c r="AO168" i="6"/>
  <c r="AO169" i="6"/>
  <c r="AO170" i="6"/>
  <c r="AO171" i="6"/>
  <c r="AO172" i="6"/>
  <c r="AO173" i="6"/>
  <c r="AO174" i="6"/>
  <c r="AO175" i="6"/>
  <c r="AO176" i="6"/>
  <c r="AO177" i="6"/>
  <c r="AO178" i="6"/>
  <c r="AO179" i="6"/>
  <c r="AO180" i="6"/>
  <c r="AO181" i="6"/>
  <c r="AO182" i="6"/>
  <c r="AO183" i="6"/>
  <c r="AO184" i="6"/>
  <c r="AO185" i="6"/>
  <c r="AO186" i="6"/>
  <c r="AO187" i="6"/>
  <c r="AO188" i="6"/>
  <c r="AO189" i="6"/>
  <c r="AO190" i="6"/>
  <c r="AO191" i="6"/>
  <c r="AO192" i="6"/>
  <c r="AO193" i="6"/>
  <c r="AO194" i="6"/>
  <c r="AO196" i="6"/>
  <c r="AO197" i="6"/>
  <c r="AO198" i="6"/>
  <c r="AO199" i="6"/>
  <c r="AO200" i="6"/>
  <c r="AO201" i="6"/>
  <c r="AO202" i="6"/>
  <c r="AO203" i="6"/>
  <c r="AO204" i="6"/>
  <c r="AO205" i="6"/>
  <c r="AO206" i="6"/>
  <c r="AO207" i="6"/>
  <c r="AO208" i="6"/>
  <c r="AO209" i="6"/>
  <c r="AO210" i="6"/>
  <c r="AO211" i="6"/>
  <c r="AO212" i="6"/>
  <c r="AO213" i="6"/>
  <c r="AO214" i="6"/>
  <c r="AO216" i="6"/>
  <c r="AO217" i="6"/>
  <c r="AO218" i="6"/>
  <c r="AO219" i="6"/>
  <c r="AO220" i="6"/>
  <c r="AO221" i="6"/>
  <c r="AO222" i="6"/>
  <c r="AO223" i="6"/>
  <c r="AO224" i="6"/>
  <c r="AO225" i="6"/>
  <c r="AO226" i="6"/>
  <c r="AO227" i="6"/>
  <c r="AO228" i="6"/>
  <c r="AO229" i="6"/>
  <c r="AO230" i="6"/>
  <c r="AO231" i="6"/>
  <c r="AO232" i="6"/>
  <c r="AO234" i="6"/>
  <c r="AO235" i="6"/>
  <c r="AO236" i="6"/>
  <c r="AO237" i="6"/>
  <c r="AO238" i="6"/>
  <c r="AO239" i="6"/>
  <c r="AO240" i="6"/>
  <c r="AO241" i="6"/>
  <c r="AO242" i="6"/>
  <c r="AO243" i="6"/>
  <c r="AO245" i="6"/>
  <c r="AO246" i="6"/>
  <c r="AO247" i="6"/>
  <c r="AO248" i="6"/>
  <c r="AO249" i="6"/>
  <c r="AO250" i="6"/>
  <c r="AO251" i="6"/>
  <c r="AO252" i="6"/>
  <c r="AO253" i="6"/>
  <c r="AO254" i="6"/>
  <c r="AO255" i="6"/>
  <c r="AO256" i="6"/>
  <c r="AO257" i="6"/>
  <c r="AO258" i="6"/>
  <c r="AO259" i="6"/>
  <c r="AO260" i="6"/>
  <c r="AO261" i="6"/>
  <c r="AO262" i="6"/>
  <c r="AO263" i="6"/>
  <c r="AO265" i="6"/>
  <c r="AO266" i="6"/>
  <c r="AO267" i="6"/>
  <c r="AO268" i="6"/>
  <c r="AO269" i="6"/>
  <c r="AO270" i="6"/>
  <c r="AO271" i="6"/>
  <c r="AO272" i="6"/>
  <c r="AO273" i="6"/>
  <c r="AO274" i="6"/>
  <c r="AO275" i="6"/>
  <c r="AO276" i="6"/>
  <c r="AO277" i="6"/>
  <c r="AO278" i="6"/>
  <c r="AO279" i="6"/>
  <c r="AO280" i="6"/>
  <c r="AO281" i="6"/>
  <c r="AO282" i="6"/>
  <c r="AO283" i="6"/>
  <c r="AO284" i="6"/>
  <c r="AO285" i="6"/>
  <c r="AO286" i="6"/>
  <c r="AO287" i="6"/>
  <c r="AO288" i="6"/>
  <c r="AO289" i="6"/>
  <c r="AO290" i="6"/>
  <c r="AO291" i="6"/>
  <c r="AO292" i="6"/>
  <c r="AO293" i="6"/>
  <c r="AO294" i="6"/>
  <c r="AO295" i="6"/>
  <c r="AO296" i="6"/>
  <c r="AO297" i="6"/>
  <c r="AO298" i="6"/>
  <c r="AO299" i="6"/>
  <c r="AO300" i="6"/>
  <c r="AO301" i="6"/>
  <c r="AO302" i="6"/>
  <c r="AO303" i="6"/>
  <c r="AO304" i="6"/>
  <c r="AO305" i="6"/>
  <c r="AO306" i="6"/>
  <c r="AO307" i="6"/>
  <c r="AO308" i="6"/>
  <c r="AO309" i="6"/>
  <c r="AO310" i="6"/>
  <c r="AO311" i="6"/>
  <c r="AO312" i="6"/>
  <c r="AO314" i="6"/>
  <c r="AO315" i="6"/>
  <c r="AO316" i="6"/>
  <c r="AO317" i="6"/>
  <c r="AO318" i="6"/>
  <c r="AO319" i="6"/>
  <c r="AO320" i="6"/>
  <c r="AO321" i="6"/>
  <c r="AO323" i="6"/>
  <c r="AO324" i="6"/>
  <c r="AO325" i="6"/>
  <c r="AO326" i="6"/>
  <c r="AO327" i="6"/>
  <c r="AO328" i="6"/>
  <c r="AO329" i="6"/>
  <c r="AO330" i="6"/>
  <c r="AO331" i="6"/>
  <c r="AO332" i="6"/>
  <c r="AO333" i="6"/>
  <c r="AO335" i="6"/>
  <c r="AO336" i="6"/>
  <c r="AO337" i="6"/>
  <c r="AO338" i="6"/>
  <c r="AO339" i="6"/>
  <c r="AO340" i="6"/>
  <c r="AO341" i="6"/>
  <c r="AO342" i="6"/>
  <c r="AO343" i="6"/>
  <c r="AO344" i="6"/>
  <c r="AO345" i="6"/>
  <c r="AO346" i="6"/>
  <c r="AO347" i="6"/>
  <c r="AO348" i="6"/>
  <c r="AO349" i="6"/>
  <c r="AO350" i="6"/>
  <c r="AO4" i="6"/>
  <c r="AL3" i="6"/>
  <c r="AL5" i="6"/>
  <c r="AL6" i="6"/>
  <c r="AL7" i="6"/>
  <c r="AL8" i="6"/>
  <c r="AL10" i="6"/>
  <c r="AL11" i="6"/>
  <c r="AL12" i="6"/>
  <c r="AL13" i="6"/>
  <c r="AL14" i="6"/>
  <c r="AL15" i="6"/>
  <c r="AL16" i="6"/>
  <c r="AL17" i="6"/>
  <c r="AL18" i="6"/>
  <c r="AL19" i="6"/>
  <c r="AL20" i="6"/>
  <c r="AL21" i="6"/>
  <c r="AL22" i="6"/>
  <c r="AL23" i="6"/>
  <c r="AL25" i="6"/>
  <c r="AL26" i="6"/>
  <c r="AL27" i="6"/>
  <c r="AL29" i="6"/>
  <c r="AL31" i="6"/>
  <c r="AL32" i="6"/>
  <c r="AL33" i="6"/>
  <c r="AL35" i="6"/>
  <c r="AL36" i="6"/>
  <c r="AL37" i="6"/>
  <c r="AL38" i="6"/>
  <c r="AL39" i="6"/>
  <c r="AL40" i="6"/>
  <c r="AL41" i="6"/>
  <c r="AL42" i="6"/>
  <c r="AL43" i="6"/>
  <c r="AL44" i="6"/>
  <c r="AL45" i="6"/>
  <c r="AL46" i="6"/>
  <c r="AL47" i="6"/>
  <c r="AL48" i="6"/>
  <c r="AL49" i="6"/>
  <c r="AL50" i="6"/>
  <c r="AL52" i="6"/>
  <c r="AL53" i="6"/>
  <c r="AL54" i="6"/>
  <c r="AL56" i="6"/>
  <c r="AL57" i="6"/>
  <c r="AL58" i="6"/>
  <c r="AL59" i="6"/>
  <c r="AL60" i="6"/>
  <c r="AL61" i="6"/>
  <c r="AL62" i="6"/>
  <c r="AL63" i="6"/>
  <c r="AL64" i="6"/>
  <c r="AL65" i="6"/>
  <c r="AL66" i="6"/>
  <c r="AL68" i="6"/>
  <c r="AL69" i="6"/>
  <c r="AL70" i="6"/>
  <c r="AL71" i="6"/>
  <c r="AL72" i="6"/>
  <c r="AL73" i="6"/>
  <c r="AL74" i="6"/>
  <c r="AL75" i="6"/>
  <c r="AL76" i="6"/>
  <c r="AL77" i="6"/>
  <c r="AL78" i="6"/>
  <c r="AL79" i="6"/>
  <c r="AL80" i="6"/>
  <c r="AL81" i="6"/>
  <c r="AL82" i="6"/>
  <c r="AL84" i="6"/>
  <c r="AL85" i="6"/>
  <c r="AL86" i="6"/>
  <c r="AL87" i="6"/>
  <c r="AL88" i="6"/>
  <c r="AL89" i="6"/>
  <c r="AL90" i="6"/>
  <c r="AL91" i="6"/>
  <c r="AL92" i="6"/>
  <c r="AL93" i="6"/>
  <c r="AL94" i="6"/>
  <c r="AL95" i="6"/>
  <c r="AL96" i="6"/>
  <c r="AL97" i="6"/>
  <c r="AL98" i="6"/>
  <c r="AL99" i="6"/>
  <c r="AL100" i="6"/>
  <c r="AL101" i="6"/>
  <c r="AL102" i="6"/>
  <c r="AL103" i="6"/>
  <c r="AL104" i="6"/>
  <c r="AL105" i="6"/>
  <c r="AL106" i="6"/>
  <c r="AL107" i="6"/>
  <c r="AL108" i="6"/>
  <c r="AL109" i="6"/>
  <c r="AL110" i="6"/>
  <c r="AL111" i="6"/>
  <c r="AL112" i="6"/>
  <c r="AL113" i="6"/>
  <c r="AL114" i="6"/>
  <c r="AL115" i="6"/>
  <c r="AL116" i="6"/>
  <c r="AL117" i="6"/>
  <c r="AL118" i="6"/>
  <c r="AL119" i="6"/>
  <c r="AL120" i="6"/>
  <c r="AL121" i="6"/>
  <c r="AL122" i="6"/>
  <c r="AL125" i="6"/>
  <c r="AL127" i="6"/>
  <c r="AL128" i="6"/>
  <c r="AL129" i="6"/>
  <c r="AL130" i="6"/>
  <c r="AL131" i="6"/>
  <c r="AL132" i="6"/>
  <c r="AL133" i="6"/>
  <c r="AL134" i="6"/>
  <c r="AL135" i="6"/>
  <c r="AL136" i="6"/>
  <c r="AL137" i="6"/>
  <c r="AL138" i="6"/>
  <c r="AL139" i="6"/>
  <c r="AL140" i="6"/>
  <c r="AL141" i="6"/>
  <c r="AL142" i="6"/>
  <c r="AL143" i="6"/>
  <c r="AL144" i="6"/>
  <c r="AL145" i="6"/>
  <c r="AL146" i="6"/>
  <c r="AL147" i="6"/>
  <c r="AL148" i="6"/>
  <c r="AL149" i="6"/>
  <c r="AL150" i="6"/>
  <c r="AL151" i="6"/>
  <c r="AL152" i="6"/>
  <c r="AL153" i="6"/>
  <c r="AL154" i="6"/>
  <c r="AL155" i="6"/>
  <c r="AL156" i="6"/>
  <c r="AL157" i="6"/>
  <c r="AL158" i="6"/>
  <c r="AL159" i="6"/>
  <c r="AL160" i="6"/>
  <c r="AL161" i="6"/>
  <c r="AL162" i="6"/>
  <c r="AL163" i="6"/>
  <c r="AL165" i="6"/>
  <c r="AL166" i="6"/>
  <c r="AL167" i="6"/>
  <c r="AL168" i="6"/>
  <c r="AL169" i="6"/>
  <c r="AL170" i="6"/>
  <c r="AL171" i="6"/>
  <c r="AL172" i="6"/>
  <c r="AL173" i="6"/>
  <c r="AL174" i="6"/>
  <c r="AL175" i="6"/>
  <c r="AL176" i="6"/>
  <c r="AL177" i="6"/>
  <c r="AL178" i="6"/>
  <c r="AL179" i="6"/>
  <c r="AL180" i="6"/>
  <c r="AL181" i="6"/>
  <c r="AL182" i="6"/>
  <c r="AL183" i="6"/>
  <c r="AL184" i="6"/>
  <c r="AL185" i="6"/>
  <c r="AL186" i="6"/>
  <c r="AL187" i="6"/>
  <c r="AL188" i="6"/>
  <c r="AL189" i="6"/>
  <c r="AL190" i="6"/>
  <c r="AL191" i="6"/>
  <c r="AL192" i="6"/>
  <c r="AL193" i="6"/>
  <c r="AL194" i="6"/>
  <c r="AL196" i="6"/>
  <c r="AL197" i="6"/>
  <c r="AL198" i="6"/>
  <c r="AL199" i="6"/>
  <c r="AL200" i="6"/>
  <c r="AL201" i="6"/>
  <c r="AL202" i="6"/>
  <c r="AL203" i="6"/>
  <c r="AL204" i="6"/>
  <c r="AL205" i="6"/>
  <c r="AL206" i="6"/>
  <c r="AL207" i="6"/>
  <c r="AL208" i="6"/>
  <c r="AL209" i="6"/>
  <c r="AL210" i="6"/>
  <c r="AL211" i="6"/>
  <c r="AL212" i="6"/>
  <c r="AL213" i="6"/>
  <c r="AL214" i="6"/>
  <c r="AL216" i="6"/>
  <c r="AL217" i="6"/>
  <c r="AL218" i="6"/>
  <c r="AL219" i="6"/>
  <c r="AL220" i="6"/>
  <c r="AL221" i="6"/>
  <c r="AL222" i="6"/>
  <c r="AL223" i="6"/>
  <c r="AL224" i="6"/>
  <c r="AL225" i="6"/>
  <c r="AL226" i="6"/>
  <c r="AL227" i="6"/>
  <c r="AL228" i="6"/>
  <c r="AL229" i="6"/>
  <c r="AL230" i="6"/>
  <c r="AL231" i="6"/>
  <c r="AL232" i="6"/>
  <c r="AL234" i="6"/>
  <c r="AL235" i="6"/>
  <c r="AL236" i="6"/>
  <c r="AL237" i="6"/>
  <c r="AL238" i="6"/>
  <c r="AL239" i="6"/>
  <c r="AL240" i="6"/>
  <c r="AL241" i="6"/>
  <c r="AL242" i="6"/>
  <c r="AL243" i="6"/>
  <c r="AL245" i="6"/>
  <c r="AL246" i="6"/>
  <c r="AL247" i="6"/>
  <c r="AL248" i="6"/>
  <c r="AL249" i="6"/>
  <c r="AL250" i="6"/>
  <c r="AL251" i="6"/>
  <c r="AL252" i="6"/>
  <c r="AL253" i="6"/>
  <c r="AL254" i="6"/>
  <c r="AL255" i="6"/>
  <c r="AL256" i="6"/>
  <c r="AL257" i="6"/>
  <c r="AL258" i="6"/>
  <c r="AL259" i="6"/>
  <c r="AL260" i="6"/>
  <c r="AL261" i="6"/>
  <c r="AL262" i="6"/>
  <c r="AL263" i="6"/>
  <c r="AL265" i="6"/>
  <c r="AL266" i="6"/>
  <c r="AL267" i="6"/>
  <c r="AL268" i="6"/>
  <c r="AL269" i="6"/>
  <c r="AL270" i="6"/>
  <c r="AL271" i="6"/>
  <c r="AL272" i="6"/>
  <c r="AL273" i="6"/>
  <c r="AL274" i="6"/>
  <c r="AL275" i="6"/>
  <c r="AL276" i="6"/>
  <c r="AL277" i="6"/>
  <c r="AL278" i="6"/>
  <c r="AL279" i="6"/>
  <c r="AL280" i="6"/>
  <c r="AL281" i="6"/>
  <c r="AL282" i="6"/>
  <c r="AL283" i="6"/>
  <c r="AL284" i="6"/>
  <c r="AL285" i="6"/>
  <c r="AL286" i="6"/>
  <c r="AL287" i="6"/>
  <c r="AL288" i="6"/>
  <c r="AL289" i="6"/>
  <c r="AL290" i="6"/>
  <c r="AL291" i="6"/>
  <c r="AL292" i="6"/>
  <c r="AL293" i="6"/>
  <c r="AL294" i="6"/>
  <c r="AL295" i="6"/>
  <c r="AL296" i="6"/>
  <c r="AL297" i="6"/>
  <c r="AL298" i="6"/>
  <c r="AL299" i="6"/>
  <c r="AL300" i="6"/>
  <c r="AL301" i="6"/>
  <c r="AL302" i="6"/>
  <c r="AL303" i="6"/>
  <c r="AL304" i="6"/>
  <c r="AL305" i="6"/>
  <c r="AL306" i="6"/>
  <c r="AL307" i="6"/>
  <c r="AL308" i="6"/>
  <c r="AL309" i="6"/>
  <c r="AL310" i="6"/>
  <c r="AL311" i="6"/>
  <c r="AL312" i="6"/>
  <c r="AL314" i="6"/>
  <c r="AL315" i="6"/>
  <c r="AL316" i="6"/>
  <c r="AL317" i="6"/>
  <c r="AL318" i="6"/>
  <c r="AL319" i="6"/>
  <c r="AL320" i="6"/>
  <c r="AL321" i="6"/>
  <c r="AL323" i="6"/>
  <c r="AL324" i="6"/>
  <c r="AL325" i="6"/>
  <c r="AL326" i="6"/>
  <c r="AL327" i="6"/>
  <c r="AL328" i="6"/>
  <c r="AL329" i="6"/>
  <c r="AL330" i="6"/>
  <c r="AL331" i="6"/>
  <c r="AL332" i="6"/>
  <c r="AL333" i="6"/>
  <c r="AL335" i="6"/>
  <c r="AL336" i="6"/>
  <c r="AL337" i="6"/>
  <c r="AL338" i="6"/>
  <c r="AL339" i="6"/>
  <c r="AL340" i="6"/>
  <c r="AL341" i="6"/>
  <c r="AL342" i="6"/>
  <c r="AL343" i="6"/>
  <c r="AL344" i="6"/>
  <c r="AL345" i="6"/>
  <c r="AL346" i="6"/>
  <c r="AL347" i="6"/>
  <c r="AL348" i="6"/>
  <c r="AL349" i="6"/>
  <c r="AL350" i="6"/>
  <c r="AL4" i="6"/>
  <c r="AK3" i="6"/>
  <c r="AK5" i="6"/>
  <c r="AK6" i="6"/>
  <c r="AK7" i="6"/>
  <c r="AK8" i="6"/>
  <c r="AK10" i="6"/>
  <c r="AK11" i="6"/>
  <c r="AK12" i="6"/>
  <c r="AK13" i="6"/>
  <c r="AK14" i="6"/>
  <c r="AK15" i="6"/>
  <c r="AK16" i="6"/>
  <c r="AK17" i="6"/>
  <c r="AK18" i="6"/>
  <c r="AK19" i="6"/>
  <c r="AK20" i="6"/>
  <c r="AK21" i="6"/>
  <c r="AK22" i="6"/>
  <c r="AK23" i="6"/>
  <c r="AK25" i="6"/>
  <c r="AK26" i="6"/>
  <c r="AK27" i="6"/>
  <c r="AK29" i="6"/>
  <c r="AK31" i="6"/>
  <c r="AK32" i="6"/>
  <c r="AK33" i="6"/>
  <c r="AK35" i="6"/>
  <c r="AK36" i="6"/>
  <c r="AK37" i="6"/>
  <c r="AK38" i="6"/>
  <c r="AK39" i="6"/>
  <c r="AK40" i="6"/>
  <c r="AK41" i="6"/>
  <c r="AK42" i="6"/>
  <c r="AK43" i="6"/>
  <c r="AK44" i="6"/>
  <c r="AK45" i="6"/>
  <c r="AK46" i="6"/>
  <c r="AK47" i="6"/>
  <c r="AK48" i="6"/>
  <c r="AK49" i="6"/>
  <c r="AK50" i="6"/>
  <c r="AK52" i="6"/>
  <c r="AK53" i="6"/>
  <c r="AK54" i="6"/>
  <c r="AK56" i="6"/>
  <c r="AK57" i="6"/>
  <c r="AK58" i="6"/>
  <c r="AK59" i="6"/>
  <c r="AK60" i="6"/>
  <c r="AK61" i="6"/>
  <c r="AK62" i="6"/>
  <c r="AK63" i="6"/>
  <c r="AK64" i="6"/>
  <c r="AK65" i="6"/>
  <c r="AK66" i="6"/>
  <c r="AK68" i="6"/>
  <c r="AK69" i="6"/>
  <c r="AK70" i="6"/>
  <c r="AK71" i="6"/>
  <c r="AK72" i="6"/>
  <c r="AK73" i="6"/>
  <c r="AK74" i="6"/>
  <c r="AK75" i="6"/>
  <c r="AK76" i="6"/>
  <c r="AK77" i="6"/>
  <c r="AK78" i="6"/>
  <c r="AK79" i="6"/>
  <c r="AK80" i="6"/>
  <c r="AK81" i="6"/>
  <c r="AK82" i="6"/>
  <c r="AK84" i="6"/>
  <c r="AK85" i="6"/>
  <c r="AK86" i="6"/>
  <c r="AK87" i="6"/>
  <c r="AK88" i="6"/>
  <c r="AK89" i="6"/>
  <c r="AK90" i="6"/>
  <c r="AK91" i="6"/>
  <c r="AK92" i="6"/>
  <c r="AK93" i="6"/>
  <c r="AK94" i="6"/>
  <c r="AK95" i="6"/>
  <c r="AK96" i="6"/>
  <c r="AK97" i="6"/>
  <c r="AK98" i="6"/>
  <c r="AK99" i="6"/>
  <c r="AK100" i="6"/>
  <c r="AK101" i="6"/>
  <c r="AK102" i="6"/>
  <c r="AK103" i="6"/>
  <c r="AK104" i="6"/>
  <c r="AK105" i="6"/>
  <c r="AK106" i="6"/>
  <c r="AK107" i="6"/>
  <c r="AK108" i="6"/>
  <c r="AK109" i="6"/>
  <c r="AK110" i="6"/>
  <c r="AK111" i="6"/>
  <c r="AK112" i="6"/>
  <c r="AK113" i="6"/>
  <c r="AK114" i="6"/>
  <c r="AK115" i="6"/>
  <c r="AK116" i="6"/>
  <c r="AK117" i="6"/>
  <c r="AK118" i="6"/>
  <c r="AK119" i="6"/>
  <c r="AK120" i="6"/>
  <c r="AK121" i="6"/>
  <c r="AK122" i="6"/>
  <c r="AK125" i="6"/>
  <c r="AK127" i="6"/>
  <c r="AK128" i="6"/>
  <c r="AK129" i="6"/>
  <c r="AK130" i="6"/>
  <c r="AK131" i="6"/>
  <c r="AK132" i="6"/>
  <c r="AK133" i="6"/>
  <c r="AK134" i="6"/>
  <c r="AK135" i="6"/>
  <c r="AK136" i="6"/>
  <c r="AK137" i="6"/>
  <c r="AK138" i="6"/>
  <c r="AK139" i="6"/>
  <c r="AK140" i="6"/>
  <c r="AK141" i="6"/>
  <c r="AK142" i="6"/>
  <c r="AK143" i="6"/>
  <c r="AK144" i="6"/>
  <c r="AK145" i="6"/>
  <c r="AK146" i="6"/>
  <c r="AK147" i="6"/>
  <c r="AK148" i="6"/>
  <c r="AK149" i="6"/>
  <c r="AK150" i="6"/>
  <c r="AK151" i="6"/>
  <c r="AK152" i="6"/>
  <c r="AK153" i="6"/>
  <c r="AK154" i="6"/>
  <c r="AK155" i="6"/>
  <c r="AK156" i="6"/>
  <c r="AK157" i="6"/>
  <c r="AK158" i="6"/>
  <c r="AK159" i="6"/>
  <c r="AK160" i="6"/>
  <c r="AK161" i="6"/>
  <c r="AK162" i="6"/>
  <c r="AK163" i="6"/>
  <c r="AK165" i="6"/>
  <c r="AK166" i="6"/>
  <c r="AK167" i="6"/>
  <c r="AK168" i="6"/>
  <c r="AK169" i="6"/>
  <c r="AK170" i="6"/>
  <c r="AK171" i="6"/>
  <c r="AK172" i="6"/>
  <c r="AK173" i="6"/>
  <c r="AK174" i="6"/>
  <c r="AK175" i="6"/>
  <c r="AK176" i="6"/>
  <c r="AK177" i="6"/>
  <c r="AK178" i="6"/>
  <c r="AK179" i="6"/>
  <c r="AK180" i="6"/>
  <c r="AK181" i="6"/>
  <c r="AK182" i="6"/>
  <c r="AK183" i="6"/>
  <c r="AK184" i="6"/>
  <c r="AK185" i="6"/>
  <c r="AK186" i="6"/>
  <c r="AK187" i="6"/>
  <c r="AK188" i="6"/>
  <c r="AK189" i="6"/>
  <c r="AK190" i="6"/>
  <c r="AK191" i="6"/>
  <c r="AK192" i="6"/>
  <c r="AK194" i="6"/>
  <c r="AK196" i="6"/>
  <c r="AK197" i="6"/>
  <c r="AK198" i="6"/>
  <c r="AK199" i="6"/>
  <c r="AK200" i="6"/>
  <c r="AK201" i="6"/>
  <c r="AK202" i="6"/>
  <c r="AK203" i="6"/>
  <c r="AK204" i="6"/>
  <c r="AK205" i="6"/>
  <c r="AK206" i="6"/>
  <c r="AK207" i="6"/>
  <c r="AK208" i="6"/>
  <c r="AK209" i="6"/>
  <c r="AK210" i="6"/>
  <c r="AK211" i="6"/>
  <c r="AK212" i="6"/>
  <c r="AK213" i="6"/>
  <c r="AK214" i="6"/>
  <c r="AK216" i="6"/>
  <c r="AK217" i="6"/>
  <c r="AK218" i="6"/>
  <c r="AK219" i="6"/>
  <c r="AK220" i="6"/>
  <c r="AK221" i="6"/>
  <c r="AK222" i="6"/>
  <c r="AK223" i="6"/>
  <c r="AK224" i="6"/>
  <c r="AK225" i="6"/>
  <c r="AK226" i="6"/>
  <c r="AK227" i="6"/>
  <c r="AK228" i="6"/>
  <c r="AK229" i="6"/>
  <c r="AK230" i="6"/>
  <c r="AK231" i="6"/>
  <c r="AK232" i="6"/>
  <c r="AK234" i="6"/>
  <c r="AK235" i="6"/>
  <c r="AK236" i="6"/>
  <c r="AK237" i="6"/>
  <c r="AK238" i="6"/>
  <c r="AK239" i="6"/>
  <c r="AK240" i="6"/>
  <c r="AK241" i="6"/>
  <c r="AK242" i="6"/>
  <c r="AK243" i="6"/>
  <c r="AK245" i="6"/>
  <c r="AK246" i="6"/>
  <c r="AK247" i="6"/>
  <c r="AK248" i="6"/>
  <c r="AK249" i="6"/>
  <c r="AK250" i="6"/>
  <c r="AK251" i="6"/>
  <c r="AK252" i="6"/>
  <c r="AK253" i="6"/>
  <c r="AK254" i="6"/>
  <c r="AK255" i="6"/>
  <c r="AK256" i="6"/>
  <c r="AK257" i="6"/>
  <c r="AK258" i="6"/>
  <c r="AK259" i="6"/>
  <c r="AK260" i="6"/>
  <c r="AK261" i="6"/>
  <c r="AK262" i="6"/>
  <c r="AK263" i="6"/>
  <c r="AK265" i="6"/>
  <c r="AK266" i="6"/>
  <c r="AK267" i="6"/>
  <c r="AK268" i="6"/>
  <c r="AK269" i="6"/>
  <c r="AK270" i="6"/>
  <c r="AK271" i="6"/>
  <c r="AK272" i="6"/>
  <c r="AK273" i="6"/>
  <c r="AK274" i="6"/>
  <c r="AK275" i="6"/>
  <c r="AK276" i="6"/>
  <c r="AK277" i="6"/>
  <c r="AK278" i="6"/>
  <c r="AK279" i="6"/>
  <c r="AK280" i="6"/>
  <c r="AK281" i="6"/>
  <c r="AK282" i="6"/>
  <c r="AK283" i="6"/>
  <c r="AK284" i="6"/>
  <c r="AK285" i="6"/>
  <c r="AK286" i="6"/>
  <c r="AK287" i="6"/>
  <c r="AK288" i="6"/>
  <c r="AK289" i="6"/>
  <c r="AK290" i="6"/>
  <c r="AK291" i="6"/>
  <c r="AK292" i="6"/>
  <c r="AK293" i="6"/>
  <c r="AK294" i="6"/>
  <c r="AK295" i="6"/>
  <c r="AK296" i="6"/>
  <c r="AK297" i="6"/>
  <c r="AK298" i="6"/>
  <c r="AK299" i="6"/>
  <c r="AK300" i="6"/>
  <c r="AK301" i="6"/>
  <c r="AK302" i="6"/>
  <c r="AK303" i="6"/>
  <c r="AK304" i="6"/>
  <c r="AK305" i="6"/>
  <c r="AK306" i="6"/>
  <c r="AK307" i="6"/>
  <c r="AK308" i="6"/>
  <c r="AK309" i="6"/>
  <c r="AK310" i="6"/>
  <c r="AK311" i="6"/>
  <c r="AK312" i="6"/>
  <c r="AK314" i="6"/>
  <c r="AK315" i="6"/>
  <c r="AK316" i="6"/>
  <c r="AK317" i="6"/>
  <c r="AK318" i="6"/>
  <c r="AK319" i="6"/>
  <c r="AK320" i="6"/>
  <c r="AK321" i="6"/>
  <c r="AK323" i="6"/>
  <c r="AK324" i="6"/>
  <c r="AK325" i="6"/>
  <c r="AK326" i="6"/>
  <c r="AK327" i="6"/>
  <c r="AK328" i="6"/>
  <c r="AK329" i="6"/>
  <c r="AK330" i="6"/>
  <c r="AK331" i="6"/>
  <c r="AK332" i="6"/>
  <c r="AK333" i="6"/>
  <c r="AK335" i="6"/>
  <c r="AK336" i="6"/>
  <c r="AK337" i="6"/>
  <c r="AK338" i="6"/>
  <c r="AK339" i="6"/>
  <c r="AK340" i="6"/>
  <c r="AK341" i="6"/>
  <c r="AK342" i="6"/>
  <c r="AK343" i="6"/>
  <c r="AK344" i="6"/>
  <c r="AK345" i="6"/>
  <c r="AK346" i="6"/>
  <c r="AK347" i="6"/>
  <c r="AK348" i="6"/>
  <c r="AK349" i="6"/>
  <c r="AK350" i="6"/>
  <c r="AK4" i="6"/>
  <c r="AJ3" i="6"/>
  <c r="AJ5" i="6"/>
  <c r="AJ6" i="6"/>
  <c r="AJ7" i="6"/>
  <c r="AJ8" i="6"/>
  <c r="AJ10" i="6"/>
  <c r="AJ11" i="6"/>
  <c r="AJ12" i="6"/>
  <c r="AJ13" i="6"/>
  <c r="AJ14" i="6"/>
  <c r="AJ15" i="6"/>
  <c r="AJ16" i="6"/>
  <c r="AJ17" i="6"/>
  <c r="AJ18" i="6"/>
  <c r="AJ19" i="6"/>
  <c r="AJ20" i="6"/>
  <c r="AJ21" i="6"/>
  <c r="AJ22" i="6"/>
  <c r="AJ23" i="6"/>
  <c r="AJ25" i="6"/>
  <c r="AJ26" i="6"/>
  <c r="AJ27" i="6"/>
  <c r="AJ29" i="6"/>
  <c r="AJ31" i="6"/>
  <c r="AJ32" i="6"/>
  <c r="AJ33" i="6"/>
  <c r="AJ35" i="6"/>
  <c r="AJ36" i="6"/>
  <c r="AJ37" i="6"/>
  <c r="AJ38" i="6"/>
  <c r="AJ39" i="6"/>
  <c r="AJ40" i="6"/>
  <c r="AJ41" i="6"/>
  <c r="AJ42" i="6"/>
  <c r="AJ43" i="6"/>
  <c r="AJ44" i="6"/>
  <c r="AJ45" i="6"/>
  <c r="AJ46" i="6"/>
  <c r="AJ47" i="6"/>
  <c r="AJ48" i="6"/>
  <c r="AJ49" i="6"/>
  <c r="AJ50" i="6"/>
  <c r="AJ52" i="6"/>
  <c r="AJ53" i="6"/>
  <c r="AJ54" i="6"/>
  <c r="AJ56" i="6"/>
  <c r="AJ57" i="6"/>
  <c r="AJ58" i="6"/>
  <c r="AJ59" i="6"/>
  <c r="AJ60" i="6"/>
  <c r="AJ61" i="6"/>
  <c r="AJ62" i="6"/>
  <c r="AJ63" i="6"/>
  <c r="AJ64" i="6"/>
  <c r="AJ65" i="6"/>
  <c r="AJ66" i="6"/>
  <c r="AJ68" i="6"/>
  <c r="AJ69" i="6"/>
  <c r="AJ70" i="6"/>
  <c r="AJ71" i="6"/>
  <c r="AJ72" i="6"/>
  <c r="AJ73" i="6"/>
  <c r="AJ74" i="6"/>
  <c r="AJ75" i="6"/>
  <c r="AJ76" i="6"/>
  <c r="AJ77" i="6"/>
  <c r="AJ78" i="6"/>
  <c r="AJ79" i="6"/>
  <c r="AJ80" i="6"/>
  <c r="AJ81" i="6"/>
  <c r="AJ82" i="6"/>
  <c r="AJ84" i="6"/>
  <c r="AJ85" i="6"/>
  <c r="AJ86" i="6"/>
  <c r="AJ87" i="6"/>
  <c r="AJ88" i="6"/>
  <c r="AJ89" i="6"/>
  <c r="AJ90" i="6"/>
  <c r="AJ91" i="6"/>
  <c r="AJ92" i="6"/>
  <c r="AJ93" i="6"/>
  <c r="AJ94" i="6"/>
  <c r="AJ95" i="6"/>
  <c r="AJ96" i="6"/>
  <c r="AJ97" i="6"/>
  <c r="AJ98" i="6"/>
  <c r="AJ99" i="6"/>
  <c r="AJ100" i="6"/>
  <c r="AJ101" i="6"/>
  <c r="AJ102" i="6"/>
  <c r="AJ103" i="6"/>
  <c r="AJ104" i="6"/>
  <c r="AJ105" i="6"/>
  <c r="AJ106" i="6"/>
  <c r="AJ107" i="6"/>
  <c r="AJ108" i="6"/>
  <c r="AJ109" i="6"/>
  <c r="AJ110" i="6"/>
  <c r="AJ111" i="6"/>
  <c r="AJ112" i="6"/>
  <c r="AJ113" i="6"/>
  <c r="AJ114" i="6"/>
  <c r="AJ115" i="6"/>
  <c r="AJ116" i="6"/>
  <c r="AJ117" i="6"/>
  <c r="AJ118" i="6"/>
  <c r="AJ119" i="6"/>
  <c r="AJ120" i="6"/>
  <c r="AJ121" i="6"/>
  <c r="AJ122" i="6"/>
  <c r="AJ125" i="6"/>
  <c r="AJ127" i="6"/>
  <c r="AJ128" i="6"/>
  <c r="AJ129" i="6"/>
  <c r="AJ130" i="6"/>
  <c r="AJ131" i="6"/>
  <c r="AJ132" i="6"/>
  <c r="AJ133" i="6"/>
  <c r="AJ134" i="6"/>
  <c r="AJ135" i="6"/>
  <c r="AJ136" i="6"/>
  <c r="AJ137" i="6"/>
  <c r="AJ138" i="6"/>
  <c r="AJ139" i="6"/>
  <c r="AJ140" i="6"/>
  <c r="AJ141" i="6"/>
  <c r="AJ142" i="6"/>
  <c r="AJ143" i="6"/>
  <c r="AJ144" i="6"/>
  <c r="AJ145" i="6"/>
  <c r="AJ146" i="6"/>
  <c r="AJ147" i="6"/>
  <c r="AJ148" i="6"/>
  <c r="AJ149" i="6"/>
  <c r="AJ150" i="6"/>
  <c r="AJ151" i="6"/>
  <c r="AJ152" i="6"/>
  <c r="AJ153" i="6"/>
  <c r="AJ154" i="6"/>
  <c r="AJ155" i="6"/>
  <c r="AJ156" i="6"/>
  <c r="AJ157" i="6"/>
  <c r="AJ158" i="6"/>
  <c r="AJ159" i="6"/>
  <c r="AJ160" i="6"/>
  <c r="AJ161" i="6"/>
  <c r="AJ162" i="6"/>
  <c r="AJ163" i="6"/>
  <c r="AJ165" i="6"/>
  <c r="AJ166" i="6"/>
  <c r="AJ167" i="6"/>
  <c r="AJ168" i="6"/>
  <c r="AJ169" i="6"/>
  <c r="AJ170" i="6"/>
  <c r="AJ171" i="6"/>
  <c r="AJ172" i="6"/>
  <c r="AJ173" i="6"/>
  <c r="AJ174" i="6"/>
  <c r="AJ175" i="6"/>
  <c r="AJ176" i="6"/>
  <c r="AJ177" i="6"/>
  <c r="AJ178" i="6"/>
  <c r="AJ179" i="6"/>
  <c r="AJ180" i="6"/>
  <c r="AJ181" i="6"/>
  <c r="AJ182" i="6"/>
  <c r="AJ183" i="6"/>
  <c r="AJ184" i="6"/>
  <c r="AJ185" i="6"/>
  <c r="AJ186" i="6"/>
  <c r="AJ187" i="6"/>
  <c r="AJ188" i="6"/>
  <c r="AJ189" i="6"/>
  <c r="AJ190" i="6"/>
  <c r="AJ191" i="6"/>
  <c r="AJ192" i="6"/>
  <c r="AJ193" i="6"/>
  <c r="AJ194" i="6"/>
  <c r="AJ196" i="6"/>
  <c r="AJ197" i="6"/>
  <c r="AJ198" i="6"/>
  <c r="AJ199" i="6"/>
  <c r="AJ200" i="6"/>
  <c r="AJ201" i="6"/>
  <c r="AJ202" i="6"/>
  <c r="AJ203" i="6"/>
  <c r="AJ204" i="6"/>
  <c r="AJ205" i="6"/>
  <c r="AJ206" i="6"/>
  <c r="AJ207" i="6"/>
  <c r="AJ208" i="6"/>
  <c r="AJ209" i="6"/>
  <c r="AJ210" i="6"/>
  <c r="AJ211" i="6"/>
  <c r="AJ212" i="6"/>
  <c r="AJ213" i="6"/>
  <c r="AJ214" i="6"/>
  <c r="AJ216" i="6"/>
  <c r="AJ217" i="6"/>
  <c r="AJ218" i="6"/>
  <c r="AJ219" i="6"/>
  <c r="AJ220" i="6"/>
  <c r="AJ221" i="6"/>
  <c r="AJ222" i="6"/>
  <c r="AJ223" i="6"/>
  <c r="AJ224" i="6"/>
  <c r="AJ225" i="6"/>
  <c r="AJ226" i="6"/>
  <c r="AJ227" i="6"/>
  <c r="AJ228" i="6"/>
  <c r="AJ229" i="6"/>
  <c r="AJ230" i="6"/>
  <c r="AJ231" i="6"/>
  <c r="AJ232" i="6"/>
  <c r="AJ234" i="6"/>
  <c r="AJ235" i="6"/>
  <c r="AJ236" i="6"/>
  <c r="AJ237" i="6"/>
  <c r="AJ238" i="6"/>
  <c r="AJ239" i="6"/>
  <c r="AJ240" i="6"/>
  <c r="AJ241" i="6"/>
  <c r="AJ242" i="6"/>
  <c r="AJ243" i="6"/>
  <c r="AJ245" i="6"/>
  <c r="AJ246" i="6"/>
  <c r="AJ247" i="6"/>
  <c r="AJ248" i="6"/>
  <c r="AJ249" i="6"/>
  <c r="AJ250" i="6"/>
  <c r="AJ251" i="6"/>
  <c r="AJ252" i="6"/>
  <c r="AJ253" i="6"/>
  <c r="AJ254" i="6"/>
  <c r="AJ255" i="6"/>
  <c r="AJ256" i="6"/>
  <c r="AJ257" i="6"/>
  <c r="AJ258" i="6"/>
  <c r="AJ259" i="6"/>
  <c r="AJ260" i="6"/>
  <c r="AJ261" i="6"/>
  <c r="AJ262" i="6"/>
  <c r="AJ263" i="6"/>
  <c r="AJ265" i="6"/>
  <c r="AJ266" i="6"/>
  <c r="AJ267" i="6"/>
  <c r="AJ268" i="6"/>
  <c r="AJ269" i="6"/>
  <c r="AJ270" i="6"/>
  <c r="AJ271" i="6"/>
  <c r="AJ272" i="6"/>
  <c r="AJ273" i="6"/>
  <c r="AJ274" i="6"/>
  <c r="AJ275" i="6"/>
  <c r="AJ276" i="6"/>
  <c r="AJ277" i="6"/>
  <c r="AJ278" i="6"/>
  <c r="AJ279" i="6"/>
  <c r="AJ280" i="6"/>
  <c r="AJ281" i="6"/>
  <c r="AJ282" i="6"/>
  <c r="AJ283" i="6"/>
  <c r="AJ284" i="6"/>
  <c r="AJ285" i="6"/>
  <c r="AJ286" i="6"/>
  <c r="AJ287" i="6"/>
  <c r="AJ288" i="6"/>
  <c r="AJ289" i="6"/>
  <c r="AJ290" i="6"/>
  <c r="AJ291" i="6"/>
  <c r="AJ292" i="6"/>
  <c r="AJ293" i="6"/>
  <c r="AJ294" i="6"/>
  <c r="AJ295" i="6"/>
  <c r="AJ296" i="6"/>
  <c r="AJ297" i="6"/>
  <c r="AJ298" i="6"/>
  <c r="AJ299" i="6"/>
  <c r="AJ300" i="6"/>
  <c r="AJ301" i="6"/>
  <c r="AJ302" i="6"/>
  <c r="AJ303" i="6"/>
  <c r="AJ304" i="6"/>
  <c r="AJ305" i="6"/>
  <c r="AJ306" i="6"/>
  <c r="AJ307" i="6"/>
  <c r="AJ308" i="6"/>
  <c r="AJ309" i="6"/>
  <c r="AJ310" i="6"/>
  <c r="AJ311" i="6"/>
  <c r="AJ312" i="6"/>
  <c r="AJ314" i="6"/>
  <c r="AJ315" i="6"/>
  <c r="AJ316" i="6"/>
  <c r="AJ317" i="6"/>
  <c r="AJ318" i="6"/>
  <c r="AJ319" i="6"/>
  <c r="AJ320" i="6"/>
  <c r="AJ321" i="6"/>
  <c r="AJ323" i="6"/>
  <c r="AJ324" i="6"/>
  <c r="AJ325" i="6"/>
  <c r="AJ326" i="6"/>
  <c r="AJ327" i="6"/>
  <c r="AJ328" i="6"/>
  <c r="AJ329" i="6"/>
  <c r="AJ330" i="6"/>
  <c r="AJ331" i="6"/>
  <c r="AJ332" i="6"/>
  <c r="AJ333" i="6"/>
  <c r="AJ335" i="6"/>
  <c r="AJ336" i="6"/>
  <c r="AJ337" i="6"/>
  <c r="AJ338" i="6"/>
  <c r="AJ339" i="6"/>
  <c r="AJ340" i="6"/>
  <c r="AJ341" i="6"/>
  <c r="AJ342" i="6"/>
  <c r="AJ343" i="6"/>
  <c r="AJ344" i="6"/>
  <c r="AJ345" i="6"/>
  <c r="AJ346" i="6"/>
  <c r="AJ347" i="6"/>
  <c r="AJ348" i="6"/>
  <c r="AJ349" i="6"/>
  <c r="AJ350" i="6"/>
  <c r="AJ4" i="6"/>
  <c r="AI3" i="6"/>
  <c r="AI5" i="6"/>
  <c r="AI6" i="6"/>
  <c r="AI7" i="6"/>
  <c r="AI8" i="6"/>
  <c r="AI10" i="6"/>
  <c r="AI11" i="6"/>
  <c r="AI12" i="6"/>
  <c r="AI13" i="6"/>
  <c r="AI14" i="6"/>
  <c r="AI15" i="6"/>
  <c r="AI16" i="6"/>
  <c r="AI17" i="6"/>
  <c r="AI18" i="6"/>
  <c r="AI19" i="6"/>
  <c r="AI20" i="6"/>
  <c r="AI21" i="6"/>
  <c r="AI22" i="6"/>
  <c r="AI23" i="6"/>
  <c r="AI25" i="6"/>
  <c r="AI26" i="6"/>
  <c r="AI27" i="6"/>
  <c r="AI29" i="6"/>
  <c r="AI31" i="6"/>
  <c r="AI32" i="6"/>
  <c r="AI33" i="6"/>
  <c r="AI35" i="6"/>
  <c r="AI36" i="6"/>
  <c r="AI37" i="6"/>
  <c r="AI38" i="6"/>
  <c r="AI39" i="6"/>
  <c r="AI40" i="6"/>
  <c r="AI41" i="6"/>
  <c r="AI42" i="6"/>
  <c r="AI43" i="6"/>
  <c r="AI44" i="6"/>
  <c r="AI45" i="6"/>
  <c r="AI46" i="6"/>
  <c r="AI47" i="6"/>
  <c r="AI48" i="6"/>
  <c r="AI49" i="6"/>
  <c r="AI50" i="6"/>
  <c r="AI52" i="6"/>
  <c r="AI53" i="6"/>
  <c r="AI54" i="6"/>
  <c r="AI56" i="6"/>
  <c r="AI57" i="6"/>
  <c r="AI58" i="6"/>
  <c r="AI59" i="6"/>
  <c r="AI60" i="6"/>
  <c r="AI61" i="6"/>
  <c r="AI62" i="6"/>
  <c r="AI63" i="6"/>
  <c r="AI64" i="6"/>
  <c r="AI65" i="6"/>
  <c r="AI66" i="6"/>
  <c r="AI68" i="6"/>
  <c r="AI69" i="6"/>
  <c r="AI70" i="6"/>
  <c r="AI71" i="6"/>
  <c r="AI72" i="6"/>
  <c r="AI73" i="6"/>
  <c r="AI74" i="6"/>
  <c r="AI75" i="6"/>
  <c r="AI76" i="6"/>
  <c r="AI77" i="6"/>
  <c r="AI78" i="6"/>
  <c r="AI79" i="6"/>
  <c r="AI80" i="6"/>
  <c r="AI81" i="6"/>
  <c r="AI82" i="6"/>
  <c r="AI84" i="6"/>
  <c r="AI85" i="6"/>
  <c r="AI86" i="6"/>
  <c r="AI87" i="6"/>
  <c r="AI88" i="6"/>
  <c r="AI89" i="6"/>
  <c r="AI90" i="6"/>
  <c r="AI91" i="6"/>
  <c r="AI92" i="6"/>
  <c r="AI93" i="6"/>
  <c r="AI94" i="6"/>
  <c r="AI95" i="6"/>
  <c r="AI96" i="6"/>
  <c r="AI97" i="6"/>
  <c r="AI98" i="6"/>
  <c r="AI99" i="6"/>
  <c r="AI100" i="6"/>
  <c r="AI101" i="6"/>
  <c r="AI102" i="6"/>
  <c r="AI103" i="6"/>
  <c r="AI104" i="6"/>
  <c r="AI105" i="6"/>
  <c r="AI106" i="6"/>
  <c r="AI107" i="6"/>
  <c r="AI108" i="6"/>
  <c r="AI109" i="6"/>
  <c r="AI110" i="6"/>
  <c r="AI111" i="6"/>
  <c r="AI112" i="6"/>
  <c r="AI113" i="6"/>
  <c r="AI114" i="6"/>
  <c r="AI115" i="6"/>
  <c r="AI116" i="6"/>
  <c r="AI117" i="6"/>
  <c r="AI118" i="6"/>
  <c r="AI119" i="6"/>
  <c r="AI120" i="6"/>
  <c r="AI121" i="6"/>
  <c r="AI122" i="6"/>
  <c r="AI125" i="6"/>
  <c r="AI127" i="6"/>
  <c r="AI128" i="6"/>
  <c r="AI129" i="6"/>
  <c r="AI130" i="6"/>
  <c r="AI131" i="6"/>
  <c r="AI132" i="6"/>
  <c r="AI133" i="6"/>
  <c r="AI134" i="6"/>
  <c r="AI135" i="6"/>
  <c r="AI136" i="6"/>
  <c r="AI137" i="6"/>
  <c r="AI138" i="6"/>
  <c r="AI139" i="6"/>
  <c r="AI140" i="6"/>
  <c r="AI141" i="6"/>
  <c r="AI142" i="6"/>
  <c r="AI143" i="6"/>
  <c r="AI144" i="6"/>
  <c r="AI145" i="6"/>
  <c r="AI146" i="6"/>
  <c r="AI147" i="6"/>
  <c r="AI148" i="6"/>
  <c r="AI149" i="6"/>
  <c r="AI150" i="6"/>
  <c r="AI151" i="6"/>
  <c r="AI152" i="6"/>
  <c r="AI153" i="6"/>
  <c r="AI154" i="6"/>
  <c r="AI155" i="6"/>
  <c r="AI156" i="6"/>
  <c r="AI157" i="6"/>
  <c r="AI158" i="6"/>
  <c r="AI159" i="6"/>
  <c r="AI160" i="6"/>
  <c r="AI161" i="6"/>
  <c r="AI162" i="6"/>
  <c r="AI163" i="6"/>
  <c r="AI165" i="6"/>
  <c r="AI166" i="6"/>
  <c r="AI167" i="6"/>
  <c r="AI168" i="6"/>
  <c r="AI169" i="6"/>
  <c r="AI170" i="6"/>
  <c r="AI171" i="6"/>
  <c r="AI172" i="6"/>
  <c r="AI173" i="6"/>
  <c r="AI174" i="6"/>
  <c r="AI175" i="6"/>
  <c r="AI176" i="6"/>
  <c r="AI177" i="6"/>
  <c r="AI178" i="6"/>
  <c r="AI179" i="6"/>
  <c r="AI180" i="6"/>
  <c r="AI181" i="6"/>
  <c r="AI182" i="6"/>
  <c r="AI183" i="6"/>
  <c r="AI184" i="6"/>
  <c r="AI185" i="6"/>
  <c r="AI186" i="6"/>
  <c r="AI187" i="6"/>
  <c r="AI188" i="6"/>
  <c r="AI189" i="6"/>
  <c r="AI190" i="6"/>
  <c r="AI191" i="6"/>
  <c r="AI192" i="6"/>
  <c r="AI193" i="6"/>
  <c r="AI194" i="6"/>
  <c r="AI196" i="6"/>
  <c r="AI197" i="6"/>
  <c r="AI198" i="6"/>
  <c r="AI199" i="6"/>
  <c r="AI200" i="6"/>
  <c r="AI201" i="6"/>
  <c r="AI202" i="6"/>
  <c r="AI203" i="6"/>
  <c r="AI204" i="6"/>
  <c r="AI205" i="6"/>
  <c r="AI206" i="6"/>
  <c r="AI207" i="6"/>
  <c r="AI208" i="6"/>
  <c r="AI209" i="6"/>
  <c r="AI210" i="6"/>
  <c r="AI211" i="6"/>
  <c r="AI212" i="6"/>
  <c r="AI213" i="6"/>
  <c r="AI214" i="6"/>
  <c r="AI216" i="6"/>
  <c r="AI217" i="6"/>
  <c r="AI218" i="6"/>
  <c r="AI219" i="6"/>
  <c r="AI220" i="6"/>
  <c r="AI221" i="6"/>
  <c r="AI222" i="6"/>
  <c r="AI223" i="6"/>
  <c r="AI224" i="6"/>
  <c r="AI225" i="6"/>
  <c r="AI226" i="6"/>
  <c r="AI227" i="6"/>
  <c r="AI228" i="6"/>
  <c r="AI229" i="6"/>
  <c r="AI230" i="6"/>
  <c r="AI231" i="6"/>
  <c r="AI232" i="6"/>
  <c r="AI234" i="6"/>
  <c r="AI235" i="6"/>
  <c r="AI236" i="6"/>
  <c r="AI237" i="6"/>
  <c r="AI238" i="6"/>
  <c r="AI239" i="6"/>
  <c r="AI240" i="6"/>
  <c r="AI241" i="6"/>
  <c r="AI242" i="6"/>
  <c r="AI243" i="6"/>
  <c r="AI245" i="6"/>
  <c r="AI246" i="6"/>
  <c r="AI247" i="6"/>
  <c r="AI248" i="6"/>
  <c r="AI249" i="6"/>
  <c r="AI250" i="6"/>
  <c r="AI251" i="6"/>
  <c r="AI252" i="6"/>
  <c r="AI253" i="6"/>
  <c r="AI254" i="6"/>
  <c r="AI255" i="6"/>
  <c r="AI256" i="6"/>
  <c r="AI257" i="6"/>
  <c r="AI258" i="6"/>
  <c r="AI259" i="6"/>
  <c r="AI260" i="6"/>
  <c r="AI261" i="6"/>
  <c r="AI262" i="6"/>
  <c r="AI263" i="6"/>
  <c r="AI265" i="6"/>
  <c r="AI266" i="6"/>
  <c r="AI267" i="6"/>
  <c r="AI268" i="6"/>
  <c r="AI269" i="6"/>
  <c r="AI270" i="6"/>
  <c r="AI271" i="6"/>
  <c r="AI272" i="6"/>
  <c r="AI273" i="6"/>
  <c r="AI274" i="6"/>
  <c r="AI275" i="6"/>
  <c r="AI276" i="6"/>
  <c r="AI277" i="6"/>
  <c r="AI278" i="6"/>
  <c r="AI279" i="6"/>
  <c r="AI280" i="6"/>
  <c r="AI281" i="6"/>
  <c r="AI282" i="6"/>
  <c r="AI283" i="6"/>
  <c r="AI284" i="6"/>
  <c r="AI285" i="6"/>
  <c r="AI286" i="6"/>
  <c r="AI287" i="6"/>
  <c r="AI288" i="6"/>
  <c r="AI289" i="6"/>
  <c r="AI290" i="6"/>
  <c r="AI291" i="6"/>
  <c r="AI292" i="6"/>
  <c r="AI293" i="6"/>
  <c r="AI294" i="6"/>
  <c r="AI295" i="6"/>
  <c r="AI296" i="6"/>
  <c r="AI297" i="6"/>
  <c r="AI298" i="6"/>
  <c r="AI299" i="6"/>
  <c r="AI300" i="6"/>
  <c r="AI301" i="6"/>
  <c r="AI302" i="6"/>
  <c r="AI303" i="6"/>
  <c r="AI304" i="6"/>
  <c r="AI305" i="6"/>
  <c r="AI306" i="6"/>
  <c r="AI307" i="6"/>
  <c r="AI308" i="6"/>
  <c r="AI309" i="6"/>
  <c r="AI310" i="6"/>
  <c r="AI311" i="6"/>
  <c r="AI312" i="6"/>
  <c r="AI314" i="6"/>
  <c r="AI315" i="6"/>
  <c r="AI316" i="6"/>
  <c r="AI317" i="6"/>
  <c r="AI318" i="6"/>
  <c r="AI319" i="6"/>
  <c r="AI320" i="6"/>
  <c r="AI321" i="6"/>
  <c r="AI323" i="6"/>
  <c r="AI324" i="6"/>
  <c r="AI325" i="6"/>
  <c r="AI326" i="6"/>
  <c r="AI327" i="6"/>
  <c r="AI328" i="6"/>
  <c r="AI329" i="6"/>
  <c r="AI330" i="6"/>
  <c r="AI331" i="6"/>
  <c r="AI332" i="6"/>
  <c r="AI333" i="6"/>
  <c r="AI335" i="6"/>
  <c r="AI336" i="6"/>
  <c r="AI337" i="6"/>
  <c r="AI338" i="6"/>
  <c r="AI339" i="6"/>
  <c r="AI340" i="6"/>
  <c r="AI341" i="6"/>
  <c r="AI342" i="6"/>
  <c r="AI343" i="6"/>
  <c r="AI344" i="6"/>
  <c r="AI345" i="6"/>
  <c r="AI346" i="6"/>
  <c r="AI347" i="6"/>
  <c r="AI348" i="6"/>
  <c r="AI349" i="6"/>
  <c r="AI350" i="6"/>
  <c r="AI4" i="6"/>
  <c r="AH3" i="6"/>
  <c r="AH5" i="6"/>
  <c r="AH6" i="6"/>
  <c r="AH7" i="6"/>
  <c r="AH8" i="6"/>
  <c r="AH10" i="6"/>
  <c r="AH11" i="6"/>
  <c r="AH12" i="6"/>
  <c r="AH13" i="6"/>
  <c r="AH14" i="6"/>
  <c r="AH15" i="6"/>
  <c r="AH16" i="6"/>
  <c r="AH17" i="6"/>
  <c r="AH18" i="6"/>
  <c r="AH19" i="6"/>
  <c r="AH20" i="6"/>
  <c r="AH21" i="6"/>
  <c r="AH22" i="6"/>
  <c r="AH23" i="6"/>
  <c r="AH25" i="6"/>
  <c r="AH26" i="6"/>
  <c r="AH27" i="6"/>
  <c r="AH29" i="6"/>
  <c r="AH31" i="6"/>
  <c r="AH32" i="6"/>
  <c r="AH33" i="6"/>
  <c r="AH35" i="6"/>
  <c r="AH36" i="6"/>
  <c r="AH37" i="6"/>
  <c r="AH38" i="6"/>
  <c r="AH39" i="6"/>
  <c r="AH40" i="6"/>
  <c r="AH41" i="6"/>
  <c r="AH42" i="6"/>
  <c r="AH43" i="6"/>
  <c r="AH44" i="6"/>
  <c r="AH45" i="6"/>
  <c r="AH46" i="6"/>
  <c r="AH47" i="6"/>
  <c r="AH48" i="6"/>
  <c r="AH49" i="6"/>
  <c r="AH50" i="6"/>
  <c r="AH52" i="6"/>
  <c r="AH53" i="6"/>
  <c r="AH54" i="6"/>
  <c r="AH56" i="6"/>
  <c r="AH57" i="6"/>
  <c r="AH58" i="6"/>
  <c r="AH59" i="6"/>
  <c r="AH60" i="6"/>
  <c r="AH61" i="6"/>
  <c r="AH62" i="6"/>
  <c r="AH63" i="6"/>
  <c r="AH64" i="6"/>
  <c r="AH65" i="6"/>
  <c r="AH66" i="6"/>
  <c r="AH68" i="6"/>
  <c r="AH69" i="6"/>
  <c r="AH70" i="6"/>
  <c r="AH71" i="6"/>
  <c r="AH72" i="6"/>
  <c r="AH73" i="6"/>
  <c r="AH74" i="6"/>
  <c r="AH75" i="6"/>
  <c r="AH76" i="6"/>
  <c r="AH77" i="6"/>
  <c r="AH78" i="6"/>
  <c r="AH79" i="6"/>
  <c r="AH80" i="6"/>
  <c r="AH81" i="6"/>
  <c r="AH82" i="6"/>
  <c r="AH84" i="6"/>
  <c r="AH85" i="6"/>
  <c r="AH86" i="6"/>
  <c r="AH87" i="6"/>
  <c r="AH88" i="6"/>
  <c r="AH89" i="6"/>
  <c r="AH90" i="6"/>
  <c r="AH91" i="6"/>
  <c r="AH92" i="6"/>
  <c r="AH93" i="6"/>
  <c r="AH94" i="6"/>
  <c r="AH95" i="6"/>
  <c r="AH96" i="6"/>
  <c r="AH97" i="6"/>
  <c r="AH98" i="6"/>
  <c r="AH99" i="6"/>
  <c r="AH100" i="6"/>
  <c r="AH101" i="6"/>
  <c r="AH102" i="6"/>
  <c r="AH103" i="6"/>
  <c r="AH104" i="6"/>
  <c r="AH105" i="6"/>
  <c r="AH106" i="6"/>
  <c r="AH107" i="6"/>
  <c r="AH108" i="6"/>
  <c r="AH109" i="6"/>
  <c r="AH110" i="6"/>
  <c r="AH111" i="6"/>
  <c r="AH112" i="6"/>
  <c r="AH113" i="6"/>
  <c r="AH114" i="6"/>
  <c r="AH115" i="6"/>
  <c r="AH116" i="6"/>
  <c r="AH117" i="6"/>
  <c r="AH118" i="6"/>
  <c r="AH119" i="6"/>
  <c r="AH120" i="6"/>
  <c r="AH121" i="6"/>
  <c r="AH122" i="6"/>
  <c r="AH125" i="6"/>
  <c r="AH127" i="6"/>
  <c r="AH128" i="6"/>
  <c r="AH129" i="6"/>
  <c r="AH130" i="6"/>
  <c r="AH131" i="6"/>
  <c r="AH132" i="6"/>
  <c r="AH133" i="6"/>
  <c r="AH134" i="6"/>
  <c r="AH135" i="6"/>
  <c r="AH136" i="6"/>
  <c r="AH137" i="6"/>
  <c r="AH138" i="6"/>
  <c r="AH139" i="6"/>
  <c r="AH140" i="6"/>
  <c r="AH141" i="6"/>
  <c r="AH142" i="6"/>
  <c r="AH143" i="6"/>
  <c r="AH144" i="6"/>
  <c r="AH145" i="6"/>
  <c r="AH146" i="6"/>
  <c r="AH147" i="6"/>
  <c r="AH148" i="6"/>
  <c r="AH149" i="6"/>
  <c r="AH150" i="6"/>
  <c r="AH151" i="6"/>
  <c r="AH152" i="6"/>
  <c r="AH153" i="6"/>
  <c r="AH154" i="6"/>
  <c r="AH155" i="6"/>
  <c r="AH156" i="6"/>
  <c r="AH157" i="6"/>
  <c r="AH158" i="6"/>
  <c r="AH159" i="6"/>
  <c r="AH160" i="6"/>
  <c r="AH161" i="6"/>
  <c r="AH162" i="6"/>
  <c r="AH163" i="6"/>
  <c r="AH165" i="6"/>
  <c r="AH166" i="6"/>
  <c r="AH167" i="6"/>
  <c r="AH168" i="6"/>
  <c r="AH169" i="6"/>
  <c r="AH170" i="6"/>
  <c r="AH171" i="6"/>
  <c r="AH172" i="6"/>
  <c r="AH173" i="6"/>
  <c r="AH174" i="6"/>
  <c r="AH175" i="6"/>
  <c r="AH176" i="6"/>
  <c r="AH177" i="6"/>
  <c r="AH178" i="6"/>
  <c r="AH179" i="6"/>
  <c r="AH180" i="6"/>
  <c r="AH181" i="6"/>
  <c r="AH182" i="6"/>
  <c r="AH183" i="6"/>
  <c r="AH184" i="6"/>
  <c r="AH185" i="6"/>
  <c r="AH186" i="6"/>
  <c r="AH187" i="6"/>
  <c r="AH188" i="6"/>
  <c r="AH189" i="6"/>
  <c r="AH190" i="6"/>
  <c r="AH191" i="6"/>
  <c r="AH192" i="6"/>
  <c r="AH193" i="6"/>
  <c r="AH194" i="6"/>
  <c r="AH196" i="6"/>
  <c r="AH197" i="6"/>
  <c r="AH198" i="6"/>
  <c r="AH199" i="6"/>
  <c r="AH200" i="6"/>
  <c r="AH201" i="6"/>
  <c r="AH202" i="6"/>
  <c r="AH203" i="6"/>
  <c r="AH204" i="6"/>
  <c r="AH205" i="6"/>
  <c r="AH206" i="6"/>
  <c r="AH207" i="6"/>
  <c r="AH208" i="6"/>
  <c r="AH209" i="6"/>
  <c r="AH210" i="6"/>
  <c r="AH211" i="6"/>
  <c r="AH212" i="6"/>
  <c r="AH213" i="6"/>
  <c r="AH214" i="6"/>
  <c r="AH216" i="6"/>
  <c r="AH217" i="6"/>
  <c r="AH218" i="6"/>
  <c r="AH219" i="6"/>
  <c r="AH220" i="6"/>
  <c r="AH221" i="6"/>
  <c r="AH222" i="6"/>
  <c r="AH223" i="6"/>
  <c r="AH224" i="6"/>
  <c r="AH225" i="6"/>
  <c r="AH226" i="6"/>
  <c r="AH227" i="6"/>
  <c r="AH228" i="6"/>
  <c r="AH229" i="6"/>
  <c r="AH230" i="6"/>
  <c r="AH231" i="6"/>
  <c r="AH232" i="6"/>
  <c r="AH234" i="6"/>
  <c r="AH235" i="6"/>
  <c r="AH236" i="6"/>
  <c r="AH237" i="6"/>
  <c r="AH238" i="6"/>
  <c r="AH239" i="6"/>
  <c r="AH240" i="6"/>
  <c r="AH241" i="6"/>
  <c r="AH242" i="6"/>
  <c r="AH243" i="6"/>
  <c r="AH245" i="6"/>
  <c r="AH246" i="6"/>
  <c r="AH247" i="6"/>
  <c r="AH248" i="6"/>
  <c r="AH249" i="6"/>
  <c r="AH250" i="6"/>
  <c r="AH251" i="6"/>
  <c r="AH252" i="6"/>
  <c r="AH253" i="6"/>
  <c r="AH254" i="6"/>
  <c r="AH255" i="6"/>
  <c r="AH256" i="6"/>
  <c r="AH257" i="6"/>
  <c r="AH258" i="6"/>
  <c r="AH259" i="6"/>
  <c r="AH260" i="6"/>
  <c r="AH261" i="6"/>
  <c r="AH262" i="6"/>
  <c r="AH263" i="6"/>
  <c r="AH265" i="6"/>
  <c r="AH266" i="6"/>
  <c r="AH267" i="6"/>
  <c r="AH268" i="6"/>
  <c r="AH269" i="6"/>
  <c r="AH270" i="6"/>
  <c r="AH271" i="6"/>
  <c r="AH272" i="6"/>
  <c r="AH273" i="6"/>
  <c r="AH274" i="6"/>
  <c r="AH275" i="6"/>
  <c r="AH276" i="6"/>
  <c r="AH277" i="6"/>
  <c r="AH278" i="6"/>
  <c r="AH279" i="6"/>
  <c r="AH280" i="6"/>
  <c r="AH281" i="6"/>
  <c r="AH282" i="6"/>
  <c r="AH283" i="6"/>
  <c r="AH284" i="6"/>
  <c r="AH285" i="6"/>
  <c r="AH286" i="6"/>
  <c r="AH287" i="6"/>
  <c r="AH288" i="6"/>
  <c r="AH289" i="6"/>
  <c r="AH290" i="6"/>
  <c r="AH291" i="6"/>
  <c r="AH292" i="6"/>
  <c r="AH293" i="6"/>
  <c r="AH294" i="6"/>
  <c r="AH295" i="6"/>
  <c r="AH296" i="6"/>
  <c r="AH297" i="6"/>
  <c r="AH298" i="6"/>
  <c r="AH299" i="6"/>
  <c r="AH300" i="6"/>
  <c r="AH301" i="6"/>
  <c r="AH302" i="6"/>
  <c r="AH303" i="6"/>
  <c r="AH304" i="6"/>
  <c r="AH305" i="6"/>
  <c r="AH306" i="6"/>
  <c r="AH307" i="6"/>
  <c r="AH308" i="6"/>
  <c r="AH309" i="6"/>
  <c r="AH310" i="6"/>
  <c r="AH311" i="6"/>
  <c r="AH312" i="6"/>
  <c r="AH314" i="6"/>
  <c r="AH315" i="6"/>
  <c r="AH316" i="6"/>
  <c r="AH317" i="6"/>
  <c r="AH318" i="6"/>
  <c r="AH319" i="6"/>
  <c r="AH320" i="6"/>
  <c r="AH321" i="6"/>
  <c r="AH323" i="6"/>
  <c r="AH324" i="6"/>
  <c r="AH325" i="6"/>
  <c r="AH326" i="6"/>
  <c r="AH327" i="6"/>
  <c r="AH328" i="6"/>
  <c r="AH329" i="6"/>
  <c r="AH330" i="6"/>
  <c r="AH331" i="6"/>
  <c r="AH332" i="6"/>
  <c r="AH333" i="6"/>
  <c r="AH335" i="6"/>
  <c r="AH336" i="6"/>
  <c r="AH337" i="6"/>
  <c r="AH338" i="6"/>
  <c r="AH339" i="6"/>
  <c r="AH340" i="6"/>
  <c r="AH341" i="6"/>
  <c r="AH342" i="6"/>
  <c r="AH343" i="6"/>
  <c r="AH344" i="6"/>
  <c r="AH345" i="6"/>
  <c r="AH346" i="6"/>
  <c r="AH347" i="6"/>
  <c r="AH348" i="6"/>
  <c r="AH349" i="6"/>
  <c r="AH350" i="6"/>
  <c r="AH4" i="6"/>
  <c r="L351" i="6" l="1"/>
  <c r="N351" i="6" s="1"/>
  <c r="L346" i="6"/>
  <c r="N346" i="6" s="1"/>
  <c r="L340" i="6"/>
  <c r="N340" i="6" s="1"/>
  <c r="L337" i="6"/>
  <c r="N337" i="6" s="1"/>
  <c r="L330" i="6"/>
  <c r="N330" i="6" s="1"/>
  <c r="L325" i="6"/>
  <c r="N325" i="6" s="1"/>
  <c r="L318" i="6"/>
  <c r="N318" i="6" s="1"/>
  <c r="L315" i="6"/>
  <c r="N315" i="6" s="1"/>
  <c r="L309" i="6"/>
  <c r="N309" i="6" s="1"/>
  <c r="L302" i="6"/>
  <c r="N302" i="6" s="1"/>
  <c r="L298" i="6"/>
  <c r="N298" i="6" s="1"/>
  <c r="L295" i="6"/>
  <c r="N295" i="6" s="1"/>
  <c r="L291" i="6"/>
  <c r="N291" i="6" s="1"/>
  <c r="L283" i="6"/>
  <c r="N283" i="6" s="1"/>
  <c r="L274" i="6"/>
  <c r="N274" i="6" s="1"/>
  <c r="L267" i="6"/>
  <c r="N267" i="6" s="1"/>
  <c r="L258" i="6"/>
  <c r="N258" i="6" s="1"/>
  <c r="L246" i="6"/>
  <c r="N246" i="6" s="1"/>
  <c r="L241" i="6"/>
  <c r="N241" i="6" s="1"/>
  <c r="L237" i="6"/>
  <c r="N237" i="6" s="1"/>
  <c r="L234" i="6"/>
  <c r="N234" i="6" s="1"/>
  <c r="L226" i="6"/>
  <c r="N226" i="6" s="1"/>
  <c r="L222" i="6"/>
  <c r="N222" i="6" s="1"/>
  <c r="L218" i="6"/>
  <c r="N218" i="6" s="1"/>
  <c r="L213" i="6"/>
  <c r="N213" i="6" s="1"/>
  <c r="L206" i="6"/>
  <c r="N206" i="6" s="1"/>
  <c r="L199" i="6"/>
  <c r="N199" i="6" s="1"/>
  <c r="L192" i="6"/>
  <c r="N192" i="6" s="1"/>
  <c r="L185" i="6"/>
  <c r="N185" i="6" s="1"/>
  <c r="L173" i="6"/>
  <c r="N173" i="6" s="1"/>
  <c r="L165" i="6"/>
  <c r="N165" i="6" s="1"/>
  <c r="L157" i="6"/>
  <c r="N157" i="6" s="1"/>
  <c r="L144" i="6"/>
  <c r="N144" i="6" s="1"/>
  <c r="L137" i="6"/>
  <c r="N137" i="6" s="1"/>
  <c r="L133" i="6"/>
  <c r="N133" i="6" s="1"/>
  <c r="L129" i="6"/>
  <c r="N129" i="6" s="1"/>
  <c r="L111" i="6"/>
  <c r="N111" i="6" s="1"/>
  <c r="L104" i="6"/>
  <c r="N104" i="6" s="1"/>
  <c r="L100" i="6"/>
  <c r="N100" i="6" s="1"/>
  <c r="L88" i="6"/>
  <c r="N88" i="6" s="1"/>
  <c r="L84" i="6"/>
  <c r="N84" i="6" s="1"/>
  <c r="L79" i="6"/>
  <c r="N79" i="6" s="1"/>
  <c r="L75" i="6"/>
  <c r="N75" i="6" s="1"/>
  <c r="L65" i="6"/>
  <c r="N65" i="6" s="1"/>
  <c r="L61" i="6"/>
  <c r="N61" i="6" s="1"/>
  <c r="L57" i="6"/>
  <c r="N57" i="6" s="1"/>
  <c r="L45" i="6"/>
  <c r="N45" i="6" s="1"/>
  <c r="L42" i="6"/>
  <c r="N42" i="6" s="1"/>
  <c r="L39" i="6"/>
  <c r="N39" i="6" s="1"/>
  <c r="L36" i="6"/>
  <c r="N36" i="6" s="1"/>
  <c r="N31" i="6"/>
  <c r="L23" i="6"/>
  <c r="N23" i="6" s="1"/>
  <c r="L17" i="6"/>
  <c r="N17" i="6" s="1"/>
  <c r="L11" i="6"/>
  <c r="N11" i="6" s="1"/>
  <c r="L7" i="6"/>
  <c r="N7" i="6" s="1"/>
  <c r="BV57" i="5" l="1"/>
  <c r="BT57" i="5"/>
  <c r="BU57" i="5"/>
  <c r="AL57" i="5"/>
  <c r="AM57" i="5"/>
  <c r="AN57" i="5"/>
  <c r="AO57" i="5"/>
  <c r="AP57" i="5"/>
  <c r="AQ57" i="5"/>
  <c r="AR57" i="5"/>
  <c r="AS57" i="5"/>
  <c r="AT57" i="5"/>
  <c r="AU57" i="5"/>
  <c r="AV57" i="5"/>
  <c r="AW57" i="5"/>
  <c r="AX57" i="5"/>
  <c r="AY57" i="5"/>
  <c r="AZ57" i="5"/>
  <c r="AI57" i="5"/>
  <c r="AJ57" i="5"/>
  <c r="AK57" i="5"/>
  <c r="AH57" i="5"/>
  <c r="J57" i="5"/>
  <c r="K57" i="5"/>
  <c r="L57" i="5"/>
  <c r="M57" i="5"/>
  <c r="N57" i="5"/>
  <c r="O57" i="5"/>
  <c r="P57" i="5"/>
  <c r="Q57" i="5"/>
  <c r="R57" i="5"/>
  <c r="S57" i="5"/>
  <c r="T57" i="5"/>
  <c r="U57" i="5"/>
  <c r="V57" i="5"/>
  <c r="W57" i="5"/>
  <c r="X57" i="5"/>
  <c r="Y57" i="5"/>
  <c r="I57" i="5"/>
  <c r="G57" i="5"/>
  <c r="E57" i="5"/>
  <c r="D57" i="5"/>
  <c r="AC57" i="5" l="1"/>
  <c r="F57" i="5"/>
  <c r="AB57" i="5"/>
  <c r="AA57" i="5"/>
  <c r="H57" i="5"/>
  <c r="Z57" i="5"/>
  <c r="AD57" i="5"/>
  <c r="BA57" i="5"/>
</calcChain>
</file>

<file path=xl/sharedStrings.xml><?xml version="1.0" encoding="utf-8"?>
<sst xmlns="http://schemas.openxmlformats.org/spreadsheetml/2006/main" count="7235" uniqueCount="2152">
  <si>
    <t>0500000US54001</t>
  </si>
  <si>
    <t>Barbour County, West Virginia</t>
  </si>
  <si>
    <t>0500000US54003</t>
  </si>
  <si>
    <t>Berkeley County, West Virginia</t>
  </si>
  <si>
    <t>0500000US54005</t>
  </si>
  <si>
    <t>Boone County, West Virginia</t>
  </si>
  <si>
    <t>0500000US54007</t>
  </si>
  <si>
    <t>Braxton County, West Virginia</t>
  </si>
  <si>
    <t>0500000US54009</t>
  </si>
  <si>
    <t>Brooke County, West Virginia</t>
  </si>
  <si>
    <t>0500000US54011</t>
  </si>
  <si>
    <t>Cabell County, West Virginia</t>
  </si>
  <si>
    <t>0500000US54013</t>
  </si>
  <si>
    <t>Calhoun County, West Virginia</t>
  </si>
  <si>
    <t>0500000US54015</t>
  </si>
  <si>
    <t>Clay County, West Virginia</t>
  </si>
  <si>
    <t>0500000US54017</t>
  </si>
  <si>
    <t>Doddridge County, West Virginia</t>
  </si>
  <si>
    <t>0500000US54019</t>
  </si>
  <si>
    <t>Fayette County, West Virginia</t>
  </si>
  <si>
    <t>0500000US54021</t>
  </si>
  <si>
    <t>Gilmer County, West Virginia</t>
  </si>
  <si>
    <t>0500000US54023</t>
  </si>
  <si>
    <t>Grant County, West Virginia</t>
  </si>
  <si>
    <t>0500000US54025</t>
  </si>
  <si>
    <t>Greenbrier County, West Virginia</t>
  </si>
  <si>
    <t>0500000US54027</t>
  </si>
  <si>
    <t>Hampshire County, West Virginia</t>
  </si>
  <si>
    <t>0500000US54029</t>
  </si>
  <si>
    <t>Hancock County, West Virginia</t>
  </si>
  <si>
    <t>0500000US54031</t>
  </si>
  <si>
    <t>Hardy County, West Virginia</t>
  </si>
  <si>
    <t>0500000US54033</t>
  </si>
  <si>
    <t>Harrison County, West Virginia</t>
  </si>
  <si>
    <t>0500000US54035</t>
  </si>
  <si>
    <t>Jackson County, West Virginia</t>
  </si>
  <si>
    <t>0500000US54037</t>
  </si>
  <si>
    <t>Jefferson County, West Virginia</t>
  </si>
  <si>
    <t>0500000US54039</t>
  </si>
  <si>
    <t>Kanawha County, West Virginia</t>
  </si>
  <si>
    <t>0500000US54041</t>
  </si>
  <si>
    <t>Lewis County, West Virginia</t>
  </si>
  <si>
    <t>0500000US54043</t>
  </si>
  <si>
    <t>Lincoln County, West Virginia</t>
  </si>
  <si>
    <t>0500000US54045</t>
  </si>
  <si>
    <t>Logan County, West Virginia</t>
  </si>
  <si>
    <t>0500000US54047</t>
  </si>
  <si>
    <t>McDowell County, West Virginia</t>
  </si>
  <si>
    <t>0500000US54049</t>
  </si>
  <si>
    <t>Marion County, West Virginia</t>
  </si>
  <si>
    <t>0500000US54051</t>
  </si>
  <si>
    <t>Marshall County, West Virginia</t>
  </si>
  <si>
    <t>0500000US54053</t>
  </si>
  <si>
    <t>Mason County, West Virginia</t>
  </si>
  <si>
    <t>0500000US54055</t>
  </si>
  <si>
    <t>Mercer County, West Virginia</t>
  </si>
  <si>
    <t>0500000US54057</t>
  </si>
  <si>
    <t>Mineral County, West Virginia</t>
  </si>
  <si>
    <t>0500000US54059</t>
  </si>
  <si>
    <t>Mingo County, West Virginia</t>
  </si>
  <si>
    <t>0500000US54061</t>
  </si>
  <si>
    <t>Monongalia County, West Virginia</t>
  </si>
  <si>
    <t>0500000US54063</t>
  </si>
  <si>
    <t>Monroe County, West Virginia</t>
  </si>
  <si>
    <t>0500000US54065</t>
  </si>
  <si>
    <t>Morgan County, West Virginia</t>
  </si>
  <si>
    <t>0500000US54067</t>
  </si>
  <si>
    <t>Nicholas County, West Virginia</t>
  </si>
  <si>
    <t>0500000US54069</t>
  </si>
  <si>
    <t>Ohio County, West Virginia</t>
  </si>
  <si>
    <t>0500000US54071</t>
  </si>
  <si>
    <t>Pendleton County, West Virginia</t>
  </si>
  <si>
    <t>0500000US54073</t>
  </si>
  <si>
    <t>Pleasants County, West Virginia</t>
  </si>
  <si>
    <t>0500000US54075</t>
  </si>
  <si>
    <t>Pocahontas County, West Virginia</t>
  </si>
  <si>
    <t>0500000US54077</t>
  </si>
  <si>
    <t>Preston County, West Virginia</t>
  </si>
  <si>
    <t>0500000US54079</t>
  </si>
  <si>
    <t>Putnam County, West Virginia</t>
  </si>
  <si>
    <t>0500000US54081</t>
  </si>
  <si>
    <t>Raleigh County, West Virginia</t>
  </si>
  <si>
    <t>0500000US54083</t>
  </si>
  <si>
    <t>Randolph County, West Virginia</t>
  </si>
  <si>
    <t>0500000US54085</t>
  </si>
  <si>
    <t>Ritchie County, West Virginia</t>
  </si>
  <si>
    <t>0500000US54087</t>
  </si>
  <si>
    <t>Roane County, West Virginia</t>
  </si>
  <si>
    <t>0500000US54089</t>
  </si>
  <si>
    <t>Summers County, West Virginia</t>
  </si>
  <si>
    <t>0500000US54091</t>
  </si>
  <si>
    <t>Taylor County, West Virginia</t>
  </si>
  <si>
    <t>0500000US54093</t>
  </si>
  <si>
    <t>Tucker County, West Virginia</t>
  </si>
  <si>
    <t>0500000US54095</t>
  </si>
  <si>
    <t>Tyler County, West Virginia</t>
  </si>
  <si>
    <t>0500000US54097</t>
  </si>
  <si>
    <t>Upshur County, West Virginia</t>
  </si>
  <si>
    <t>0500000US54099</t>
  </si>
  <si>
    <t>Wayne County, West Virginia</t>
  </si>
  <si>
    <t>0500000US54101</t>
  </si>
  <si>
    <t>Webster County, West Virginia</t>
  </si>
  <si>
    <t>0500000US54103</t>
  </si>
  <si>
    <t>Wetzel County, West Virginia</t>
  </si>
  <si>
    <t>0500000US54105</t>
  </si>
  <si>
    <t>Wirt County, West Virginia</t>
  </si>
  <si>
    <t>0500000US54107</t>
  </si>
  <si>
    <t>Wood County, West Virginia</t>
  </si>
  <si>
    <t>0500000US54109</t>
  </si>
  <si>
    <t>Wyoming County, West Virginia</t>
  </si>
  <si>
    <t>1600000US5400364</t>
  </si>
  <si>
    <t>1600000US5400748</t>
  </si>
  <si>
    <t>1600000US5400772</t>
  </si>
  <si>
    <t>1600000US5401780</t>
  </si>
  <si>
    <t>1600000US5401900</t>
  </si>
  <si>
    <t>1600000US5401996</t>
  </si>
  <si>
    <t>1600000US5403292</t>
  </si>
  <si>
    <t>1600000US5403364</t>
  </si>
  <si>
    <t>1600000US5404204</t>
  </si>
  <si>
    <t>1600000US5404276</t>
  </si>
  <si>
    <t>1600000US5404612</t>
  </si>
  <si>
    <t>1600000US5404876</t>
  </si>
  <si>
    <t>1600000US5404924</t>
  </si>
  <si>
    <t>1600000US5405332</t>
  </si>
  <si>
    <t>1600000US5405452</t>
  </si>
  <si>
    <t>1600000US5405788</t>
  </si>
  <si>
    <t>1600000US5405836</t>
  </si>
  <si>
    <t>1600000US5406004</t>
  </si>
  <si>
    <t>1600000US5406340</t>
  </si>
  <si>
    <t>1600000US5406844</t>
  </si>
  <si>
    <t>1600000US5406940</t>
  </si>
  <si>
    <t>1600000US5406988</t>
  </si>
  <si>
    <t>1600000US5408092</t>
  </si>
  <si>
    <t>1600000US5408524</t>
  </si>
  <si>
    <t>1600000US5408932</t>
  </si>
  <si>
    <t>1600000US5409700</t>
  </si>
  <si>
    <t>1600000US5409796</t>
  </si>
  <si>
    <t>1600000US5409844</t>
  </si>
  <si>
    <t>1600000US5410180</t>
  </si>
  <si>
    <t>1600000US5410852</t>
  </si>
  <si>
    <t>1600000US5411188</t>
  </si>
  <si>
    <t>1600000US5411284</t>
  </si>
  <si>
    <t>1600000US5411716</t>
  </si>
  <si>
    <t>1600000US5412124</t>
  </si>
  <si>
    <t>1600000US5412436</t>
  </si>
  <si>
    <t>1600000US5412484</t>
  </si>
  <si>
    <t>1600000US5413108</t>
  </si>
  <si>
    <t>1600000US5413525</t>
  </si>
  <si>
    <t>1600000US5413924</t>
  </si>
  <si>
    <t>1600000US5414308</t>
  </si>
  <si>
    <t>1600000US5414524</t>
  </si>
  <si>
    <t>1600000US5414600</t>
  </si>
  <si>
    <t>1600000US5414610</t>
  </si>
  <si>
    <t>1600000US5415028</t>
  </si>
  <si>
    <t>1600000US5415076</t>
  </si>
  <si>
    <t>1600000US5415628</t>
  </si>
  <si>
    <t>1600000US5415676</t>
  </si>
  <si>
    <t>1600000US5415916</t>
  </si>
  <si>
    <t>1600000US5416012</t>
  </si>
  <si>
    <t>1600000US5418412</t>
  </si>
  <si>
    <t>1600000US5420212</t>
  </si>
  <si>
    <t>1600000US5420428</t>
  </si>
  <si>
    <t>1600000US5420500</t>
  </si>
  <si>
    <t>1600000US5420980</t>
  </si>
  <si>
    <t>1600000US5422564</t>
  </si>
  <si>
    <t>1600000US5422852</t>
  </si>
  <si>
    <t>1600000US5423092</t>
  </si>
  <si>
    <t>1600000US5424292</t>
  </si>
  <si>
    <t>1600000US5424364</t>
  </si>
  <si>
    <t>1600000US5424580</t>
  </si>
  <si>
    <t>1600000US5424844</t>
  </si>
  <si>
    <t>1600000US5426452</t>
  </si>
  <si>
    <t>1600000US5426524</t>
  </si>
  <si>
    <t>1600000US5426692</t>
  </si>
  <si>
    <t>1600000US5426932</t>
  </si>
  <si>
    <t>1600000US5427028</t>
  </si>
  <si>
    <t>1600000US5427868</t>
  </si>
  <si>
    <t>1600000US5427940</t>
  </si>
  <si>
    <t>1600000US5428204</t>
  </si>
  <si>
    <t>1600000US5428516</t>
  </si>
  <si>
    <t>1600000US5429044</t>
  </si>
  <si>
    <t>1600000US5429404</t>
  </si>
  <si>
    <t>1600000US5430196</t>
  </si>
  <si>
    <t>1600000US5430220</t>
  </si>
  <si>
    <t>1600000US5430364</t>
  </si>
  <si>
    <t>1600000US5430772</t>
  </si>
  <si>
    <t>1600000US5431324</t>
  </si>
  <si>
    <t>1600000US5431492</t>
  </si>
  <si>
    <t>1600000US5432044</t>
  </si>
  <si>
    <t>1600000US5432716</t>
  </si>
  <si>
    <t>1600000US5432884</t>
  </si>
  <si>
    <t>1600000US5432908</t>
  </si>
  <si>
    <t>1600000US5432932</t>
  </si>
  <si>
    <t>1600000US5434492</t>
  </si>
  <si>
    <t>1600000US5434516</t>
  </si>
  <si>
    <t>1600000US5434756</t>
  </si>
  <si>
    <t>1600000US5435092</t>
  </si>
  <si>
    <t>1600000US5435284</t>
  </si>
  <si>
    <t>1600000US5435428</t>
  </si>
  <si>
    <t>1600000US5435500</t>
  </si>
  <si>
    <t>1600000US5436436</t>
  </si>
  <si>
    <t>1600000US5436460</t>
  </si>
  <si>
    <t>1600000US5437636</t>
  </si>
  <si>
    <t>1600000US5439340</t>
  </si>
  <si>
    <t>1600000US5439460</t>
  </si>
  <si>
    <t>1600000US5439532</t>
  </si>
  <si>
    <t>1600000US5439628</t>
  </si>
  <si>
    <t>1600000US5439652</t>
  </si>
  <si>
    <t>1600000US5440828</t>
  </si>
  <si>
    <t>1600000US5442244</t>
  </si>
  <si>
    <t>1600000US5443180</t>
  </si>
  <si>
    <t>1600000US5443300</t>
  </si>
  <si>
    <t>1600000US5443492</t>
  </si>
  <si>
    <t>1600000US5443516</t>
  </si>
  <si>
    <t>1600000US5443780</t>
  </si>
  <si>
    <t>1600000US5444044</t>
  </si>
  <si>
    <t>1600000US5446300</t>
  </si>
  <si>
    <t>1600000US5446468</t>
  </si>
  <si>
    <t>1600000US5446636</t>
  </si>
  <si>
    <t>1600000US5448148</t>
  </si>
  <si>
    <t>1600000US5448748</t>
  </si>
  <si>
    <t>1600000US5449252</t>
  </si>
  <si>
    <t>1600000US5449492</t>
  </si>
  <si>
    <t>1600000US5450260</t>
  </si>
  <si>
    <t>1600000US5450524</t>
  </si>
  <si>
    <t>1600000US5450932</t>
  </si>
  <si>
    <t>1600000US5451100</t>
  </si>
  <si>
    <t>1600000US5451676</t>
  </si>
  <si>
    <t>1600000US5451724</t>
  </si>
  <si>
    <t>1600000US5452060</t>
  </si>
  <si>
    <t>1600000US5452180</t>
  </si>
  <si>
    <t>1600000US5452228</t>
  </si>
  <si>
    <t>1600000US5452324</t>
  </si>
  <si>
    <t>1600000US5452780</t>
  </si>
  <si>
    <t>1600000US5453572</t>
  </si>
  <si>
    <t>1600000US5454100</t>
  </si>
  <si>
    <t>1600000US5454484</t>
  </si>
  <si>
    <t>1600000US5454892</t>
  </si>
  <si>
    <t>1600000US5455276</t>
  </si>
  <si>
    <t>1600000US5455468</t>
  </si>
  <si>
    <t>1600000US5455540</t>
  </si>
  <si>
    <t>1600000US5455588</t>
  </si>
  <si>
    <t>1600000US5455756</t>
  </si>
  <si>
    <t>1600000US5456020</t>
  </si>
  <si>
    <t>1600000US5456404</t>
  </si>
  <si>
    <t>1600000US5457148</t>
  </si>
  <si>
    <t>1600000US5458300</t>
  </si>
  <si>
    <t>1600000US5458372</t>
  </si>
  <si>
    <t>1600000US5458564</t>
  </si>
  <si>
    <t>1600000US5458684</t>
  </si>
  <si>
    <t>1600000US5459068</t>
  </si>
  <si>
    <t>1600000US5459428</t>
  </si>
  <si>
    <t>1600000US5459458</t>
  </si>
  <si>
    <t>1600000US5459836</t>
  </si>
  <si>
    <t>1600000US5460028</t>
  </si>
  <si>
    <t>1600000US5460196</t>
  </si>
  <si>
    <t>1600000US5460364</t>
  </si>
  <si>
    <t>1600000US5461636</t>
  </si>
  <si>
    <t>1600000US5462140</t>
  </si>
  <si>
    <t>1600000US5462284</t>
  </si>
  <si>
    <t>1600000US5462332</t>
  </si>
  <si>
    <t>1600000US5462356</t>
  </si>
  <si>
    <t>1600000US5462764</t>
  </si>
  <si>
    <t>1600000US5462956</t>
  </si>
  <si>
    <t>1600000US5463052</t>
  </si>
  <si>
    <t>1600000US5463292</t>
  </si>
  <si>
    <t>1600000US5463604</t>
  </si>
  <si>
    <t>1600000US5463892</t>
  </si>
  <si>
    <t>1600000US5463940</t>
  </si>
  <si>
    <t>1600000US5464228</t>
  </si>
  <si>
    <t>1600000US5464516</t>
  </si>
  <si>
    <t>1600000US5464708</t>
  </si>
  <si>
    <t>1600000US5465356</t>
  </si>
  <si>
    <t>1600000US5465692</t>
  </si>
  <si>
    <t>1600000US5465956</t>
  </si>
  <si>
    <t>1600000US5466412</t>
  </si>
  <si>
    <t>1600000US5466652</t>
  </si>
  <si>
    <t>1600000US5466988</t>
  </si>
  <si>
    <t>1600000US5467108</t>
  </si>
  <si>
    <t>1600000US5467636</t>
  </si>
  <si>
    <t>1600000US5467660</t>
  </si>
  <si>
    <t>1600000US5467996</t>
  </si>
  <si>
    <t>1600000US5468116</t>
  </si>
  <si>
    <t>1600000US5468260</t>
  </si>
  <si>
    <t>1600000US5468596</t>
  </si>
  <si>
    <t>1600000US5468908</t>
  </si>
  <si>
    <t>1600000US5470084</t>
  </si>
  <si>
    <t>1600000US5470156</t>
  </si>
  <si>
    <t>1600000US5470588</t>
  </si>
  <si>
    <t>1600000US5470828</t>
  </si>
  <si>
    <t>1600000US5471212</t>
  </si>
  <si>
    <t>1600000US5471356</t>
  </si>
  <si>
    <t>1600000US5471380</t>
  </si>
  <si>
    <t>1600000US5471620</t>
  </si>
  <si>
    <t>1600000US5473468</t>
  </si>
  <si>
    <t>1600000US5473636</t>
  </si>
  <si>
    <t>1600000US5474380</t>
  </si>
  <si>
    <t>1600000US5474740</t>
  </si>
  <si>
    <t>1600000US5474788</t>
  </si>
  <si>
    <t>1600000US5475172</t>
  </si>
  <si>
    <t>1600000US5475292</t>
  </si>
  <si>
    <t>1600000US5475820</t>
  </si>
  <si>
    <t>1600000US5476516</t>
  </si>
  <si>
    <t>1600000US5477188</t>
  </si>
  <si>
    <t>1600000US5477980</t>
  </si>
  <si>
    <t>1600000US5478580</t>
  </si>
  <si>
    <t>1600000US5478964</t>
  </si>
  <si>
    <t>1600000US5479708</t>
  </si>
  <si>
    <t>1600000US5480020</t>
  </si>
  <si>
    <t>1600000US5480284</t>
  </si>
  <si>
    <t>1600000US5480932</t>
  </si>
  <si>
    <t>1600000US5481268</t>
  </si>
  <si>
    <t>1600000US5481940</t>
  </si>
  <si>
    <t>1600000US5482732</t>
  </si>
  <si>
    <t>1600000US5483500</t>
  </si>
  <si>
    <t>1600000US5484484</t>
  </si>
  <si>
    <t>1600000US5484580</t>
  </si>
  <si>
    <t>1600000US5484940</t>
  </si>
  <si>
    <t>1600000US5485156</t>
  </si>
  <si>
    <t>1600000US5485228</t>
  </si>
  <si>
    <t>1600000US5485324</t>
  </si>
  <si>
    <t>1600000US5485804</t>
  </si>
  <si>
    <t>1600000US5485876</t>
  </si>
  <si>
    <t>1600000US5485900</t>
  </si>
  <si>
    <t>1600000US5485924</t>
  </si>
  <si>
    <t>1600000US5485972</t>
  </si>
  <si>
    <t>1600000US5485996</t>
  </si>
  <si>
    <t>1600000US5486116</t>
  </si>
  <si>
    <t>1600000US5486452</t>
  </si>
  <si>
    <t>1600000US5486620</t>
  </si>
  <si>
    <t>1600000US5486812</t>
  </si>
  <si>
    <t>1600000US5486836</t>
  </si>
  <si>
    <t>1600000US5487508</t>
  </si>
  <si>
    <t>1600000US5487556</t>
  </si>
  <si>
    <t>1600000US5487988</t>
  </si>
  <si>
    <t>1600000US5488324</t>
  </si>
  <si>
    <t>1600000US5488708</t>
  </si>
  <si>
    <t>GEO_ID</t>
  </si>
  <si>
    <t>Census_ID</t>
  </si>
  <si>
    <t>Population_Total</t>
  </si>
  <si>
    <t>Households_Total</t>
  </si>
  <si>
    <t>Average_Household_Size</t>
  </si>
  <si>
    <t>Population_in_Households</t>
  </si>
  <si>
    <r>
      <t>Population_in_Households:</t>
    </r>
    <r>
      <rPr>
        <sz val="11"/>
        <color theme="1"/>
        <rFont val="Calibri"/>
        <family val="2"/>
        <scheme val="minor"/>
      </rPr>
      <t xml:space="preserve"> Population residing in households (housing units)</t>
    </r>
  </si>
  <si>
    <r>
      <t>Households_Total:</t>
    </r>
    <r>
      <rPr>
        <sz val="11"/>
        <color theme="1"/>
        <rFont val="Calibri"/>
        <family val="2"/>
        <scheme val="minor"/>
      </rPr>
      <t xml:space="preserve"> Total number of households</t>
    </r>
  </si>
  <si>
    <t>Income_less_10000</t>
  </si>
  <si>
    <t>Income_10000_14999</t>
  </si>
  <si>
    <t>Income_15000_19999</t>
  </si>
  <si>
    <t>Income_20000_24999</t>
  </si>
  <si>
    <t>Income_25000_29999</t>
  </si>
  <si>
    <t>Income_30000_34999</t>
  </si>
  <si>
    <t>Income_35000_39999</t>
  </si>
  <si>
    <t>Income_40000_44999</t>
  </si>
  <si>
    <t>Income_45000_49999</t>
  </si>
  <si>
    <t>Income_50000_59999</t>
  </si>
  <si>
    <t>Income_60000_74999</t>
  </si>
  <si>
    <t>Income_75000_99999</t>
  </si>
  <si>
    <t>Income_100000_124999</t>
  </si>
  <si>
    <t>Income_125000_149999</t>
  </si>
  <si>
    <t>Income_150000_199999</t>
  </si>
  <si>
    <t>Income_200000_more</t>
  </si>
  <si>
    <t>Median_Household_Income</t>
  </si>
  <si>
    <t>PerCapita_Income</t>
  </si>
  <si>
    <t>Occupied_Res_Units</t>
  </si>
  <si>
    <t>Vacant_Res_Units</t>
  </si>
  <si>
    <t>Owner_Occupied_Res</t>
  </si>
  <si>
    <t>Renter_Occupied_Res</t>
  </si>
  <si>
    <r>
      <t>Renter_Occupied_Res:</t>
    </r>
    <r>
      <rPr>
        <sz val="11"/>
        <color theme="1"/>
        <rFont val="Calibri"/>
        <family val="2"/>
        <scheme val="minor"/>
      </rPr>
      <t xml:space="preserve"> Number of renter-occupied housing (residential) units</t>
    </r>
  </si>
  <si>
    <r>
      <t xml:space="preserve">Owner_Occupied_Res: </t>
    </r>
    <r>
      <rPr>
        <sz val="11"/>
        <color theme="1"/>
        <rFont val="Calibri"/>
        <family val="2"/>
        <scheme val="minor"/>
      </rPr>
      <t>Number of owner-occupied housing (residential) units</t>
    </r>
  </si>
  <si>
    <r>
      <t xml:space="preserve">Occupied_Res_Units: </t>
    </r>
    <r>
      <rPr>
        <sz val="11"/>
        <color theme="1"/>
        <rFont val="Calibri"/>
        <family val="2"/>
        <scheme val="minor"/>
      </rPr>
      <t>Total number of occupied housing (residential) units (equals to total number of the households)</t>
    </r>
  </si>
  <si>
    <r>
      <t xml:space="preserve">Vacant_Res_Units: </t>
    </r>
    <r>
      <rPr>
        <sz val="11"/>
        <color theme="1"/>
        <rFont val="Calibri"/>
        <family val="2"/>
        <scheme val="minor"/>
      </rPr>
      <t>Total number of vacant housing (residential) units</t>
    </r>
  </si>
  <si>
    <t>Housing_Cost_ Less20pct_Less20000</t>
  </si>
  <si>
    <t>Housing_Cost_20_29pct_Less20000</t>
  </si>
  <si>
    <t>Housing_Cost_30pct_more_Less20000</t>
  </si>
  <si>
    <t>Housing_Cost_Less20pct_20000_34999</t>
  </si>
  <si>
    <t>Housing_Cost_20_29pct_20000_34999</t>
  </si>
  <si>
    <t>Housing_Cost_30pct_more_20000_34999</t>
  </si>
  <si>
    <t>Housing_Cost_Less20pct_35000_49999</t>
  </si>
  <si>
    <t>Housing_Cost_20_29pct_35000_49999</t>
  </si>
  <si>
    <t>Housing_Cost_30pct_more_35000_49999</t>
  </si>
  <si>
    <t>Housing_Cost_Less20pct_50000_74999</t>
  </si>
  <si>
    <t>Housing_Cost_20_29pct_50000_74999</t>
  </si>
  <si>
    <t>Housing_Cost_30pct_more_50000_74999</t>
  </si>
  <si>
    <t>Housing_Cost_Less20pct_75000_more</t>
  </si>
  <si>
    <t>Housing_Cost_20_29pct_75000_more</t>
  </si>
  <si>
    <t>Housing_Cost_30pct_more_75000_more</t>
  </si>
  <si>
    <t>Age_pct_under_5</t>
  </si>
  <si>
    <t>Age_pct_5_9</t>
  </si>
  <si>
    <t>Age_pct_10_14</t>
  </si>
  <si>
    <t>Age_pct_15_19</t>
  </si>
  <si>
    <t>Age_pct_20_24</t>
  </si>
  <si>
    <t>Age_pct_25_29</t>
  </si>
  <si>
    <t>Age_pct_30_34</t>
  </si>
  <si>
    <t>Age_pct_35_39</t>
  </si>
  <si>
    <t>Age_pct_40_44</t>
  </si>
  <si>
    <t>Age_pct_45_49</t>
  </si>
  <si>
    <t>Age_pct_50_54</t>
  </si>
  <si>
    <t>Age_pct_55_59</t>
  </si>
  <si>
    <t>Age_pct_60_64</t>
  </si>
  <si>
    <t>Age_pct_65_69</t>
  </si>
  <si>
    <t>Age_pct_70_74</t>
  </si>
  <si>
    <t>Age_pct_75_79</t>
  </si>
  <si>
    <t>Age_pct_80_84</t>
  </si>
  <si>
    <t>Age_pct_85_over</t>
  </si>
  <si>
    <r>
      <t xml:space="preserve">Age_pct_under_5: </t>
    </r>
    <r>
      <rPr>
        <sz val="11"/>
        <color theme="1"/>
        <rFont val="Calibri"/>
        <family val="2"/>
        <scheme val="minor"/>
      </rPr>
      <t>Percentage of the population with ages under 5</t>
    </r>
  </si>
  <si>
    <r>
      <t xml:space="preserve">Age_pct_5_9: </t>
    </r>
    <r>
      <rPr>
        <sz val="11"/>
        <color theme="1"/>
        <rFont val="Calibri"/>
        <family val="2"/>
        <scheme val="minor"/>
      </rPr>
      <t>Percentage of the population with ages between 5 and 9</t>
    </r>
  </si>
  <si>
    <r>
      <t>Age_pct_10_14:</t>
    </r>
    <r>
      <rPr>
        <sz val="11"/>
        <color theme="1"/>
        <rFont val="Calibri"/>
        <family val="2"/>
        <scheme val="minor"/>
      </rPr>
      <t xml:space="preserve"> Percentage of the population with ages between 10 and 14</t>
    </r>
  </si>
  <si>
    <r>
      <t xml:space="preserve">Age_pct_15_19: </t>
    </r>
    <r>
      <rPr>
        <sz val="11"/>
        <color theme="1"/>
        <rFont val="Calibri"/>
        <family val="2"/>
        <scheme val="minor"/>
      </rPr>
      <t>Percentage of the population with ages between 15 and 19</t>
    </r>
  </si>
  <si>
    <r>
      <t xml:space="preserve">Age_pct_20_24: </t>
    </r>
    <r>
      <rPr>
        <sz val="11"/>
        <color theme="1"/>
        <rFont val="Calibri"/>
        <family val="2"/>
        <scheme val="minor"/>
      </rPr>
      <t>Percentage of the population with ages between 20 and 24</t>
    </r>
  </si>
  <si>
    <r>
      <t xml:space="preserve">Age_pct_25_29: </t>
    </r>
    <r>
      <rPr>
        <sz val="11"/>
        <color theme="1"/>
        <rFont val="Calibri"/>
        <family val="2"/>
        <scheme val="minor"/>
      </rPr>
      <t>Percentage of the population with ages between 25 and 29</t>
    </r>
  </si>
  <si>
    <r>
      <t xml:space="preserve">Age_pct_30_34: </t>
    </r>
    <r>
      <rPr>
        <sz val="11"/>
        <color theme="1"/>
        <rFont val="Calibri"/>
        <family val="2"/>
        <scheme val="minor"/>
      </rPr>
      <t>Percentage of the population with ages between 30 and 34</t>
    </r>
  </si>
  <si>
    <r>
      <t xml:space="preserve">Age_pct_35_39: </t>
    </r>
    <r>
      <rPr>
        <sz val="11"/>
        <color theme="1"/>
        <rFont val="Calibri"/>
        <family val="2"/>
        <scheme val="minor"/>
      </rPr>
      <t>Percentage of the population with ages between 35 and 39</t>
    </r>
  </si>
  <si>
    <r>
      <t xml:space="preserve">Age_pct_40_44: </t>
    </r>
    <r>
      <rPr>
        <sz val="11"/>
        <color theme="1"/>
        <rFont val="Calibri"/>
        <family val="2"/>
        <scheme val="minor"/>
      </rPr>
      <t>Percentage of the population with ages between 40 and 44</t>
    </r>
  </si>
  <si>
    <r>
      <t>Age_pct_45_49:</t>
    </r>
    <r>
      <rPr>
        <sz val="11"/>
        <color theme="1"/>
        <rFont val="Calibri"/>
        <family val="2"/>
        <scheme val="minor"/>
      </rPr>
      <t xml:space="preserve"> Percentage of the population with ages between 45 and 49</t>
    </r>
  </si>
  <si>
    <r>
      <t xml:space="preserve">Age_pct_50_54: </t>
    </r>
    <r>
      <rPr>
        <sz val="11"/>
        <color theme="1"/>
        <rFont val="Calibri"/>
        <family val="2"/>
        <scheme val="minor"/>
      </rPr>
      <t>Percentage of the population with ages between 50 and 54</t>
    </r>
  </si>
  <si>
    <r>
      <t xml:space="preserve">Age_pct_55_59: </t>
    </r>
    <r>
      <rPr>
        <sz val="11"/>
        <color theme="1"/>
        <rFont val="Calibri"/>
        <family val="2"/>
        <scheme val="minor"/>
      </rPr>
      <t>Percentage of the population with ages between 55 and 59</t>
    </r>
  </si>
  <si>
    <r>
      <t xml:space="preserve">Age_pct_60_64: </t>
    </r>
    <r>
      <rPr>
        <sz val="11"/>
        <color theme="1"/>
        <rFont val="Calibri"/>
        <family val="2"/>
        <scheme val="minor"/>
      </rPr>
      <t>Percentage of the population with ages between 60 and 64</t>
    </r>
  </si>
  <si>
    <r>
      <t xml:space="preserve">Age_pct_65_69: </t>
    </r>
    <r>
      <rPr>
        <sz val="11"/>
        <color theme="1"/>
        <rFont val="Calibri"/>
        <family val="2"/>
        <scheme val="minor"/>
      </rPr>
      <t>Percentage of the population with ages between 65 and 69</t>
    </r>
  </si>
  <si>
    <r>
      <t xml:space="preserve">Age_pct_70_74: </t>
    </r>
    <r>
      <rPr>
        <sz val="11"/>
        <color theme="1"/>
        <rFont val="Calibri"/>
        <family val="2"/>
        <scheme val="minor"/>
      </rPr>
      <t>Percentage of the population with ages between 70 and 74</t>
    </r>
  </si>
  <si>
    <r>
      <t xml:space="preserve">Age_pct_75_79: </t>
    </r>
    <r>
      <rPr>
        <sz val="11"/>
        <color theme="1"/>
        <rFont val="Calibri"/>
        <family val="2"/>
        <scheme val="minor"/>
      </rPr>
      <t>Percentage of the population with ages between 75 and 79</t>
    </r>
  </si>
  <si>
    <r>
      <t xml:space="preserve">Age_pct_80_84: </t>
    </r>
    <r>
      <rPr>
        <sz val="11"/>
        <color theme="1"/>
        <rFont val="Calibri"/>
        <family val="2"/>
        <scheme val="minor"/>
      </rPr>
      <t>Percentage of the population with ages between 80 and 84</t>
    </r>
  </si>
  <si>
    <r>
      <t xml:space="preserve">Age_pct_85_over: </t>
    </r>
    <r>
      <rPr>
        <sz val="11"/>
        <color theme="1"/>
        <rFont val="Calibri"/>
        <family val="2"/>
        <scheme val="minor"/>
      </rPr>
      <t>Percentage of the population with 85 or more years of age</t>
    </r>
  </si>
  <si>
    <t>Age_pct_Under_15</t>
  </si>
  <si>
    <t>Age_pct_15_64</t>
  </si>
  <si>
    <t>Age_pct_65_over</t>
  </si>
  <si>
    <r>
      <t xml:space="preserve">Age_pct_15_64: </t>
    </r>
    <r>
      <rPr>
        <sz val="11"/>
        <color theme="1"/>
        <rFont val="Calibri"/>
        <family val="2"/>
        <scheme val="minor"/>
      </rPr>
      <t>Percentage of the population with ages between 15 and 64</t>
    </r>
  </si>
  <si>
    <r>
      <t>Age_pct_Under_15:</t>
    </r>
    <r>
      <rPr>
        <sz val="11"/>
        <color theme="1"/>
        <rFont val="Calibri"/>
        <family val="2"/>
        <scheme val="minor"/>
      </rPr>
      <t xml:space="preserve"> Percentage of the population with ages under 15</t>
    </r>
  </si>
  <si>
    <t>Percent_Spending_atleast_30pct_on_Housing</t>
  </si>
  <si>
    <t>Percent_below_State_Median_Income</t>
  </si>
  <si>
    <t>Income_pct_Less_20000</t>
  </si>
  <si>
    <t>Income_pct_20000_30000</t>
  </si>
  <si>
    <t>Income_pct_30000_50000</t>
  </si>
  <si>
    <t>Income_pct_50000_60000</t>
  </si>
  <si>
    <t>Income_pct_60000_more</t>
  </si>
  <si>
    <t>CID</t>
  </si>
  <si>
    <t>Addison (Webster Springs) town</t>
  </si>
  <si>
    <t>ADDISON, TOWN OF (WEBSTER SPRINGS)</t>
  </si>
  <si>
    <t>Incorporated-540204-02/16/90-WEBSTER COUNTY</t>
  </si>
  <si>
    <t>WEBSTER COUNTY</t>
  </si>
  <si>
    <t>101</t>
  </si>
  <si>
    <t>54</t>
  </si>
  <si>
    <t>0204</t>
  </si>
  <si>
    <t>540204</t>
  </si>
  <si>
    <t>Albright town</t>
  </si>
  <si>
    <t>ALBRIGHT,TOWN OF</t>
  </si>
  <si>
    <t>Incorporated-540161-08/01/87-PRESTON COUNTY</t>
  </si>
  <si>
    <t>PRESTON COUNTY</t>
  </si>
  <si>
    <t>077</t>
  </si>
  <si>
    <t>0161</t>
  </si>
  <si>
    <t>540161</t>
  </si>
  <si>
    <t>Alderson town</t>
  </si>
  <si>
    <t>ALDERSON, TOWN OF</t>
  </si>
  <si>
    <t>Incorporated-540041-09/27/91-GREENBRIER COUNTY</t>
  </si>
  <si>
    <t>MONROE COUNTY/GREENBRIER COUNTY</t>
  </si>
  <si>
    <t>025</t>
  </si>
  <si>
    <t>0041</t>
  </si>
  <si>
    <t>540041</t>
  </si>
  <si>
    <t>Incorporated-540041-09/27/91-MONROE COUNTY</t>
  </si>
  <si>
    <t>063</t>
  </si>
  <si>
    <t>Anawalt town</t>
  </si>
  <si>
    <t>ANAWALT, TOWN OF</t>
  </si>
  <si>
    <t>Incorporated-540115-02/01/85-MCDOWELL COUNTY</t>
  </si>
  <si>
    <t>MCDOWELL COUNTY</t>
  </si>
  <si>
    <t>047</t>
  </si>
  <si>
    <t>0115</t>
  </si>
  <si>
    <t>540115</t>
  </si>
  <si>
    <t>Anmoore town</t>
  </si>
  <si>
    <t>ANMOORE, TOWN OF</t>
  </si>
  <si>
    <t>Incorporated-540054-09/03/80-HARRISON COUNTY</t>
  </si>
  <si>
    <t>HARRISON COUNTY</t>
  </si>
  <si>
    <t>033</t>
  </si>
  <si>
    <t>0054</t>
  </si>
  <si>
    <t>540054</t>
  </si>
  <si>
    <t>Ansted town</t>
  </si>
  <si>
    <t>ANSTED, TOWN OF</t>
  </si>
  <si>
    <t>Incorporated-540027-10/30/1981-FAYETTE COUNTY</t>
  </si>
  <si>
    <t>FAYETTE COUNTY</t>
  </si>
  <si>
    <t>019</t>
  </si>
  <si>
    <t>0027</t>
  </si>
  <si>
    <t>540027</t>
  </si>
  <si>
    <t>Athens town</t>
  </si>
  <si>
    <t>ATHENS, TOWN OF</t>
  </si>
  <si>
    <t>Incorporated-540172-03/02/05-MERCER COUNTY</t>
  </si>
  <si>
    <t>MERCER COUNTY</t>
  </si>
  <si>
    <t>055</t>
  </si>
  <si>
    <t>0172</t>
  </si>
  <si>
    <t>540172</t>
  </si>
  <si>
    <t>Auburn town</t>
  </si>
  <si>
    <t>AUBURN, TOWN OF</t>
  </si>
  <si>
    <t>Incorporated-540262-09/24/84-RITCHIE COUNTY</t>
  </si>
  <si>
    <t>RITCHIE COUNTY</t>
  </si>
  <si>
    <t>085</t>
  </si>
  <si>
    <t>0262</t>
  </si>
  <si>
    <t>540262</t>
  </si>
  <si>
    <t>Bancroft town</t>
  </si>
  <si>
    <t>BANCROFT, TOWN OF</t>
  </si>
  <si>
    <t>Incorporated-540165-12/18/1985-PUTNAM COUNTY</t>
  </si>
  <si>
    <t>PUTNAM COUNTY</t>
  </si>
  <si>
    <t>079</t>
  </si>
  <si>
    <t>0165</t>
  </si>
  <si>
    <t>540165</t>
  </si>
  <si>
    <t>Barboursville village</t>
  </si>
  <si>
    <t>BARBOURSVILLE, VILLAGE OF</t>
  </si>
  <si>
    <t>Incorporated-540017-06/03/88-CABELL COUNTY</t>
  </si>
  <si>
    <t>CABELL COUNTY</t>
  </si>
  <si>
    <t>011</t>
  </si>
  <si>
    <t>0017</t>
  </si>
  <si>
    <t>540017</t>
  </si>
  <si>
    <t>Barrackville town</t>
  </si>
  <si>
    <t>BARRACKVILLE, TOWN OF</t>
  </si>
  <si>
    <t>Incorporated-540098-03/16/88-MARION COUNTY</t>
  </si>
  <si>
    <t>MARION COUNTY</t>
  </si>
  <si>
    <t>049</t>
  </si>
  <si>
    <t>0098</t>
  </si>
  <si>
    <t>540098</t>
  </si>
  <si>
    <t>Bath (Berkeley Springs) town</t>
  </si>
  <si>
    <t>BATH, TOWN OF</t>
  </si>
  <si>
    <t>Incorporated-540005-01/02/80-MORGAN COUNTY</t>
  </si>
  <si>
    <t>MORGAN COUNTY</t>
  </si>
  <si>
    <t>065</t>
  </si>
  <si>
    <t>0005</t>
  </si>
  <si>
    <t>540005</t>
  </si>
  <si>
    <t>Bayard town</t>
  </si>
  <si>
    <t>BAYARD, TOWN OF</t>
  </si>
  <si>
    <t>Incorporated-540240-08/10/79-GRANT COUNTY</t>
  </si>
  <si>
    <t>GRANT COUNTY</t>
  </si>
  <si>
    <t>023</t>
  </si>
  <si>
    <t>0240</t>
  </si>
  <si>
    <t>540240</t>
  </si>
  <si>
    <t>Beckley city</t>
  </si>
  <si>
    <t>BECKLEY, CITY OF</t>
  </si>
  <si>
    <t>Incorporated-540170-11/1/1984-RALEIGH COUNTY</t>
  </si>
  <si>
    <t>RALEIGH COUNTY</t>
  </si>
  <si>
    <t>081</t>
  </si>
  <si>
    <t>0170</t>
  </si>
  <si>
    <t>540170</t>
  </si>
  <si>
    <t>Beech Bottom village</t>
  </si>
  <si>
    <t>BEECH BOTTOM, VILLAGE OF</t>
  </si>
  <si>
    <t>Incorporated-540093-04/19/10-BROOKE COUNTY</t>
  </si>
  <si>
    <t>BROOKE COUNTY</t>
  </si>
  <si>
    <t>009</t>
  </si>
  <si>
    <t>0093</t>
  </si>
  <si>
    <t>540093</t>
  </si>
  <si>
    <t>Belington town</t>
  </si>
  <si>
    <t>BELINGTON, TOWN OF</t>
  </si>
  <si>
    <t>Incorporated-540002-08/01/79-BARBOUR COUNTY</t>
  </si>
  <si>
    <t>BARBOUR COUNTY</t>
  </si>
  <si>
    <t>001</t>
  </si>
  <si>
    <t>0002</t>
  </si>
  <si>
    <t>540002</t>
  </si>
  <si>
    <t>Belle town</t>
  </si>
  <si>
    <t>BELLE, TOWN OF</t>
  </si>
  <si>
    <t>Incorporated-540071-04/15/82-KANAWHA COUNTY</t>
  </si>
  <si>
    <t>KANAWHA COUNTY</t>
  </si>
  <si>
    <t>039</t>
  </si>
  <si>
    <t>0071</t>
  </si>
  <si>
    <t>540071</t>
  </si>
  <si>
    <t>Belmont city</t>
  </si>
  <si>
    <t>BELMONT, CITY OF</t>
  </si>
  <si>
    <t>Incorporated-540253-06/03/91-PLEASANTS COUNTY</t>
  </si>
  <si>
    <t>PLEASANTS COUNTY</t>
  </si>
  <si>
    <t>073</t>
  </si>
  <si>
    <t>0253</t>
  </si>
  <si>
    <t>540253</t>
  </si>
  <si>
    <t>Benwood city</t>
  </si>
  <si>
    <t>BENWOOD, CITY OF</t>
  </si>
  <si>
    <t>Incorporated-540108-05/01/80-MARSHALL COUNTY</t>
  </si>
  <si>
    <t>MARSHALL COUNTY</t>
  </si>
  <si>
    <t>051</t>
  </si>
  <si>
    <t>0108</t>
  </si>
  <si>
    <t>540108</t>
  </si>
  <si>
    <t>Bethany town</t>
  </si>
  <si>
    <t>BETHANY, TOWN OF</t>
  </si>
  <si>
    <t>Incorporated-540012-09/28/79-BROOKE COUNTY</t>
  </si>
  <si>
    <t>0012</t>
  </si>
  <si>
    <t>540012</t>
  </si>
  <si>
    <t>Bethlehem village</t>
  </si>
  <si>
    <t>BETHLEHEM, VILLAGE OF</t>
  </si>
  <si>
    <t>Incorporated-540275-07/17/06-OHIO COUNTY</t>
  </si>
  <si>
    <t>OHIO COUNTY</t>
  </si>
  <si>
    <t>069</t>
  </si>
  <si>
    <t>0275</t>
  </si>
  <si>
    <t>540275</t>
  </si>
  <si>
    <t>Beverly town</t>
  </si>
  <si>
    <t>BEVERLY, TOWN OF</t>
  </si>
  <si>
    <t>Incorporated-540267-12/3/1991-RANDOLPH COUNTY</t>
  </si>
  <si>
    <t>RANDOLPH COUNTY</t>
  </si>
  <si>
    <t>083</t>
  </si>
  <si>
    <t>0267</t>
  </si>
  <si>
    <t>540267</t>
  </si>
  <si>
    <t>Blacksville town</t>
  </si>
  <si>
    <t>BLACKSVILLE, CITY OF</t>
  </si>
  <si>
    <t>Incorporated-540140-01/20/10-MONONGALIA COUNTY</t>
  </si>
  <si>
    <t>MONONGALIA COUNTY</t>
  </si>
  <si>
    <t>061</t>
  </si>
  <si>
    <t>0140</t>
  </si>
  <si>
    <t>540140</t>
  </si>
  <si>
    <t>Bluefield city</t>
  </si>
  <si>
    <t>BLUEFIELD, CITY OF</t>
  </si>
  <si>
    <t>Incorporated-540285-03/02/05-MERCER COUNTY</t>
  </si>
  <si>
    <t>0285</t>
  </si>
  <si>
    <t>540285</t>
  </si>
  <si>
    <t>Bolivar town</t>
  </si>
  <si>
    <t>BOLIVAR, TOWN OF</t>
  </si>
  <si>
    <t>Incorporated-540030-12/18/2009-JEFFERSON COUNTY</t>
  </si>
  <si>
    <t>JEFFERSON COUNTY</t>
  </si>
  <si>
    <t>037</t>
  </si>
  <si>
    <t>0030</t>
  </si>
  <si>
    <t>540030</t>
  </si>
  <si>
    <t>Bradshaw town</t>
  </si>
  <si>
    <t>BRADSHAW, TOWN OF</t>
  </si>
  <si>
    <t>Incorporated-540291-09/18/86-MCDOWELL COUNTY</t>
  </si>
  <si>
    <t>0291</t>
  </si>
  <si>
    <t>540291</t>
  </si>
  <si>
    <t>Bramwell town</t>
  </si>
  <si>
    <t>BRAMWELL, TOWN OF</t>
  </si>
  <si>
    <t>Incorporated-540125-12/1/1983-MERCER COUNTY</t>
  </si>
  <si>
    <t>0125</t>
  </si>
  <si>
    <t>540125</t>
  </si>
  <si>
    <t>Brandonville town</t>
  </si>
  <si>
    <t>BRANDONVILLE, TOWN OF</t>
  </si>
  <si>
    <t>Incorporated-540284-06/05/12-PRESTON COUNTY</t>
  </si>
  <si>
    <t>0284</t>
  </si>
  <si>
    <t>540284</t>
  </si>
  <si>
    <t>Bridgeport city</t>
  </si>
  <si>
    <t>BRIDGEPORT, CITY OF</t>
  </si>
  <si>
    <t>Incorporated-540055-03/04/88-HARRISON COUNTY</t>
  </si>
  <si>
    <t>0055</t>
  </si>
  <si>
    <t>540055</t>
  </si>
  <si>
    <t>Bruceton Mills town</t>
  </si>
  <si>
    <t>BRUCETON MILLS, TOWN OF</t>
  </si>
  <si>
    <t>Incorporated-540162-08/01/87-PRESTON COUNTY</t>
  </si>
  <si>
    <t>0162</t>
  </si>
  <si>
    <t>540162</t>
  </si>
  <si>
    <t>Buckhannon city</t>
  </si>
  <si>
    <t>BUCKHANNON, CITY OF</t>
  </si>
  <si>
    <t>Incorporated-540199-09/04/86-UPSHUR COUNTY</t>
  </si>
  <si>
    <t>UPSHUR COUNTY</t>
  </si>
  <si>
    <t>097</t>
  </si>
  <si>
    <t>0199</t>
  </si>
  <si>
    <t>540199</t>
  </si>
  <si>
    <t>Buffalo town</t>
  </si>
  <si>
    <t>BUFFALO, TOWN OF</t>
  </si>
  <si>
    <t>Incorporated-540166-12/18/1985-PUTNAM COUNTY</t>
  </si>
  <si>
    <t>0166</t>
  </si>
  <si>
    <t>540166</t>
  </si>
  <si>
    <t>Burnsville town</t>
  </si>
  <si>
    <t>BURNSVILLE, TOWN OF</t>
  </si>
  <si>
    <t>Incorporated-540010-04/19/10-BRAXTON COUNTY</t>
  </si>
  <si>
    <t>BRAXTON COUNTY</t>
  </si>
  <si>
    <t>007</t>
  </si>
  <si>
    <t>0010</t>
  </si>
  <si>
    <t>540010</t>
  </si>
  <si>
    <t>Cairo town</t>
  </si>
  <si>
    <t>CAIRO, TOWN OF</t>
  </si>
  <si>
    <t>Incorporated-540179-03/18/91-RITCHIE COUNTY</t>
  </si>
  <si>
    <t>0179</t>
  </si>
  <si>
    <t>540179</t>
  </si>
  <si>
    <t>Camden-on-Gauley town</t>
  </si>
  <si>
    <t>CAMDEN-ON-GAULEY, TOWN OF</t>
  </si>
  <si>
    <t>Incorporated-540205-08/24/84-WEBSTER COUNTY</t>
  </si>
  <si>
    <t>0205</t>
  </si>
  <si>
    <t>540205</t>
  </si>
  <si>
    <t>Cameron city</t>
  </si>
  <si>
    <t>CAMERON, CITY OF</t>
  </si>
  <si>
    <t>Incorporated-540287-09/25/09-MARSHALL COUNTY</t>
  </si>
  <si>
    <t>0287</t>
  </si>
  <si>
    <t>540287</t>
  </si>
  <si>
    <t>Capon Bridge town</t>
  </si>
  <si>
    <t>CAPON BRIDGE TOWN</t>
  </si>
  <si>
    <t>Incorporated-540046-04/01/88-HAMPSHIRE COUNTY</t>
  </si>
  <si>
    <t>HAMPSHIRE COUNTY</t>
  </si>
  <si>
    <t>027</t>
  </si>
  <si>
    <t>0046</t>
  </si>
  <si>
    <t>540046</t>
  </si>
  <si>
    <t>Carpendale town</t>
  </si>
  <si>
    <t>CARPENDALE, TOWN OF</t>
  </si>
  <si>
    <t>Incorporated-545555-09/27/91-MINERAL COUNTY</t>
  </si>
  <si>
    <t>MINERAL COUNTY</t>
  </si>
  <si>
    <t>057</t>
  </si>
  <si>
    <t>5555</t>
  </si>
  <si>
    <t>545555</t>
  </si>
  <si>
    <t>Cedar Grove town</t>
  </si>
  <si>
    <t>CEDAR GROVE, TOWN OF</t>
  </si>
  <si>
    <t>Incorporated-540072-06/01/82-KANAWHA COUNTY</t>
  </si>
  <si>
    <t>0072</t>
  </si>
  <si>
    <t>540072</t>
  </si>
  <si>
    <t>Ceredo city</t>
  </si>
  <si>
    <t>CEREDO, TOWN OF</t>
  </si>
  <si>
    <t>Incorporated-540232-05/17/89-WAYNE COUNTY</t>
  </si>
  <si>
    <t>WAYNE COUNTY</t>
  </si>
  <si>
    <t>099</t>
  </si>
  <si>
    <t>0232</t>
  </si>
  <si>
    <t>540232</t>
  </si>
  <si>
    <t>Chapmanville town</t>
  </si>
  <si>
    <t>CHAPMANVILLE, TOWN OF</t>
  </si>
  <si>
    <t>Incorporated-540092-08/27/71-LOGAN COUNTY</t>
  </si>
  <si>
    <t>LOGAN COUNTY</t>
  </si>
  <si>
    <t>045</t>
  </si>
  <si>
    <t>0092</t>
  </si>
  <si>
    <t>540092</t>
  </si>
  <si>
    <t>Charleston city</t>
  </si>
  <si>
    <t>CHARLESTON, CITY OF</t>
  </si>
  <si>
    <t>Incorporated-540073-06/15/83-KANAWHA COUNTY</t>
  </si>
  <si>
    <t>0073</t>
  </si>
  <si>
    <t>540073</t>
  </si>
  <si>
    <t>Charles Town city</t>
  </si>
  <si>
    <t>CHARLES TOWN, CITY OF</t>
  </si>
  <si>
    <t>Incorporated-540066-12/4/1979-JEFFERSON COUNTY</t>
  </si>
  <si>
    <t>0066</t>
  </si>
  <si>
    <t>540066</t>
  </si>
  <si>
    <t>Chesapeake town</t>
  </si>
  <si>
    <t>CHESAPEAKE, TOWN OF</t>
  </si>
  <si>
    <t>Incorporated-540074-06/01/82-KANAWHA COUNTY</t>
  </si>
  <si>
    <t>0074</t>
  </si>
  <si>
    <t>540074</t>
  </si>
  <si>
    <t>Chester city</t>
  </si>
  <si>
    <t>CHESTER, CITY OF</t>
  </si>
  <si>
    <t>Incorporated-540048-12/1/1982-HANCOCK COUNTY</t>
  </si>
  <si>
    <t>HANCOCK COUNTY</t>
  </si>
  <si>
    <t>029</t>
  </si>
  <si>
    <t>0048</t>
  </si>
  <si>
    <t>540048</t>
  </si>
  <si>
    <t>Clarksburg city</t>
  </si>
  <si>
    <t>CLARKSBURG, CITY OF</t>
  </si>
  <si>
    <t>Incorporated-540056-02/15/78-HARRISON COUNTY</t>
  </si>
  <si>
    <t>0056</t>
  </si>
  <si>
    <t>540056</t>
  </si>
  <si>
    <t>Clay town</t>
  </si>
  <si>
    <t>CLAY, TOWN OF</t>
  </si>
  <si>
    <t>Incorporated-540023-03/18/91-CLAY COUNTY</t>
  </si>
  <si>
    <t>CLAY COUNTY</t>
  </si>
  <si>
    <t>015</t>
  </si>
  <si>
    <t>0023</t>
  </si>
  <si>
    <t>540023</t>
  </si>
  <si>
    <t>Clearview village</t>
  </si>
  <si>
    <t>CLEARVIEW, VILLAGE OF</t>
  </si>
  <si>
    <t>Incorporated-540080-07/17/06-OHIO COUNTY</t>
  </si>
  <si>
    <t>0080</t>
  </si>
  <si>
    <t>540080</t>
  </si>
  <si>
    <t>Clendenin town</t>
  </si>
  <si>
    <t>CLENDENIN, TOWN OF</t>
  </si>
  <si>
    <t>Incorporated-540075-07/16/84-KANAWHA COUNTY</t>
  </si>
  <si>
    <t>0075</t>
  </si>
  <si>
    <t>540075</t>
  </si>
  <si>
    <t>Cowen town</t>
  </si>
  <si>
    <t>COWEN, TOWN OF</t>
  </si>
  <si>
    <t>Incorporated-540206-08/24/84-WEBSTER COUNTY</t>
  </si>
  <si>
    <t>0206</t>
  </si>
  <si>
    <t>540206</t>
  </si>
  <si>
    <t>Danville town</t>
  </si>
  <si>
    <t>DANVILLE, TOWN OF</t>
  </si>
  <si>
    <t>Incorporated-540230-04/16/91-BOONE COUNTY</t>
  </si>
  <si>
    <t>BOONE COUNTY</t>
  </si>
  <si>
    <t>005</t>
  </si>
  <si>
    <t>0230</t>
  </si>
  <si>
    <t>540230</t>
  </si>
  <si>
    <t>Davis town</t>
  </si>
  <si>
    <t>DAVIS, TOWN OF</t>
  </si>
  <si>
    <t>Incorporated-540260-07/20/84-TUCKER COUNTY</t>
  </si>
  <si>
    <t>TUCKER COUNTY</t>
  </si>
  <si>
    <t>093</t>
  </si>
  <si>
    <t>0260</t>
  </si>
  <si>
    <t>540260</t>
  </si>
  <si>
    <t>Davy town</t>
  </si>
  <si>
    <t>DAVY, TOWN OF</t>
  </si>
  <si>
    <t>Incorporated-540116-09/28/84-MCDOWELL COUNTY</t>
  </si>
  <si>
    <t>0116</t>
  </si>
  <si>
    <t>540116</t>
  </si>
  <si>
    <t>Delbarton town</t>
  </si>
  <si>
    <t>DELBARTON, TOWN OF</t>
  </si>
  <si>
    <t>Incorporated-540134-03/15/77-MINGO COUNTY</t>
  </si>
  <si>
    <t>MINGO COUNTY</t>
  </si>
  <si>
    <t>059</t>
  </si>
  <si>
    <t>0134</t>
  </si>
  <si>
    <t>540134</t>
  </si>
  <si>
    <t>Dunbar city</t>
  </si>
  <si>
    <t>DUNBAR, CITY OF</t>
  </si>
  <si>
    <t>Incorporated-540076-06/01/82-KANAWHA COUNTY</t>
  </si>
  <si>
    <t>0076</t>
  </si>
  <si>
    <t>540076</t>
  </si>
  <si>
    <t>Durbin town</t>
  </si>
  <si>
    <t>DURBIN, TOWN OF</t>
  </si>
  <si>
    <t>Incorporated-540158-08/24/84-POCAHONTAS COUNTY</t>
  </si>
  <si>
    <t>POCAHONTAS COUNTY</t>
  </si>
  <si>
    <t>075</t>
  </si>
  <si>
    <t>0158</t>
  </si>
  <si>
    <t>540158</t>
  </si>
  <si>
    <t>East Bank town</t>
  </si>
  <si>
    <t>EAST BANK, TOWN OF</t>
  </si>
  <si>
    <t>Incorporated-540077-06/01/82-KANAWHA COUNTY</t>
  </si>
  <si>
    <t>0077</t>
  </si>
  <si>
    <t>540077</t>
  </si>
  <si>
    <t>Eleanor town</t>
  </si>
  <si>
    <t>ELEANOR, TOWN OF</t>
  </si>
  <si>
    <t>Incorporated-540222-02/06/84-PUTNAM COUNTY</t>
  </si>
  <si>
    <t>0222</t>
  </si>
  <si>
    <t>540222</t>
  </si>
  <si>
    <t>Elizabeth town</t>
  </si>
  <si>
    <t>ELIZABETH, TOWN OF</t>
  </si>
  <si>
    <t>Incorporated-540212-01/17/91-WIRT COUNTY</t>
  </si>
  <si>
    <t>WIRT COUNTY</t>
  </si>
  <si>
    <t>105</t>
  </si>
  <si>
    <t>0212</t>
  </si>
  <si>
    <t>540212</t>
  </si>
  <si>
    <t>Elkins city</t>
  </si>
  <si>
    <t>ELKINS, CITY OF</t>
  </si>
  <si>
    <t>Incorporated-540177-04/03/87-RANDOLPH COUNTY</t>
  </si>
  <si>
    <t>0177</t>
  </si>
  <si>
    <t>540177</t>
  </si>
  <si>
    <t>Ellenboro town</t>
  </si>
  <si>
    <t>ELLENBORO, TOWN OF</t>
  </si>
  <si>
    <t>Incorporated-540180-08/24/84-RITCHIE COUNTY</t>
  </si>
  <si>
    <t>0180</t>
  </si>
  <si>
    <t>540180</t>
  </si>
  <si>
    <t>Fairmont city</t>
  </si>
  <si>
    <t>FAIRMONT,CITY OF</t>
  </si>
  <si>
    <t>Incorporated-540099-07/02/87-MARION COUNTY</t>
  </si>
  <si>
    <t>0099</t>
  </si>
  <si>
    <t>540099</t>
  </si>
  <si>
    <t>Fairview town</t>
  </si>
  <si>
    <t>FAIRVIEW, TOWN OF</t>
  </si>
  <si>
    <t>Incorporated-540100-03/16/88-MARION COUNTY</t>
  </si>
  <si>
    <t>0100</t>
  </si>
  <si>
    <t>540100</t>
  </si>
  <si>
    <t>Falling Spring town</t>
  </si>
  <si>
    <t>FALLING SPRINGS CORPORATION, CITY OF</t>
  </si>
  <si>
    <t>Incorporated-540243-09/24/84-GREENBRIER COUNTY</t>
  </si>
  <si>
    <t>GREENBRIER COUNTY</t>
  </si>
  <si>
    <t>0243</t>
  </si>
  <si>
    <t>540243</t>
  </si>
  <si>
    <t>Farmington town</t>
  </si>
  <si>
    <t>FARMINGTON, TOWN OF</t>
  </si>
  <si>
    <t>Incorporated-540101-03/16/88-MARION COUNTY</t>
  </si>
  <si>
    <t>0101</t>
  </si>
  <si>
    <t>540101</t>
  </si>
  <si>
    <t>Fayetteville town</t>
  </si>
  <si>
    <t>FAYETTEVILLE, TOWN OF</t>
  </si>
  <si>
    <t>Incorporated-540293-03/04/88-FAYETTE COUNTY</t>
  </si>
  <si>
    <t>0293</t>
  </si>
  <si>
    <t>540293</t>
  </si>
  <si>
    <t>Flatwoods town</t>
  </si>
  <si>
    <t>FLATWOODS, TOWN OF</t>
  </si>
  <si>
    <t>Incorporated-540235-04/19/10-BRAXTON COUNTY</t>
  </si>
  <si>
    <t>0235</t>
  </si>
  <si>
    <t>540235</t>
  </si>
  <si>
    <t>Flemington town</t>
  </si>
  <si>
    <t>FLEMINGTON, TOWN OF</t>
  </si>
  <si>
    <t>Incorporated-540189-09/25/09-TAYLOR COUNTY</t>
  </si>
  <si>
    <t>TAYLOR COUNTY</t>
  </si>
  <si>
    <t>091</t>
  </si>
  <si>
    <t>0189</t>
  </si>
  <si>
    <t>540189</t>
  </si>
  <si>
    <t>Follansbee city</t>
  </si>
  <si>
    <t>FOLLANSBEE, CITY OF</t>
  </si>
  <si>
    <t>Incorporated-540013-09/30/82-BROOKE COUNTY</t>
  </si>
  <si>
    <t>0013</t>
  </si>
  <si>
    <t>540013</t>
  </si>
  <si>
    <t>Fort Gay town</t>
  </si>
  <si>
    <t>FORT GAY, TOWN OF</t>
  </si>
  <si>
    <t>Incorporated-540202-01/03/79-WAYNE COUNTY</t>
  </si>
  <si>
    <t>0202</t>
  </si>
  <si>
    <t>540202</t>
  </si>
  <si>
    <t>Franklin town</t>
  </si>
  <si>
    <t>FRANKLIN, TOWN OF</t>
  </si>
  <si>
    <t>Incorporated-540154-09/01/87-PENDLETON COUNTY</t>
  </si>
  <si>
    <t>PENDLETON COUNTY</t>
  </si>
  <si>
    <t>071</t>
  </si>
  <si>
    <t>0154</t>
  </si>
  <si>
    <t>540154</t>
  </si>
  <si>
    <t>Friendly town</t>
  </si>
  <si>
    <t>FRIENDLY, TOWN OF</t>
  </si>
  <si>
    <t>Incorporated-540259-11/4/1988-TYLER COUNTY</t>
  </si>
  <si>
    <t>TYLER COUNTY</t>
  </si>
  <si>
    <t>095</t>
  </si>
  <si>
    <t>0259</t>
  </si>
  <si>
    <t>540259</t>
  </si>
  <si>
    <t>Gary city</t>
  </si>
  <si>
    <t>GARY, CITY OF</t>
  </si>
  <si>
    <t>Incorporated-540117-02/01/85-MCDOWELL COUNTY</t>
  </si>
  <si>
    <t>0117</t>
  </si>
  <si>
    <t>540117</t>
  </si>
  <si>
    <t>Gassaway town</t>
  </si>
  <si>
    <t>GASSAWAY, TOWN OF</t>
  </si>
  <si>
    <t>Incorporated-540237-04/19/10-BRAXTON COUNTY</t>
  </si>
  <si>
    <t>0237</t>
  </si>
  <si>
    <t>540237</t>
  </si>
  <si>
    <t>Gauley Bridge town</t>
  </si>
  <si>
    <t>GAULEY BRIDGE, TOWN OF</t>
  </si>
  <si>
    <t>Incorporated-540294-09/18/91-FAYETTE COUNTY</t>
  </si>
  <si>
    <t>0294</t>
  </si>
  <si>
    <t>540294</t>
  </si>
  <si>
    <t>Gilbert town</t>
  </si>
  <si>
    <t>GILBERT, TOWN OF</t>
  </si>
  <si>
    <t>Incorporated-540135-05/02/77-MINGO COUNTY</t>
  </si>
  <si>
    <t>0135</t>
  </si>
  <si>
    <t>540135</t>
  </si>
  <si>
    <t>Glasgow town</t>
  </si>
  <si>
    <t>GLASGOW, TOWN OF</t>
  </si>
  <si>
    <t>Incorporated-540078-06/15/82-KANAWHA COUNTY</t>
  </si>
  <si>
    <t>0078</t>
  </si>
  <si>
    <t>540078</t>
  </si>
  <si>
    <t>Glen Dale city</t>
  </si>
  <si>
    <t>GLEN DALE, CITY OF</t>
  </si>
  <si>
    <t>Incorporated-540109-06/28/74-MARSHALL COUNTY</t>
  </si>
  <si>
    <t>0109</t>
  </si>
  <si>
    <t>540109</t>
  </si>
  <si>
    <t>Glenville town</t>
  </si>
  <si>
    <t>GLENVILLE, CITY OF</t>
  </si>
  <si>
    <t>Incorporated-540036-04/16/91-GILMER COUNTY</t>
  </si>
  <si>
    <t>GILMER COUNTY</t>
  </si>
  <si>
    <t>021</t>
  </si>
  <si>
    <t>0036</t>
  </si>
  <si>
    <t>540036</t>
  </si>
  <si>
    <t>Grafton city</t>
  </si>
  <si>
    <t>GRAFTON, CITY OF</t>
  </si>
  <si>
    <t>Incorporated-540190-08/01/87-TAYLOR COUNTY</t>
  </si>
  <si>
    <t>0190</t>
  </si>
  <si>
    <t>540190</t>
  </si>
  <si>
    <t>Grantsville town</t>
  </si>
  <si>
    <t>GRANTSVILLE, TOWN OF</t>
  </si>
  <si>
    <t>Incorporated-540021-03/18/91-CALHOUN COUNTY</t>
  </si>
  <si>
    <t>CALHOUN COUNTY</t>
  </si>
  <si>
    <t>013</t>
  </si>
  <si>
    <t>0021</t>
  </si>
  <si>
    <t>540021</t>
  </si>
  <si>
    <t>Grant Town town</t>
  </si>
  <si>
    <t>GRANT,  TOWN OF</t>
  </si>
  <si>
    <t>Incorporated-540102-03/04/88-MARION COUNTY</t>
  </si>
  <si>
    <t>0102</t>
  </si>
  <si>
    <t>540102</t>
  </si>
  <si>
    <t>Granville town</t>
  </si>
  <si>
    <t>GRANVILLE, TOWN OF</t>
  </si>
  <si>
    <t>Incorporated-540272-12/15/1983-MONONGALIA COUNTY</t>
  </si>
  <si>
    <t>0272</t>
  </si>
  <si>
    <t>540272</t>
  </si>
  <si>
    <t>Hambleton town</t>
  </si>
  <si>
    <t>HAMBLETON, TOWN OF</t>
  </si>
  <si>
    <t>Incorporated-540192-07/20/84-TUCKER COUNTY</t>
  </si>
  <si>
    <t>0192</t>
  </si>
  <si>
    <t>540192</t>
  </si>
  <si>
    <t>Hamlin town</t>
  </si>
  <si>
    <t>HAMLIN, TOWN OF</t>
  </si>
  <si>
    <t>Incorporated-540089-09/04/87-LINCOLN COUNTY</t>
  </si>
  <si>
    <t>LINCOLN COUNTY</t>
  </si>
  <si>
    <t>043</t>
  </si>
  <si>
    <t>0089</t>
  </si>
  <si>
    <t>540089</t>
  </si>
  <si>
    <t>Handley town</t>
  </si>
  <si>
    <t>HANDLEY, TOWN OF</t>
  </si>
  <si>
    <t>Incorporated-540279-07/05/84-KANAWHA COUNTY</t>
  </si>
  <si>
    <t>0279</t>
  </si>
  <si>
    <t>540279</t>
  </si>
  <si>
    <t>Harman town</t>
  </si>
  <si>
    <t>HARMAN, TOWN OF</t>
  </si>
  <si>
    <t>Incorporated-540178-08/24/84-RANDOLPH COUNTY</t>
  </si>
  <si>
    <t>0178</t>
  </si>
  <si>
    <t>540178</t>
  </si>
  <si>
    <t>Harpers Ferry town</t>
  </si>
  <si>
    <t>HARPERS FERRY, TOWN OF</t>
  </si>
  <si>
    <t>Incorporated-540067-08/24/84-JEFFERSON COUNTY</t>
  </si>
  <si>
    <t>0067</t>
  </si>
  <si>
    <t>540067</t>
  </si>
  <si>
    <t>Harrisville town</t>
  </si>
  <si>
    <t>HARRISVILLE, TOWN OF</t>
  </si>
  <si>
    <t>Incorporated-540132-02/07/06-RITCHIE COUNTY</t>
  </si>
  <si>
    <t>0132</t>
  </si>
  <si>
    <t>540132</t>
  </si>
  <si>
    <t>Hartford City town</t>
  </si>
  <si>
    <t>HARTFORD, TOWN OF</t>
  </si>
  <si>
    <t>Incorporated-540247-02/15/78-MASON COUNTY</t>
  </si>
  <si>
    <t>MASON COUNTY</t>
  </si>
  <si>
    <t>053</t>
  </si>
  <si>
    <t>0247</t>
  </si>
  <si>
    <t>540247</t>
  </si>
  <si>
    <t>BERKELEY COUNTY</t>
  </si>
  <si>
    <t>003</t>
  </si>
  <si>
    <t>Henderson town</t>
  </si>
  <si>
    <t>HENDERSON, TOWN OF</t>
  </si>
  <si>
    <t>Incorporated-540251-05/15/78-MASON COUNTY</t>
  </si>
  <si>
    <t>0251</t>
  </si>
  <si>
    <t>540251</t>
  </si>
  <si>
    <t>Hendricks town</t>
  </si>
  <si>
    <t>HENDRICKS,TOWN OF</t>
  </si>
  <si>
    <t>Incorporated-540193-08/01/87-TUCKER COUNTY</t>
  </si>
  <si>
    <t>0193</t>
  </si>
  <si>
    <t>540193</t>
  </si>
  <si>
    <t>Hinton city</t>
  </si>
  <si>
    <t>HINTON, CITY OF</t>
  </si>
  <si>
    <t>Incorporated-540187-08/01/79-SUMMERS COUNTY</t>
  </si>
  <si>
    <t>SUMMERS COUNTY</t>
  </si>
  <si>
    <t>089</t>
  </si>
  <si>
    <t>0187</t>
  </si>
  <si>
    <t>540187</t>
  </si>
  <si>
    <t>Hundred town</t>
  </si>
  <si>
    <t>HUNDRED, TOWN OF</t>
  </si>
  <si>
    <t>Incorporated-540256-04/01/88-WETZEL COUNTY</t>
  </si>
  <si>
    <t>WETZEL COUNTY</t>
  </si>
  <si>
    <t>103</t>
  </si>
  <si>
    <t>0256</t>
  </si>
  <si>
    <t>540256</t>
  </si>
  <si>
    <t>Huntington city</t>
  </si>
  <si>
    <t>HUNTINGTON, CITY OF</t>
  </si>
  <si>
    <t>Incorporated-540018-01/17/90-CABELL COUNTY</t>
  </si>
  <si>
    <t>WAYNE COUNTY/CABELL COUNTY</t>
  </si>
  <si>
    <t>0018</t>
  </si>
  <si>
    <t>540018</t>
  </si>
  <si>
    <t>Incorporated-540018-01/17/90-WAYNE COUNTY</t>
  </si>
  <si>
    <t>Hurricane city</t>
  </si>
  <si>
    <t>HURRICANE, CITY OF</t>
  </si>
  <si>
    <t>Incorporated-540167-03/04/86-PUTNAM COUNTY</t>
  </si>
  <si>
    <t>0167</t>
  </si>
  <si>
    <t>540167</t>
  </si>
  <si>
    <t>Huttonsville town</t>
  </si>
  <si>
    <t>HUTTONSVILLE, TOWN OF</t>
  </si>
  <si>
    <t>Incorporated-540264-08/24/84-RANDOLPH COUNTY</t>
  </si>
  <si>
    <t>0264</t>
  </si>
  <si>
    <t>540264</t>
  </si>
  <si>
    <t>Iaeger town</t>
  </si>
  <si>
    <t>IAEGER, TOWN OF</t>
  </si>
  <si>
    <t>Incorporated-540118-09/28/84-MCDOWELL COUNTY</t>
  </si>
  <si>
    <t>0118</t>
  </si>
  <si>
    <t>540118</t>
  </si>
  <si>
    <t>Jane Lew town</t>
  </si>
  <si>
    <t>JANE LEW, TOWN OF</t>
  </si>
  <si>
    <t>Incorporated-540086-09/24/84-LEWIS COUNTY</t>
  </si>
  <si>
    <t>LEWIS COUNTY</t>
  </si>
  <si>
    <t>041</t>
  </si>
  <si>
    <t>0086</t>
  </si>
  <si>
    <t>540086</t>
  </si>
  <si>
    <t>Junior town</t>
  </si>
  <si>
    <t>JUNIOR, TOWN OF</t>
  </si>
  <si>
    <t>Incorporated-540003-04/17/87-BARBOUR COUNTY</t>
  </si>
  <si>
    <t>0003</t>
  </si>
  <si>
    <t>540003</t>
  </si>
  <si>
    <t>Kenova city</t>
  </si>
  <si>
    <t>KENOVA, CITY OF</t>
  </si>
  <si>
    <t>Incorporated-540221-05/17/89-WAYNE COUNTY</t>
  </si>
  <si>
    <t>0221</t>
  </si>
  <si>
    <t>540221</t>
  </si>
  <si>
    <t>Kermit town</t>
  </si>
  <si>
    <t>KERMIT, TOWN OF</t>
  </si>
  <si>
    <t>Incorporated-540136-03/01/78-MINGO COUNTY</t>
  </si>
  <si>
    <t>0136</t>
  </si>
  <si>
    <t>540136</t>
  </si>
  <si>
    <t>Keyser city</t>
  </si>
  <si>
    <t>KEYSER, CITY OF</t>
  </si>
  <si>
    <t>Incorporated-540130-09/27/91-MINERAL COUNTY</t>
  </si>
  <si>
    <t>0130</t>
  </si>
  <si>
    <t>540130</t>
  </si>
  <si>
    <t>Keystone city</t>
  </si>
  <si>
    <t>KEYSTONE, TOWN OF</t>
  </si>
  <si>
    <t>Incorporated-540119-02/01/85-MCDOWELL COUNTY</t>
  </si>
  <si>
    <t>0119</t>
  </si>
  <si>
    <t>540119</t>
  </si>
  <si>
    <t>Kimball town</t>
  </si>
  <si>
    <t>KIMBALL, TOWN OF</t>
  </si>
  <si>
    <t>Incorporated-540120-02/01/85-MCDOWELL COUNTY</t>
  </si>
  <si>
    <t>0120</t>
  </si>
  <si>
    <t>540120</t>
  </si>
  <si>
    <t>Kingwood city</t>
  </si>
  <si>
    <t>KINGWOOD, CITY OF</t>
  </si>
  <si>
    <t>Incorporated-540254-06/05/12-PRESTON COUNTY</t>
  </si>
  <si>
    <t>0254</t>
  </si>
  <si>
    <t>540254</t>
  </si>
  <si>
    <t>Leon town</t>
  </si>
  <si>
    <t>LEON, TOWN OF</t>
  </si>
  <si>
    <t>Incorporated-540113-08/15/78-MASON COUNTY</t>
  </si>
  <si>
    <t>0113</t>
  </si>
  <si>
    <t>540113</t>
  </si>
  <si>
    <t>Lester town</t>
  </si>
  <si>
    <t>LESTER, TOWN OF</t>
  </si>
  <si>
    <t>Incorporated-540171-04/01/88-RALEIGH COUNTY</t>
  </si>
  <si>
    <t>0171</t>
  </si>
  <si>
    <t>540171</t>
  </si>
  <si>
    <t>Lewisburg city</t>
  </si>
  <si>
    <t>LEWISBURG, CITY OF</t>
  </si>
  <si>
    <t>Incorporated-540281-10/16/2012-GREENBRIER COUNTY</t>
  </si>
  <si>
    <t>0281</t>
  </si>
  <si>
    <t>540281</t>
  </si>
  <si>
    <t>Logan city</t>
  </si>
  <si>
    <t>LOGAN, CITY OF</t>
  </si>
  <si>
    <t>Incorporated-545535-07/16/71-LOGAN COUNTY</t>
  </si>
  <si>
    <t>5535</t>
  </si>
  <si>
    <t>545535</t>
  </si>
  <si>
    <t>Lost Creek town</t>
  </si>
  <si>
    <t>LOST CREEK, TOWN OF</t>
  </si>
  <si>
    <t>Incorporated-540057-03/04/88-HARRISON COUNTY</t>
  </si>
  <si>
    <t>0057</t>
  </si>
  <si>
    <t>540057</t>
  </si>
  <si>
    <t>Lumberport town</t>
  </si>
  <si>
    <t>LUMBERPORT, TOWN OF</t>
  </si>
  <si>
    <t>Incorporated-540058-03/04/88-HARRISON COUNTY</t>
  </si>
  <si>
    <t>0058</t>
  </si>
  <si>
    <t>540058</t>
  </si>
  <si>
    <t>Mabscott town</t>
  </si>
  <si>
    <t>MABSCOTT, TOWN OF</t>
  </si>
  <si>
    <t>Incorporated-540286-03/04/85-RALEIGH COUNTY</t>
  </si>
  <si>
    <t>0286</t>
  </si>
  <si>
    <t>540286</t>
  </si>
  <si>
    <t>McMechen city</t>
  </si>
  <si>
    <t>MCMECHEN, TOWN OF</t>
  </si>
  <si>
    <t>Incorporated-540110-09/25/09-MARSHALL COUNTY</t>
  </si>
  <si>
    <t>0110</t>
  </si>
  <si>
    <t>540110</t>
  </si>
  <si>
    <t>Madison city</t>
  </si>
  <si>
    <t>MADISON, TOWN OF</t>
  </si>
  <si>
    <t>Incorporated-540008-04/16/91-BOONE COUNTY</t>
  </si>
  <si>
    <t>0008</t>
  </si>
  <si>
    <t>540008</t>
  </si>
  <si>
    <t>Man town</t>
  </si>
  <si>
    <t>MAN, TOWN OF</t>
  </si>
  <si>
    <t>Incorporated-545537-09/10/71-LOGAN COUNTY</t>
  </si>
  <si>
    <t>5537</t>
  </si>
  <si>
    <t>545537</t>
  </si>
  <si>
    <t>Mannington city</t>
  </si>
  <si>
    <t>MANNINGTON, CITY OF</t>
  </si>
  <si>
    <t>Incorporated-540103-11/19/1986-MARION COUNTY</t>
  </si>
  <si>
    <t>0103</t>
  </si>
  <si>
    <t>540103</t>
  </si>
  <si>
    <t>Marlinton town</t>
  </si>
  <si>
    <t>MARLINTON, TOWN OF</t>
  </si>
  <si>
    <t>Incorporated-540159-10/17/1989-POCAHONTAS COUNTY</t>
  </si>
  <si>
    <t>0159</t>
  </si>
  <si>
    <t>540159</t>
  </si>
  <si>
    <t>Marmet city</t>
  </si>
  <si>
    <t>MARMET, TOWN OF</t>
  </si>
  <si>
    <t>Incorporated-540079-04/15/82-KANAWHA COUNTY</t>
  </si>
  <si>
    <t>0079</t>
  </si>
  <si>
    <t>540079</t>
  </si>
  <si>
    <t>Martinsburg city</t>
  </si>
  <si>
    <t>MARTINSBURG, CITY OF</t>
  </si>
  <si>
    <t>Incorporated-540006-12/18/1979-BERKELEY COUNTY</t>
  </si>
  <si>
    <t>0006</t>
  </si>
  <si>
    <t>540006</t>
  </si>
  <si>
    <t>Mason town</t>
  </si>
  <si>
    <t>MASON, TOWN OF</t>
  </si>
  <si>
    <t>Incorporated-540248-02/15/78-MASON COUNTY</t>
  </si>
  <si>
    <t>0248</t>
  </si>
  <si>
    <t>540248</t>
  </si>
  <si>
    <t>Masontown town</t>
  </si>
  <si>
    <t>MASONTOWN, TOWN OF</t>
  </si>
  <si>
    <t>Incorporated-540270-06/05/12-PRESTON COUNTY</t>
  </si>
  <si>
    <t>0270</t>
  </si>
  <si>
    <t>540270</t>
  </si>
  <si>
    <t>Matewan town</t>
  </si>
  <si>
    <t>MATEWAN, TOWN OF</t>
  </si>
  <si>
    <t>Incorporated-545538-02/03/70-MINGO COUNTY</t>
  </si>
  <si>
    <t>5538</t>
  </si>
  <si>
    <t>545538</t>
  </si>
  <si>
    <t>Meadow Bridge town</t>
  </si>
  <si>
    <t>MEADOW BRIDGE, TOWN OF</t>
  </si>
  <si>
    <t>Incorporated-540028-01/02/91-FAYETTE COUNTY</t>
  </si>
  <si>
    <t>0028</t>
  </si>
  <si>
    <t>540028</t>
  </si>
  <si>
    <t>Middlebourne town</t>
  </si>
  <si>
    <t>MIDDLEBOURNE, TOWN OF</t>
  </si>
  <si>
    <t>Incorporated-540195-11/4/1988-TYLER COUNTY</t>
  </si>
  <si>
    <t>0195</t>
  </si>
  <si>
    <t>540195</t>
  </si>
  <si>
    <t>Mill Creek town</t>
  </si>
  <si>
    <t>MILL CREEK, TOWN OF</t>
  </si>
  <si>
    <t>Incorporated-540266-08/24/84-RANDOLPH COUNTY</t>
  </si>
  <si>
    <t>0266</t>
  </si>
  <si>
    <t>540266</t>
  </si>
  <si>
    <t>Milton town</t>
  </si>
  <si>
    <t>MILTON, CITY OF</t>
  </si>
  <si>
    <t>Incorporated-540019-09/30/87-CABELL COUNTY</t>
  </si>
  <si>
    <t>0019</t>
  </si>
  <si>
    <t>540019</t>
  </si>
  <si>
    <t>Mitchell Heights town</t>
  </si>
  <si>
    <t>MITCHELL HEIGHTS, TOWN OF</t>
  </si>
  <si>
    <t>Incorporated-540095-08/13/71-LOGAN COUNTY</t>
  </si>
  <si>
    <t>0095</t>
  </si>
  <si>
    <t>540095</t>
  </si>
  <si>
    <t>Monongah town</t>
  </si>
  <si>
    <t>MONONGAH, TOWN OF</t>
  </si>
  <si>
    <t>Incorporated-540104-03/16/88-MARION COUNTY</t>
  </si>
  <si>
    <t>0104</t>
  </si>
  <si>
    <t>540104</t>
  </si>
  <si>
    <t>Montgomery city</t>
  </si>
  <si>
    <t>MONTGOMERY, CITY OF</t>
  </si>
  <si>
    <t>Incorporated-540029-06/01/82-FAYETTE COUNTY</t>
  </si>
  <si>
    <t>KANAWHA COUNTY/FAYETTE COUNTY</t>
  </si>
  <si>
    <t>0029</t>
  </si>
  <si>
    <t>540029</t>
  </si>
  <si>
    <t>Incorporated-540029-06/01/82-KANAWHA COUNTY</t>
  </si>
  <si>
    <t>Montrose town</t>
  </si>
  <si>
    <t>MONTROSE, TOWN OF</t>
  </si>
  <si>
    <t>Incorporated-540265-09/24/84-RANDOLPH COUNTY</t>
  </si>
  <si>
    <t>0265</t>
  </si>
  <si>
    <t>540265</t>
  </si>
  <si>
    <t>Moorefield town</t>
  </si>
  <si>
    <t>MOOREFIELD, TOWN OF</t>
  </si>
  <si>
    <t>Incorporated-540052-12/15/1990-HARDY COUNTY</t>
  </si>
  <si>
    <t>HARDY COUNTY</t>
  </si>
  <si>
    <t>031</t>
  </si>
  <si>
    <t>0052</t>
  </si>
  <si>
    <t>540052</t>
  </si>
  <si>
    <t>Morgantown city</t>
  </si>
  <si>
    <t>MORGANTOWN, CITY OF</t>
  </si>
  <si>
    <t>Incorporated-540141-08/01/79-MONONGALIA COUNTY</t>
  </si>
  <si>
    <t>0141</t>
  </si>
  <si>
    <t>540141</t>
  </si>
  <si>
    <t>Moundsville city</t>
  </si>
  <si>
    <t>MOUNDSVILLE, CITY OF</t>
  </si>
  <si>
    <t>Incorporated-540111-03/22/74-MARSHALL COUNTY</t>
  </si>
  <si>
    <t>0111</t>
  </si>
  <si>
    <t>540111</t>
  </si>
  <si>
    <t>Mount Hope city</t>
  </si>
  <si>
    <t>MOUNT HOPE, CITY OF</t>
  </si>
  <si>
    <t>Incorporated-540280-08/10/79-FAYETTE COUNTY</t>
  </si>
  <si>
    <t>0280</t>
  </si>
  <si>
    <t>540280</t>
  </si>
  <si>
    <t>Mullens city</t>
  </si>
  <si>
    <t>MULLENS, CITY OF</t>
  </si>
  <si>
    <t>Incorporated-540218-08/01/79-WYOMING COUNTY</t>
  </si>
  <si>
    <t>WYOMING COUNTY</t>
  </si>
  <si>
    <t>109</t>
  </si>
  <si>
    <t>0218</t>
  </si>
  <si>
    <t>540218</t>
  </si>
  <si>
    <t>Newburg town</t>
  </si>
  <si>
    <t>NEWBURG,TOWN OF</t>
  </si>
  <si>
    <t>Incorporated-540268-08/01/87-PRESTON COUNTY</t>
  </si>
  <si>
    <t>0268</t>
  </si>
  <si>
    <t>540268</t>
  </si>
  <si>
    <t>New Cumberland city</t>
  </si>
  <si>
    <t>NEW CUMBERLAND, CITY OF</t>
  </si>
  <si>
    <t>Incorporated-540049-05/15/80-HANCOCK COUNTY</t>
  </si>
  <si>
    <t>0049</t>
  </si>
  <si>
    <t>540049</t>
  </si>
  <si>
    <t>New Haven town</t>
  </si>
  <si>
    <t>NEW HAVEN, TOWN OF</t>
  </si>
  <si>
    <t>Incorporated-540249-07/03/78-MASON COUNTY</t>
  </si>
  <si>
    <t>0249</t>
  </si>
  <si>
    <t>540249</t>
  </si>
  <si>
    <t>New Martinsville city</t>
  </si>
  <si>
    <t>NEW MARTINSVILLE, CITY OF</t>
  </si>
  <si>
    <t>Incorporated-540208-09/02/82-WETZEL COUNTY</t>
  </si>
  <si>
    <t>0208</t>
  </si>
  <si>
    <t>540208</t>
  </si>
  <si>
    <t>Nitro city</t>
  </si>
  <si>
    <t>NITRO, CITY OF</t>
  </si>
  <si>
    <t>Incorporated-540081-04/15/82-KANAWHA COUNTY</t>
  </si>
  <si>
    <t>PUTNAM COUNTY/KANAWHA COUNTY</t>
  </si>
  <si>
    <t>0081</t>
  </si>
  <si>
    <t>540081</t>
  </si>
  <si>
    <t>Incorporated-540081-04/15/82-PUTNAM COUNTY</t>
  </si>
  <si>
    <t>Northfork town</t>
  </si>
  <si>
    <t>NORTHFORK, TOWN OF</t>
  </si>
  <si>
    <t>Incorporated-540121-04/03/85-MCDOWELL COUNTY</t>
  </si>
  <si>
    <t>0121</t>
  </si>
  <si>
    <t>540121</t>
  </si>
  <si>
    <t>North Hills town</t>
  </si>
  <si>
    <t>NORTH HILLS, TOWN OF</t>
  </si>
  <si>
    <t>Incorporated-540042-11/6/2013-WOOD COUNTY</t>
  </si>
  <si>
    <t>WOOD COUNTY</t>
  </si>
  <si>
    <t>107</t>
  </si>
  <si>
    <t>0042</t>
  </si>
  <si>
    <t>540042</t>
  </si>
  <si>
    <t>Nutter Fort town</t>
  </si>
  <si>
    <t>NUTTER FORT, TOWN OF</t>
  </si>
  <si>
    <t>Incorporated-540059-09/17/80-HARRISON COUNTY</t>
  </si>
  <si>
    <t>0059</t>
  </si>
  <si>
    <t>540059</t>
  </si>
  <si>
    <t>Oak Hill city</t>
  </si>
  <si>
    <t>OAK HILL, CITY OF</t>
  </si>
  <si>
    <t>Incorporated-540031-01/18/80-FAYETTE COUNTY</t>
  </si>
  <si>
    <t>0031</t>
  </si>
  <si>
    <t>540031</t>
  </si>
  <si>
    <t>Oakvale town</t>
  </si>
  <si>
    <t>OAKVALE, TOWN OF</t>
  </si>
  <si>
    <t>Incorporated-540127-12/15/1983-MERCER COUNTY</t>
  </si>
  <si>
    <t>0127</t>
  </si>
  <si>
    <t>540127</t>
  </si>
  <si>
    <t>Oceana town</t>
  </si>
  <si>
    <t>OCEANA, TOWN OF</t>
  </si>
  <si>
    <t>Incorporated-540219-10/16/1979-WYOMING COUNTY</t>
  </si>
  <si>
    <t>0219</t>
  </si>
  <si>
    <t>540219</t>
  </si>
  <si>
    <t>Paden City</t>
  </si>
  <si>
    <t>PADEN CITY, CITY OF</t>
  </si>
  <si>
    <t>Incorporated-540196-03/16/89-TYLER COUNTY</t>
  </si>
  <si>
    <t>WETZEL COUNTY/TYLER COUNTY</t>
  </si>
  <si>
    <t>0196</t>
  </si>
  <si>
    <t>540196</t>
  </si>
  <si>
    <t>Incorporated-540196-03/16/89-WETZEL COUNTY</t>
  </si>
  <si>
    <t>Parkersburg city</t>
  </si>
  <si>
    <t>PARKERSBURG, CITY OF</t>
  </si>
  <si>
    <t>Incorporated-540214-09/04/86-WOOD COUNTY</t>
  </si>
  <si>
    <t>0214</t>
  </si>
  <si>
    <t>540214</t>
  </si>
  <si>
    <t>Parsons city</t>
  </si>
  <si>
    <t>PARSONS, CITY OF</t>
  </si>
  <si>
    <t>Incorporated-540194-08/15/79-TUCKER COUNTY</t>
  </si>
  <si>
    <t>0194</t>
  </si>
  <si>
    <t>540194</t>
  </si>
  <si>
    <t>Paw Paw town</t>
  </si>
  <si>
    <t>PAW PAW, TOWN OF</t>
  </si>
  <si>
    <t>Incorporated-540252-11/2/1984-MORGAN COUNTY</t>
  </si>
  <si>
    <t>0252</t>
  </si>
  <si>
    <t>540252</t>
  </si>
  <si>
    <t>Pax town</t>
  </si>
  <si>
    <t>PAX, TOWN OF</t>
  </si>
  <si>
    <t>Incorporated-540032-08/10/79-FAYETTE COUNTY</t>
  </si>
  <si>
    <t>0032</t>
  </si>
  <si>
    <t>540032</t>
  </si>
  <si>
    <t>Pennsboro city</t>
  </si>
  <si>
    <t>PENNSBORO, CITY OF</t>
  </si>
  <si>
    <t>Incorporated-540182-09/16/88-RITCHIE COUNTY</t>
  </si>
  <si>
    <t>0182</t>
  </si>
  <si>
    <t>540182</t>
  </si>
  <si>
    <t>Petersburg city</t>
  </si>
  <si>
    <t>PETERSBURG, TOWN OF</t>
  </si>
  <si>
    <t>Incorporated-540039-05/03/90-GRANT COUNTY</t>
  </si>
  <si>
    <t>0039</t>
  </si>
  <si>
    <t>540039</t>
  </si>
  <si>
    <t>Peterstown town</t>
  </si>
  <si>
    <t>PETERSTOWN, TOWN OF</t>
  </si>
  <si>
    <t>Incorporated-540143-08/01/79-MONROE COUNTY</t>
  </si>
  <si>
    <t>MONROE COUNTY</t>
  </si>
  <si>
    <t>0143</t>
  </si>
  <si>
    <t>540143</t>
  </si>
  <si>
    <t>Philippi city</t>
  </si>
  <si>
    <t>PHILIPPI, CITY OF</t>
  </si>
  <si>
    <t>Incorporated-540004-09/04/86-BARBOUR COUNTY</t>
  </si>
  <si>
    <t>0004</t>
  </si>
  <si>
    <t>540004</t>
  </si>
  <si>
    <t>Piedmont town</t>
  </si>
  <si>
    <t>PIEDMONT, CITY OF</t>
  </si>
  <si>
    <t>Incorporated-540131-09/27/91-MINERAL COUNTY</t>
  </si>
  <si>
    <t>0131</t>
  </si>
  <si>
    <t>540131</t>
  </si>
  <si>
    <t>Pine Grove town</t>
  </si>
  <si>
    <t>PINE GROVE, TOWN OF</t>
  </si>
  <si>
    <t>Incorporated-540210-04/01/88-WETZEL COUNTY</t>
  </si>
  <si>
    <t>0210</t>
  </si>
  <si>
    <t>540210</t>
  </si>
  <si>
    <t>Pineville town</t>
  </si>
  <si>
    <t>PINEVILLE, CITY OF</t>
  </si>
  <si>
    <t>Incorporated-540220-09/30/83-WYOMING COUNTY</t>
  </si>
  <si>
    <t>0220</t>
  </si>
  <si>
    <t>540220</t>
  </si>
  <si>
    <t>Pleasant Valley city</t>
  </si>
  <si>
    <t>PLEASANT VALLEY, CITY OF</t>
  </si>
  <si>
    <t>Incorporated-540292-06/19/12-MARION COUNTY</t>
  </si>
  <si>
    <t>0292</t>
  </si>
  <si>
    <t>540292</t>
  </si>
  <si>
    <t>Poca town</t>
  </si>
  <si>
    <t>POCA, TOWN OF</t>
  </si>
  <si>
    <t>Incorporated-540168-12/18/1985-PUTNAM COUNTY</t>
  </si>
  <si>
    <t>0168</t>
  </si>
  <si>
    <t>540168</t>
  </si>
  <si>
    <t>Point Pleasant city</t>
  </si>
  <si>
    <t>POINT PLEASANT, CITY OF</t>
  </si>
  <si>
    <t>Incorporated-540250-05/15/78-MASON COUNTY</t>
  </si>
  <si>
    <t>0250</t>
  </si>
  <si>
    <t>540250</t>
  </si>
  <si>
    <t>Pratt town</t>
  </si>
  <si>
    <t>PRATT, TOWN OF</t>
  </si>
  <si>
    <t>Incorporated-540082-05/01/84-KANAWHA COUNTY</t>
  </si>
  <si>
    <t>0082</t>
  </si>
  <si>
    <t>540082</t>
  </si>
  <si>
    <t>Princeton city</t>
  </si>
  <si>
    <t>PRINCETON, CITY OF</t>
  </si>
  <si>
    <t>Incorporated-540128-02/01/84-MERCER COUNTY</t>
  </si>
  <si>
    <t>0128</t>
  </si>
  <si>
    <t>540128</t>
  </si>
  <si>
    <t>Pullman town</t>
  </si>
  <si>
    <t>PULLMAN, TOWN OF</t>
  </si>
  <si>
    <t>Incorporated-540263-09/10/84-RITCHIE COUNTY</t>
  </si>
  <si>
    <t>0263</t>
  </si>
  <si>
    <t>540263</t>
  </si>
  <si>
    <t>Quinwood town</t>
  </si>
  <si>
    <t>QUINWOOD, TOWN OF</t>
  </si>
  <si>
    <t>Incorporated-540244-02/27/81-GREENBRIER COUNTY</t>
  </si>
  <si>
    <t>0244</t>
  </si>
  <si>
    <t>540244</t>
  </si>
  <si>
    <t>Rainelle town</t>
  </si>
  <si>
    <t>RAINELLE, TOWN OF</t>
  </si>
  <si>
    <t>Incorporated-540228-11/19/1987-GREENBRIER COUNTY</t>
  </si>
  <si>
    <t>0228</t>
  </si>
  <si>
    <t>540228</t>
  </si>
  <si>
    <t>Ranson corporation</t>
  </si>
  <si>
    <t>RANSON, CITY OF</t>
  </si>
  <si>
    <t>Incorporated-540068-06/15/79-JEFFERSON COUNTY</t>
  </si>
  <si>
    <t>0068</t>
  </si>
  <si>
    <t>540068</t>
  </si>
  <si>
    <t>Ravenswood city</t>
  </si>
  <si>
    <t>RAVENSWOOD, CITY OF</t>
  </si>
  <si>
    <t>Incorporated-540241-03/18/91-JACKSON COUNTY</t>
  </si>
  <si>
    <t>JACKSON COUNTY</t>
  </si>
  <si>
    <t>035</t>
  </si>
  <si>
    <t>0241</t>
  </si>
  <si>
    <t>540241</t>
  </si>
  <si>
    <t>Reedsville town</t>
  </si>
  <si>
    <t>REEDSVILLE, TOWN OF</t>
  </si>
  <si>
    <t>Incorporated-540269-08/01/87-PRESTON COUNTY</t>
  </si>
  <si>
    <t>0269</t>
  </si>
  <si>
    <t>540269</t>
  </si>
  <si>
    <t>Reedy town</t>
  </si>
  <si>
    <t>REEDY, TOWN OF</t>
  </si>
  <si>
    <t>Incorporated-540184-12/1/1978-ROANE COUNTY</t>
  </si>
  <si>
    <t>ROANE COUNTY</t>
  </si>
  <si>
    <t>087</t>
  </si>
  <si>
    <t>0184</t>
  </si>
  <si>
    <t>540184</t>
  </si>
  <si>
    <t>Rhodell town</t>
  </si>
  <si>
    <t>RHODELL, TOWN OF</t>
  </si>
  <si>
    <t>Incorporated-540173-09/01/87-RALEIGH COUNTY</t>
  </si>
  <si>
    <t>0173</t>
  </si>
  <si>
    <t>540173</t>
  </si>
  <si>
    <t>Richwood city</t>
  </si>
  <si>
    <t>RICHWOOD, CITY OF</t>
  </si>
  <si>
    <t>Incorporated-540147-09/27/91-NICHOLAS COUNTY</t>
  </si>
  <si>
    <t>NICHOLAS COUNTY</t>
  </si>
  <si>
    <t>067</t>
  </si>
  <si>
    <t>0147</t>
  </si>
  <si>
    <t>540147</t>
  </si>
  <si>
    <t>Ridgeley town</t>
  </si>
  <si>
    <t>RIDGELEY, TOWN OF</t>
  </si>
  <si>
    <t>Incorporated-540155-09/27/91-MINERAL COUNTY</t>
  </si>
  <si>
    <t>0155</t>
  </si>
  <si>
    <t>540155</t>
  </si>
  <si>
    <t>Ripley city</t>
  </si>
  <si>
    <t>RIPLEY, CITY OF</t>
  </si>
  <si>
    <t>Incorporated-540064-09/01/77-JACKSON COUNTY</t>
  </si>
  <si>
    <t>0064</t>
  </si>
  <si>
    <t>540064</t>
  </si>
  <si>
    <t>Rivesville town</t>
  </si>
  <si>
    <t>RIVESVILLE, TOWN OF</t>
  </si>
  <si>
    <t>Incorporated-540105-03/16/88-MARION COUNTY</t>
  </si>
  <si>
    <t>0105</t>
  </si>
  <si>
    <t>540105</t>
  </si>
  <si>
    <t>Romney city</t>
  </si>
  <si>
    <t>ROMNEY, TOWN OF</t>
  </si>
  <si>
    <t>Incorporated-540276-06/15/88-HAMPSHIRE COUNTY</t>
  </si>
  <si>
    <t>0276</t>
  </si>
  <si>
    <t>540276</t>
  </si>
  <si>
    <t>Ronceverte city</t>
  </si>
  <si>
    <t>RONCEVERTE, CITY OF</t>
  </si>
  <si>
    <t>Incorporated-540043-05/17/90-GREENBRIER COUNTY</t>
  </si>
  <si>
    <t>0043</t>
  </si>
  <si>
    <t>540043</t>
  </si>
  <si>
    <t>Rowlesburg town</t>
  </si>
  <si>
    <t>ROWLESBURG, TOWN OF</t>
  </si>
  <si>
    <t>Incorporated-540163-08/01/79-PRESTON COUNTY</t>
  </si>
  <si>
    <t>0163</t>
  </si>
  <si>
    <t>540163</t>
  </si>
  <si>
    <t>Rupert town</t>
  </si>
  <si>
    <t>RUPERT, TOWN OF</t>
  </si>
  <si>
    <t>Incorporated-540044-08/24/84-GREENBRIER COUNTY</t>
  </si>
  <si>
    <t>0044</t>
  </si>
  <si>
    <t>540044</t>
  </si>
  <si>
    <t>St. Albans city</t>
  </si>
  <si>
    <t>ST. ALBANS, CITY OF</t>
  </si>
  <si>
    <t>Incorporated-540083-06/15/82-KANAWHA COUNTY</t>
  </si>
  <si>
    <t>0083</t>
  </si>
  <si>
    <t>540083</t>
  </si>
  <si>
    <t>St. Marys city</t>
  </si>
  <si>
    <t>ST. MARY'S, CITY OF</t>
  </si>
  <si>
    <t>Incorporated-540156-06/03/91-PLEASANTS COUNTY</t>
  </si>
  <si>
    <t>0156</t>
  </si>
  <si>
    <t>540156</t>
  </si>
  <si>
    <t>Salem city</t>
  </si>
  <si>
    <t>SALEM, CITY OF</t>
  </si>
  <si>
    <t>Incorporated-540242-12/4/1985-HARRISON COUNTY</t>
  </si>
  <si>
    <t>0242</t>
  </si>
  <si>
    <t>540242</t>
  </si>
  <si>
    <t>Sand Fork town</t>
  </si>
  <si>
    <t>SAND FORK, TOWN OF</t>
  </si>
  <si>
    <t>Incorporated-540037-04/16/91-GILMER COUNTY</t>
  </si>
  <si>
    <t>0037</t>
  </si>
  <si>
    <t>540037</t>
  </si>
  <si>
    <t>Shepherdstown town</t>
  </si>
  <si>
    <t>SHEPHERDSTOWN, TOWN OF</t>
  </si>
  <si>
    <t>Incorporated-540069-03/18/80-JEFFERSON COUNTY</t>
  </si>
  <si>
    <t>0069</t>
  </si>
  <si>
    <t>540069</t>
  </si>
  <si>
    <t>Shinnston city</t>
  </si>
  <si>
    <t>SHINNSTON, CITY OF</t>
  </si>
  <si>
    <t>Incorporated-540060-03/16/88-HARRISON COUNTY</t>
  </si>
  <si>
    <t>0060</t>
  </si>
  <si>
    <t>540060</t>
  </si>
  <si>
    <t>Sistersville city</t>
  </si>
  <si>
    <t>SISTERSVILLE, CITY OF</t>
  </si>
  <si>
    <t>Incorporated-540197-11/4/1988-TYLER COUNTY</t>
  </si>
  <si>
    <t>0197</t>
  </si>
  <si>
    <t>540197</t>
  </si>
  <si>
    <t>Smithers city</t>
  </si>
  <si>
    <t>SMITHERS, TOWN OF</t>
  </si>
  <si>
    <t>Incorporated-540033-04/15/82-FAYETTE COUNTY</t>
  </si>
  <si>
    <t>0033</t>
  </si>
  <si>
    <t>540033</t>
  </si>
  <si>
    <t>Incorporated-540033-04/15/82-KANAWHA COUNTY</t>
  </si>
  <si>
    <t>Smithfield town</t>
  </si>
  <si>
    <t>SMITHFIELD, TOWN OF</t>
  </si>
  <si>
    <t>Incorporated-540258-04/01/88-WETZEL COUNTY</t>
  </si>
  <si>
    <t>0258</t>
  </si>
  <si>
    <t>540258</t>
  </si>
  <si>
    <t>Sophia town</t>
  </si>
  <si>
    <t>SOPHIA, TOWN OF</t>
  </si>
  <si>
    <t>Incorporated-540174-04/16/91-RALEIGH COUNTY</t>
  </si>
  <si>
    <t>0174</t>
  </si>
  <si>
    <t>540174</t>
  </si>
  <si>
    <t>South Charleston city</t>
  </si>
  <si>
    <t>SOUTH CHARLESTON, CITY OF</t>
  </si>
  <si>
    <t>Incorporated-540223-06/15/82-KANAWHA COUNTY</t>
  </si>
  <si>
    <t>0223</t>
  </si>
  <si>
    <t>540223</t>
  </si>
  <si>
    <t>Spencer city</t>
  </si>
  <si>
    <t>SPENCER, CITY OF</t>
  </si>
  <si>
    <t>Incorporated-540185-01/03/79-ROANE COUNTY</t>
  </si>
  <si>
    <t>0185</t>
  </si>
  <si>
    <t>540185</t>
  </si>
  <si>
    <t>Star City town</t>
  </si>
  <si>
    <t>STAR CITY, TOWN OF</t>
  </si>
  <si>
    <t>Incorporated-540273-08/01/78-MONONGALIA COUNTY</t>
  </si>
  <si>
    <t>0273</t>
  </si>
  <si>
    <t>540273</t>
  </si>
  <si>
    <t>Stonewood city</t>
  </si>
  <si>
    <t>STONEWOOD, CITY OF</t>
  </si>
  <si>
    <t>Incorporated-540061-09/05/79-HARRISON COUNTY</t>
  </si>
  <si>
    <t>0061</t>
  </si>
  <si>
    <t>540061</t>
  </si>
  <si>
    <t>Summersville city</t>
  </si>
  <si>
    <t>SUMMERSVILLE, CITY OF</t>
  </si>
  <si>
    <t>Incorporated-540148-08/24/84-NICHOLAS COUNTY</t>
  </si>
  <si>
    <t>0148</t>
  </si>
  <si>
    <t>540148</t>
  </si>
  <si>
    <t>Sutton town</t>
  </si>
  <si>
    <t>SUTTON, TOWN OF</t>
  </si>
  <si>
    <t>Incorporated-540236-04/19/10-BRAXTON COUNTY</t>
  </si>
  <si>
    <t>0236</t>
  </si>
  <si>
    <t>540236</t>
  </si>
  <si>
    <t>Sylvester town</t>
  </si>
  <si>
    <t>SYLVESTER, TOWN OF</t>
  </si>
  <si>
    <t>Incorporated-540238-04/16/91-BOONE COUNTY</t>
  </si>
  <si>
    <t>0238</t>
  </si>
  <si>
    <t>540238</t>
  </si>
  <si>
    <t>Terra Alta town</t>
  </si>
  <si>
    <t>TERRA ALTA, TOWN OF</t>
  </si>
  <si>
    <t>Incorporated-540257-08/01/87-PRESTON COUNTY</t>
  </si>
  <si>
    <t>0257</t>
  </si>
  <si>
    <t>540257</t>
  </si>
  <si>
    <t>Thomas city</t>
  </si>
  <si>
    <t>THOMAS, CITY OF</t>
  </si>
  <si>
    <t>Incorporated-540261-09/10/84-TUCKER COUNTY</t>
  </si>
  <si>
    <t>0261</t>
  </si>
  <si>
    <t>540261</t>
  </si>
  <si>
    <t>Thurmond town</t>
  </si>
  <si>
    <t>THURMOND, TOWN OF</t>
  </si>
  <si>
    <t>Incorporated-540050-03/04/88-FAYETTE COUNTY</t>
  </si>
  <si>
    <t>0050</t>
  </si>
  <si>
    <t>540050</t>
  </si>
  <si>
    <t>Triadelphia town</t>
  </si>
  <si>
    <t>TRIADELPHIA, TOWN OF</t>
  </si>
  <si>
    <t>Incorporated-540150-01/18/84-OHIO COUNTY</t>
  </si>
  <si>
    <t>0150</t>
  </si>
  <si>
    <t>540150</t>
  </si>
  <si>
    <t>Tunnelton town</t>
  </si>
  <si>
    <t>TUNNELTON, TOWN OF</t>
  </si>
  <si>
    <t>Incorporated-540137-06/05/12-PRESTON COUNTY</t>
  </si>
  <si>
    <t>0137</t>
  </si>
  <si>
    <t>540137</t>
  </si>
  <si>
    <t>Union town</t>
  </si>
  <si>
    <t>UNION, TOWN OF</t>
  </si>
  <si>
    <t>Incorporated-540290-06/17/02-MONROE COUNTY</t>
  </si>
  <si>
    <t>0290</t>
  </si>
  <si>
    <t>540290</t>
  </si>
  <si>
    <t>Valley Grove village</t>
  </si>
  <si>
    <t>VALLEY GROVE, TOWN OF</t>
  </si>
  <si>
    <t>Incorporated-540151-09/28/79-OHIO COUNTY</t>
  </si>
  <si>
    <t>0151</t>
  </si>
  <si>
    <t>540151</t>
  </si>
  <si>
    <t>Vienna city</t>
  </si>
  <si>
    <t>VIENNA, CITY OF</t>
  </si>
  <si>
    <t>Incorporated-540215-12/18/1985-WOOD COUNTY</t>
  </si>
  <si>
    <t>0215</t>
  </si>
  <si>
    <t>540215</t>
  </si>
  <si>
    <t>War city</t>
  </si>
  <si>
    <t>WAR, TOWN OF</t>
  </si>
  <si>
    <t>Incorporated-540122-09/28/84-MCDOWELL COUNTY</t>
  </si>
  <si>
    <t>0122</t>
  </si>
  <si>
    <t>540122</t>
  </si>
  <si>
    <t>Wardensville town</t>
  </si>
  <si>
    <t>WARDENSVILLE, TOWN OF</t>
  </si>
  <si>
    <t>Incorporated-540245-08/01/87-HARDY COUNTY</t>
  </si>
  <si>
    <t>0245</t>
  </si>
  <si>
    <t>540245</t>
  </si>
  <si>
    <t>Wayne town</t>
  </si>
  <si>
    <t>WAYNE, TOWN OF</t>
  </si>
  <si>
    <t>Incorporated-540231-09/30/87-WAYNE COUNTY</t>
  </si>
  <si>
    <t>0231</t>
  </si>
  <si>
    <t>540231</t>
  </si>
  <si>
    <t>Weirton city</t>
  </si>
  <si>
    <t>WEIRTON, CITY OF</t>
  </si>
  <si>
    <t>Incorporated-540014-09/28/79-BROOKE COUNTY</t>
  </si>
  <si>
    <t>BROOKE COUNTY/HANCOCK COUNTY</t>
  </si>
  <si>
    <t>0014</t>
  </si>
  <si>
    <t>540014</t>
  </si>
  <si>
    <t>Incorporated-540014-09/28/79-HANCOCK COUNTY</t>
  </si>
  <si>
    <t>Welch city</t>
  </si>
  <si>
    <t>WELCH, CITY OF</t>
  </si>
  <si>
    <t>Incorporated-540123-09/01/83-MCDOWELL COUNTY</t>
  </si>
  <si>
    <t>0123</t>
  </si>
  <si>
    <t>540123</t>
  </si>
  <si>
    <t>Wellsburg city</t>
  </si>
  <si>
    <t>WELLSBURG, CITY OF</t>
  </si>
  <si>
    <t>Incorporated-540015-11/17/1982-BROOKE COUNTY</t>
  </si>
  <si>
    <t>0015</t>
  </si>
  <si>
    <t>540015</t>
  </si>
  <si>
    <t>West Hamlin town</t>
  </si>
  <si>
    <t>WEST HAMLIN, TOWN OF</t>
  </si>
  <si>
    <t>Incorporated-540090-09/04/87-LINCOLN COUNTY</t>
  </si>
  <si>
    <t>0090</t>
  </si>
  <si>
    <t>540090</t>
  </si>
  <si>
    <t>West Liberty town</t>
  </si>
  <si>
    <t>WEST LIBERTY, TOWN OF</t>
  </si>
  <si>
    <t>Incorporated-540094-07/17/06-OHIO COUNTY</t>
  </si>
  <si>
    <t>0094</t>
  </si>
  <si>
    <t>540094</t>
  </si>
  <si>
    <t>West Logan town</t>
  </si>
  <si>
    <t>WEST LOGAN, TOWN OF</t>
  </si>
  <si>
    <t>Incorporated-545539-06/02/72-LOGAN COUNTY</t>
  </si>
  <si>
    <t>5539</t>
  </si>
  <si>
    <t>545539</t>
  </si>
  <si>
    <t>West Milford town</t>
  </si>
  <si>
    <t>WEST MILFORD, TOWN OF</t>
  </si>
  <si>
    <t>Incorporated-540062-04/01/88-HARRISON COUNTY</t>
  </si>
  <si>
    <t>0062</t>
  </si>
  <si>
    <t>540062</t>
  </si>
  <si>
    <t>Weston city</t>
  </si>
  <si>
    <t>WESTON, CITY OF</t>
  </si>
  <si>
    <t>Incorporated-540087-04/15/82-LEWIS COUNTY</t>
  </si>
  <si>
    <t>0087</t>
  </si>
  <si>
    <t>540087</t>
  </si>
  <si>
    <t>Westover city</t>
  </si>
  <si>
    <t>WESTOVER, CITY OF</t>
  </si>
  <si>
    <t>Incorporated-540274-08/01/78-MONONGALIA COUNTY</t>
  </si>
  <si>
    <t>0274</t>
  </si>
  <si>
    <t>540274</t>
  </si>
  <si>
    <t>West Union town</t>
  </si>
  <si>
    <t>WEST UNION, TOWN OF</t>
  </si>
  <si>
    <t>Incorporated-540025-03/18/91-DODDRIDGE COUNTY</t>
  </si>
  <si>
    <t>DODDRIDGE COUNTY</t>
  </si>
  <si>
    <t>017</t>
  </si>
  <si>
    <t>0025</t>
  </si>
  <si>
    <t>540025</t>
  </si>
  <si>
    <t>Wheeling city</t>
  </si>
  <si>
    <t>WHEELING, CITY OF</t>
  </si>
  <si>
    <t>Incorporated-540152-02/18/81-OHIO COUNTY</t>
  </si>
  <si>
    <t>0152</t>
  </si>
  <si>
    <t>540152</t>
  </si>
  <si>
    <t>Incorporated-540152-02/18/81-MARSHALL COUNTY</t>
  </si>
  <si>
    <t>White Hall town</t>
  </si>
  <si>
    <t>WHITE HALL, TOWN OF</t>
  </si>
  <si>
    <t>Incorporated-545556-06/19/12-MARION COUNTY</t>
  </si>
  <si>
    <t>5556</t>
  </si>
  <si>
    <t>545556</t>
  </si>
  <si>
    <t>White Sulphur Springs city</t>
  </si>
  <si>
    <t>WHITE SULPHUR SPRINGS, CITY OF</t>
  </si>
  <si>
    <t>Incorporated-540045-08/01/78-GREENBRIER COUNTY</t>
  </si>
  <si>
    <t>0045</t>
  </si>
  <si>
    <t>540045</t>
  </si>
  <si>
    <t>Whitesville town</t>
  </si>
  <si>
    <t>WHITESVILLE, TOWN OF</t>
  </si>
  <si>
    <t>Incorporated-540229-04/16/91-BOONE COUNTY</t>
  </si>
  <si>
    <t>0229</t>
  </si>
  <si>
    <t>540229</t>
  </si>
  <si>
    <t>Williamson city</t>
  </si>
  <si>
    <t>WILLIAMSON, CITY OF</t>
  </si>
  <si>
    <t>Incorporated-540138-01/16/81-MINGO COUNTY</t>
  </si>
  <si>
    <t>0138</t>
  </si>
  <si>
    <t>540138</t>
  </si>
  <si>
    <t>Williamstown city</t>
  </si>
  <si>
    <t>WILLIAMSTOWN, CITY OF</t>
  </si>
  <si>
    <t>Incorporated-540216-10/18/1983-WOOD COUNTY</t>
  </si>
  <si>
    <t>0216</t>
  </si>
  <si>
    <t>540216</t>
  </si>
  <si>
    <t>Winfield town</t>
  </si>
  <si>
    <t>WINFIELD, TOWN OF</t>
  </si>
  <si>
    <t>Incorporated-540271-12/18/1985-PUTNAM COUNTY</t>
  </si>
  <si>
    <t>0271</t>
  </si>
  <si>
    <t>540271</t>
  </si>
  <si>
    <t>Womelsdorf (Coalton) town</t>
  </si>
  <si>
    <t>WOMELSDORF (COALTON), TOWN OF</t>
  </si>
  <si>
    <t>Incorporated-540176-09/10/84-RANDOLPH COUNTY</t>
  </si>
  <si>
    <t>0176</t>
  </si>
  <si>
    <t>540176</t>
  </si>
  <si>
    <t>Worthington town</t>
  </si>
  <si>
    <t>WORTHINGTON, TOWN OF</t>
  </si>
  <si>
    <t>Incorporated-540106-03/16/88-MARION COUNTY</t>
  </si>
  <si>
    <t>0106</t>
  </si>
  <si>
    <t>540106</t>
  </si>
  <si>
    <t>Barbour</t>
  </si>
  <si>
    <t>BARBOUR COUNTY*</t>
  </si>
  <si>
    <t>Unincorporated-540001-07/01/87-BARBOUR COUNTY</t>
  </si>
  <si>
    <t>0001</t>
  </si>
  <si>
    <t>540001</t>
  </si>
  <si>
    <t>Boone</t>
  </si>
  <si>
    <t>BOONE COUNTY *</t>
  </si>
  <si>
    <t>Unincorporated-540007-04/16/91-BOONE COUNTY</t>
  </si>
  <si>
    <t>0007</t>
  </si>
  <si>
    <t>540007</t>
  </si>
  <si>
    <t>Braxton</t>
  </si>
  <si>
    <t>BRAXTON COUNTY *</t>
  </si>
  <si>
    <t>Unincorporated-540009-04/19/10-BRAXTON COUNTY</t>
  </si>
  <si>
    <t>0009</t>
  </si>
  <si>
    <t>540009</t>
  </si>
  <si>
    <t>Brooke</t>
  </si>
  <si>
    <t>BROOKE COUNTY *</t>
  </si>
  <si>
    <t>Unincorporated-540011-12/15/1983-BROOKE COUNTY</t>
  </si>
  <si>
    <t>0011</t>
  </si>
  <si>
    <t>540011</t>
  </si>
  <si>
    <t>Cabell</t>
  </si>
  <si>
    <t>CABELL COUNTY*</t>
  </si>
  <si>
    <t>Unincorporated-540016-09/30/87-CABELL COUNTY</t>
  </si>
  <si>
    <t>0016</t>
  </si>
  <si>
    <t>540016</t>
  </si>
  <si>
    <t>Calhoun</t>
  </si>
  <si>
    <t>CALHOUN COUNTY *</t>
  </si>
  <si>
    <t>Unincorporated-540020-03/18/91-CALHOUN COUNTY</t>
  </si>
  <si>
    <t>0020</t>
  </si>
  <si>
    <t>540020</t>
  </si>
  <si>
    <t>Clay</t>
  </si>
  <si>
    <t>CLAY COUNTY *</t>
  </si>
  <si>
    <t>Unincorporated-540022-03/18/91-CLAY COUNTY</t>
  </si>
  <si>
    <t>0022</t>
  </si>
  <si>
    <t>540022</t>
  </si>
  <si>
    <t>Doddridge</t>
  </si>
  <si>
    <t>DODDRIDGE COUNTY *</t>
  </si>
  <si>
    <t>Unincorporated-540024-03/18/91-DODDRIDGE COUNTY</t>
  </si>
  <si>
    <t>0024</t>
  </si>
  <si>
    <t>540024</t>
  </si>
  <si>
    <t>Fayette</t>
  </si>
  <si>
    <t>FAYETTE COUNTY*</t>
  </si>
  <si>
    <t>Unincorporated-540026-03/04/88-FAYETTE COUNTY</t>
  </si>
  <si>
    <t>0026</t>
  </si>
  <si>
    <t>540026</t>
  </si>
  <si>
    <t>Gilmer</t>
  </si>
  <si>
    <t>GILMER COUNTY *</t>
  </si>
  <si>
    <t>Unincorporated-540035-04/16/91-GILMER COUNTY</t>
  </si>
  <si>
    <t>0035</t>
  </si>
  <si>
    <t>540035</t>
  </si>
  <si>
    <t>Grant</t>
  </si>
  <si>
    <t>GRANT COUNTY*</t>
  </si>
  <si>
    <t>Unincorporated-540038-08/01/87-GRANT COUNTY</t>
  </si>
  <si>
    <t>0038</t>
  </si>
  <si>
    <t>540038</t>
  </si>
  <si>
    <t>Greenbrier</t>
  </si>
  <si>
    <t>GREENBRIER COUNTY*</t>
  </si>
  <si>
    <t>Unincorporated-540040-01/15/88-GREENBRIER COUNTY</t>
  </si>
  <si>
    <t>0040</t>
  </si>
  <si>
    <t>540040</t>
  </si>
  <si>
    <t>Hancock</t>
  </si>
  <si>
    <t>HANCOCK COUNTY *</t>
  </si>
  <si>
    <t>Unincorporated-540047-06/15/84-HANCOCK COUNTY</t>
  </si>
  <si>
    <t>0047</t>
  </si>
  <si>
    <t>540047</t>
  </si>
  <si>
    <t>Hardy</t>
  </si>
  <si>
    <t>HARDY COUNTY *</t>
  </si>
  <si>
    <t>Unincorporated-540051-06/19/85-HARDY COUNTY</t>
  </si>
  <si>
    <t>0051</t>
  </si>
  <si>
    <t>540051</t>
  </si>
  <si>
    <t>Harrison</t>
  </si>
  <si>
    <t>HARRISON COUNTY*</t>
  </si>
  <si>
    <t>Unincorporated-540053-07/04/88-HARRISON COUNTY</t>
  </si>
  <si>
    <t>0053</t>
  </si>
  <si>
    <t>540053</t>
  </si>
  <si>
    <t>Jackson</t>
  </si>
  <si>
    <t>JACKSON COUNTY *</t>
  </si>
  <si>
    <t>Unincorporated-540063-05/01/85-JACKSON COUNTY</t>
  </si>
  <si>
    <t>0063</t>
  </si>
  <si>
    <t>540063</t>
  </si>
  <si>
    <t>Jefferson</t>
  </si>
  <si>
    <t>JEFFERSON COUNTY *</t>
  </si>
  <si>
    <t>Unincorporated-540065-10/15/1980-JEFFERSON COUNTY</t>
  </si>
  <si>
    <t>0065</t>
  </si>
  <si>
    <t>540065</t>
  </si>
  <si>
    <t>Kanawha</t>
  </si>
  <si>
    <t>KANAWHA COUNTY *</t>
  </si>
  <si>
    <t>Unincorporated-540070-03/18/85-KANAWHA COUNTY</t>
  </si>
  <si>
    <t>0070</t>
  </si>
  <si>
    <t>540070</t>
  </si>
  <si>
    <t>Lewis</t>
  </si>
  <si>
    <t>LEWIS COUNTY*</t>
  </si>
  <si>
    <t>Unincorporated-540085-07/01/87-LEWIS COUNTY</t>
  </si>
  <si>
    <t>0085</t>
  </si>
  <si>
    <t>540085</t>
  </si>
  <si>
    <t>Lincoln</t>
  </si>
  <si>
    <t>LINCOLN COUNTY*</t>
  </si>
  <si>
    <t>Unincorporated-540088-09/18/87-LINCOLN COUNTY</t>
  </si>
  <si>
    <t>0088</t>
  </si>
  <si>
    <t>540088</t>
  </si>
  <si>
    <t>Marion</t>
  </si>
  <si>
    <t>MARION COUNTY*</t>
  </si>
  <si>
    <t>Unincorporated-540097-07/04/88-MARION COUNTY</t>
  </si>
  <si>
    <t>0097</t>
  </si>
  <si>
    <t>540097</t>
  </si>
  <si>
    <t>Marshall</t>
  </si>
  <si>
    <t>MARSHALL COUNTY *</t>
  </si>
  <si>
    <t>Unincorporated-540107-12/20/1974-MARSHALL COUNTY</t>
  </si>
  <si>
    <t>0107</t>
  </si>
  <si>
    <t>540107</t>
  </si>
  <si>
    <t>Mason</t>
  </si>
  <si>
    <t>MASON COUNTY *</t>
  </si>
  <si>
    <t>Unincorporated-540112-01/02/80-MASON COUNTY</t>
  </si>
  <si>
    <t>0112</t>
  </si>
  <si>
    <t>540112</t>
  </si>
  <si>
    <t>McDowell</t>
  </si>
  <si>
    <t>MCDOWELL COUNTY *</t>
  </si>
  <si>
    <t>Unincorporated-540114-09/18/86-MCDOWELL COUNTY</t>
  </si>
  <si>
    <t>0114</t>
  </si>
  <si>
    <t>540114</t>
  </si>
  <si>
    <t>Mercer</t>
  </si>
  <si>
    <t>MERCER COUNTY*</t>
  </si>
  <si>
    <t>Unincorporated-540124-02/01/85-MERCER COUNTY</t>
  </si>
  <si>
    <t>0124</t>
  </si>
  <si>
    <t>540124</t>
  </si>
  <si>
    <t>Mineral</t>
  </si>
  <si>
    <t>MINERAL COUNTY *</t>
  </si>
  <si>
    <t>Unincorporated-540129-09/27/91-MINERAL COUNTY</t>
  </si>
  <si>
    <t>0129</t>
  </si>
  <si>
    <t>540129</t>
  </si>
  <si>
    <t>Mingo</t>
  </si>
  <si>
    <t>MINGO COUNTY *</t>
  </si>
  <si>
    <t>Unincorporated-540133-12/2/1980-MINGO COUNTY</t>
  </si>
  <si>
    <t>0133</t>
  </si>
  <si>
    <t>540133</t>
  </si>
  <si>
    <t>Monongalia</t>
  </si>
  <si>
    <t>MONONGALIA COUNTY *</t>
  </si>
  <si>
    <t>Unincorporated-540139-05/01/84-MONONGALIA COUNTY</t>
  </si>
  <si>
    <t>0139</t>
  </si>
  <si>
    <t>540139</t>
  </si>
  <si>
    <t>Morgan</t>
  </si>
  <si>
    <t>MORGAN COUNTY*</t>
  </si>
  <si>
    <t>Unincorporated-540144-07/01/87-MORGAN COUNTY</t>
  </si>
  <si>
    <t>0144</t>
  </si>
  <si>
    <t>540144</t>
  </si>
  <si>
    <t>Nicholas</t>
  </si>
  <si>
    <t>NICHOLAS COUNTY*</t>
  </si>
  <si>
    <t>Unincorporated-540146-11/6/1991-NICHOLAS COUNTY</t>
  </si>
  <si>
    <t>0146</t>
  </si>
  <si>
    <t>540146</t>
  </si>
  <si>
    <t>Ohio</t>
  </si>
  <si>
    <t>OHIO COUNTY *</t>
  </si>
  <si>
    <t>Unincorporated-540149-04/04/83-OHIO COUNTY</t>
  </si>
  <si>
    <t>0149</t>
  </si>
  <si>
    <t>540149</t>
  </si>
  <si>
    <t>Pendleton</t>
  </si>
  <si>
    <t>PENDLETON COUNTY*</t>
  </si>
  <si>
    <t>Unincorporated-540153-07/01/87-PENDLETON COUNTY</t>
  </si>
  <si>
    <t>0153</t>
  </si>
  <si>
    <t>540153</t>
  </si>
  <si>
    <t>Preston</t>
  </si>
  <si>
    <t>PRESTON COUNTY*</t>
  </si>
  <si>
    <t>Unincorporated-540160-03/01/87-PRESTON COUNTY</t>
  </si>
  <si>
    <t>0160</t>
  </si>
  <si>
    <t>540160</t>
  </si>
  <si>
    <t>Putnam</t>
  </si>
  <si>
    <t>PUTNAM COUNTY*</t>
  </si>
  <si>
    <t>Unincorporated-540164-06/18/87-PUTNAM COUNTY</t>
  </si>
  <si>
    <t>0164</t>
  </si>
  <si>
    <t>540164</t>
  </si>
  <si>
    <t>Raleigh</t>
  </si>
  <si>
    <t>RALEIGH COUNTY *</t>
  </si>
  <si>
    <t>Unincorporated-540169-12/18/1984-RALEIGH COUNTY</t>
  </si>
  <si>
    <t>0169</t>
  </si>
  <si>
    <t>540169</t>
  </si>
  <si>
    <t>Randolph</t>
  </si>
  <si>
    <t>RANDOLPH COUNTY *</t>
  </si>
  <si>
    <t>Unincorporated-540175-09/27/91-RANDOLPH COUNTY</t>
  </si>
  <si>
    <t>0175</t>
  </si>
  <si>
    <t>540175</t>
  </si>
  <si>
    <t>Roane</t>
  </si>
  <si>
    <t>ROANE COUNTY *</t>
  </si>
  <si>
    <t>Unincorporated-540183-09/10/84-ROANE COUNTY</t>
  </si>
  <si>
    <t>0183</t>
  </si>
  <si>
    <t>540183</t>
  </si>
  <si>
    <t>Summers</t>
  </si>
  <si>
    <t>SUMMERS COUNTY *</t>
  </si>
  <si>
    <t>Unincorporated-540186-11/5/1980-SUMMERS COUNTY</t>
  </si>
  <si>
    <t>0186</t>
  </si>
  <si>
    <t>540186</t>
  </si>
  <si>
    <t>Taylor</t>
  </si>
  <si>
    <t>TAYLOR COUNTY*</t>
  </si>
  <si>
    <t>Unincorporated-540188-07/01/87-TAYLOR COUNTY</t>
  </si>
  <si>
    <t>0188</t>
  </si>
  <si>
    <t>540188</t>
  </si>
  <si>
    <t>Upshur</t>
  </si>
  <si>
    <t>UPSHUR COUNTY*</t>
  </si>
  <si>
    <t>Unincorporated-540198-07/01/87-UPSHUR COUNTY</t>
  </si>
  <si>
    <t>0198</t>
  </si>
  <si>
    <t>540198</t>
  </si>
  <si>
    <t>Wayne</t>
  </si>
  <si>
    <t>WAYNE COUNTY*</t>
  </si>
  <si>
    <t>Unincorporated-540200-09/18/87-WAYNE COUNTY</t>
  </si>
  <si>
    <t>0200</t>
  </si>
  <si>
    <t>540200</t>
  </si>
  <si>
    <t>Webster</t>
  </si>
  <si>
    <t>WEBSTER COUNTY *</t>
  </si>
  <si>
    <t>Unincorporated-540203-02/16/90-WEBSTER COUNTY</t>
  </si>
  <si>
    <t>0203</t>
  </si>
  <si>
    <t>540203</t>
  </si>
  <si>
    <t>Wetzel</t>
  </si>
  <si>
    <t>WETZEL COUNTY *</t>
  </si>
  <si>
    <t>Unincorporated-540207-04/04/83-WETZEL COUNTY</t>
  </si>
  <si>
    <t>0207</t>
  </si>
  <si>
    <t>540207</t>
  </si>
  <si>
    <t>Wirt</t>
  </si>
  <si>
    <t>WIRT COUNTY*</t>
  </si>
  <si>
    <t>Unincorporated-540211-04/01/88-WIRT COUNTY</t>
  </si>
  <si>
    <t>0211</t>
  </si>
  <si>
    <t>540211</t>
  </si>
  <si>
    <t>Wood</t>
  </si>
  <si>
    <t>WOOD COUNTY *</t>
  </si>
  <si>
    <t>Unincorporated-540213-03/04/85-WOOD COUNTY</t>
  </si>
  <si>
    <t>0213</t>
  </si>
  <si>
    <t>540213</t>
  </si>
  <si>
    <t>Wyoming</t>
  </si>
  <si>
    <t>WYOMING COUNTY *</t>
  </si>
  <si>
    <t>Unincorporated-540217-03/15/84-WYOMING COUNTY</t>
  </si>
  <si>
    <t>0217</t>
  </si>
  <si>
    <t>540217</t>
  </si>
  <si>
    <t>Ritchie</t>
  </si>
  <si>
    <t>RITCHIE COUNTY *</t>
  </si>
  <si>
    <t>Unincorporated-540224-01/01/91-RITCHIE COUNTY</t>
  </si>
  <si>
    <t>0224</t>
  </si>
  <si>
    <t>540224</t>
  </si>
  <si>
    <t>Pleasants</t>
  </si>
  <si>
    <t>PLEASANTS COUNTY *</t>
  </si>
  <si>
    <t>Unincorporated-540225-06/03/91-PLEASANTS COUNTY</t>
  </si>
  <si>
    <t>0225</t>
  </si>
  <si>
    <t>540225</t>
  </si>
  <si>
    <t>Hampshire</t>
  </si>
  <si>
    <t>HAMPSHIRE COUNTY*</t>
  </si>
  <si>
    <t>Unincorporated-540226-08/01/87-HAMPSHIRE COUNTY</t>
  </si>
  <si>
    <t>0226</t>
  </si>
  <si>
    <t>540226</t>
  </si>
  <si>
    <t>Tyler</t>
  </si>
  <si>
    <t>TYLER COUNTY *</t>
  </si>
  <si>
    <t>Unincorporated-540277-11/4/1988-TYLER COUNTY</t>
  </si>
  <si>
    <t>0277</t>
  </si>
  <si>
    <t>540277</t>
  </si>
  <si>
    <t>Monroe</t>
  </si>
  <si>
    <t>MONROE COUNTY *</t>
  </si>
  <si>
    <t>Unincorporated-540278-01/14/83-MONROE COUNTY</t>
  </si>
  <si>
    <t>0278</t>
  </si>
  <si>
    <t>540278</t>
  </si>
  <si>
    <t>Berkeley</t>
  </si>
  <si>
    <t>BERKELEY COUNTY *</t>
  </si>
  <si>
    <t>Unincorporated-540282-08/04/88-BERKELEY COUNTY</t>
  </si>
  <si>
    <t>0282</t>
  </si>
  <si>
    <t>540282</t>
  </si>
  <si>
    <t>Pocahontas</t>
  </si>
  <si>
    <t>POCAHONTAS COUNTY *</t>
  </si>
  <si>
    <t>Unincorporated-540283-10/17/1989-POCAHONTAS COUNTY</t>
  </si>
  <si>
    <t>0283</t>
  </si>
  <si>
    <t>540283</t>
  </si>
  <si>
    <t>Logan</t>
  </si>
  <si>
    <t>LOGAN COUNTY *</t>
  </si>
  <si>
    <t>Unincorporated-545536-04/07/72-LOGAN COUNTY</t>
  </si>
  <si>
    <t>5536</t>
  </si>
  <si>
    <t>545536</t>
  </si>
  <si>
    <t>Tucker</t>
  </si>
  <si>
    <t>TUCKER COUNTY*</t>
  </si>
  <si>
    <t>Unincorporated-540191-07/01/87-TUCKER COUNTY</t>
  </si>
  <si>
    <t>0191</t>
  </si>
  <si>
    <t>540191</t>
  </si>
  <si>
    <t>COMM_NO</t>
  </si>
  <si>
    <t>CO_FIPS</t>
  </si>
  <si>
    <t>COUNTY</t>
  </si>
  <si>
    <t>ST_FIPS</t>
  </si>
  <si>
    <t>CID_InitIncorpUnicrop_county</t>
  </si>
  <si>
    <t>Name_Census</t>
  </si>
  <si>
    <t>COMMUNITY_NAME_1</t>
  </si>
  <si>
    <t>CID_InitIncorpUnicrop_county:</t>
  </si>
  <si>
    <t>N/A</t>
  </si>
  <si>
    <t>Area_Sqmi</t>
  </si>
  <si>
    <t>Population_Density</t>
  </si>
  <si>
    <r>
      <t xml:space="preserve">Population_Density: </t>
    </r>
    <r>
      <rPr>
        <sz val="11"/>
        <color theme="1"/>
        <rFont val="Calibri"/>
        <family val="2"/>
        <scheme val="minor"/>
      </rPr>
      <t>Population density (person per square mile)</t>
    </r>
  </si>
  <si>
    <t xml:space="preserve">Colors: </t>
  </si>
  <si>
    <t>Description of the fields:</t>
  </si>
  <si>
    <t>Total</t>
  </si>
  <si>
    <t xml:space="preserve">Data source: </t>
  </si>
  <si>
    <t>Note 1:</t>
  </si>
  <si>
    <t>Note 2:</t>
  </si>
  <si>
    <r>
      <rPr>
        <sz val="11"/>
        <color theme="7" tint="-0.499984740745262"/>
        <rFont val="Calibri"/>
        <family val="2"/>
        <scheme val="minor"/>
      </rPr>
      <t>Brown --&gt; Unincorporated areas,</t>
    </r>
    <r>
      <rPr>
        <sz val="11"/>
        <color theme="7" tint="-0.249977111117893"/>
        <rFont val="Calibri"/>
        <family val="2"/>
        <scheme val="minor"/>
      </rPr>
      <t xml:space="preserve"> </t>
    </r>
    <r>
      <rPr>
        <sz val="11"/>
        <color theme="1"/>
        <rFont val="Calibri"/>
        <family val="2"/>
        <scheme val="minor"/>
      </rPr>
      <t xml:space="preserve">Black --&gt; Incorporated areas, </t>
    </r>
    <r>
      <rPr>
        <sz val="11"/>
        <color theme="9" tint="-0.249977111117893"/>
        <rFont val="Calibri"/>
        <family val="2"/>
        <scheme val="minor"/>
      </rPr>
      <t>Green --&gt; Counties (Total)</t>
    </r>
    <r>
      <rPr>
        <sz val="11"/>
        <color theme="1"/>
        <rFont val="Calibri"/>
        <family val="2"/>
        <scheme val="minor"/>
      </rPr>
      <t xml:space="preserve">, </t>
    </r>
    <r>
      <rPr>
        <sz val="11"/>
        <color rgb="FFFF0000"/>
        <rFont val="Calibri"/>
        <family val="2"/>
        <scheme val="minor"/>
      </rPr>
      <t>Red --&gt; Split communities</t>
    </r>
  </si>
  <si>
    <t>West Virginia (1), TOTAL</t>
  </si>
  <si>
    <t>West Virginia (2), DOWNLOADED FROM CENSUS</t>
  </si>
  <si>
    <t>CID_WVGISTC</t>
  </si>
  <si>
    <t>540014B</t>
  </si>
  <si>
    <t>540018C</t>
  </si>
  <si>
    <t>540029F</t>
  </si>
  <si>
    <t>540033F</t>
  </si>
  <si>
    <t>540041G</t>
  </si>
  <si>
    <t>540014H</t>
  </si>
  <si>
    <t>540029K</t>
  </si>
  <si>
    <t>540081K</t>
  </si>
  <si>
    <t>540033K</t>
  </si>
  <si>
    <t>540152M</t>
  </si>
  <si>
    <t>540041M</t>
  </si>
  <si>
    <t>540152O</t>
  </si>
  <si>
    <t>540081P</t>
  </si>
  <si>
    <t>540196T</t>
  </si>
  <si>
    <t>540018W</t>
  </si>
  <si>
    <t>540196W</t>
  </si>
  <si>
    <t>Census Bureau’s  American Community Survey (ACS) 5-year estimate of 2021 downloaded from https://data.census.gov/advanced</t>
  </si>
  <si>
    <t>-</t>
  </si>
  <si>
    <r>
      <rPr>
        <b/>
        <sz val="11"/>
        <rFont val="Calibri"/>
        <family val="2"/>
        <scheme val="minor"/>
      </rPr>
      <t>COMMUNITY_NAME_1:</t>
    </r>
    <r>
      <rPr>
        <sz val="11"/>
        <rFont val="Calibri"/>
        <family val="2"/>
        <scheme val="minor"/>
      </rPr>
      <t xml:space="preserve"> Community name; Unincorporated areas are displayed as the county name followed by an asterisk (e.g. BARBOUR COUNTY*)</t>
    </r>
  </si>
  <si>
    <r>
      <t xml:space="preserve">COUNTY: </t>
    </r>
    <r>
      <rPr>
        <sz val="11"/>
        <rFont val="Calibri"/>
        <family val="2"/>
        <scheme val="minor"/>
      </rPr>
      <t>County where the community is located</t>
    </r>
  </si>
  <si>
    <r>
      <rPr>
        <b/>
        <sz val="11"/>
        <rFont val="Calibri"/>
        <family val="2"/>
        <scheme val="minor"/>
      </rPr>
      <t xml:space="preserve">CO_FIPS: </t>
    </r>
    <r>
      <rPr>
        <sz val="11"/>
        <rFont val="Calibri"/>
        <family val="2"/>
        <scheme val="minor"/>
      </rPr>
      <t>County's code</t>
    </r>
  </si>
  <si>
    <r>
      <rPr>
        <b/>
        <sz val="11"/>
        <rFont val="Calibri"/>
        <family val="2"/>
        <scheme val="minor"/>
      </rPr>
      <t>ST_FIPS:</t>
    </r>
    <r>
      <rPr>
        <sz val="11"/>
        <rFont val="Calibri"/>
        <family val="2"/>
        <scheme val="minor"/>
      </rPr>
      <t xml:space="preserve"> State's code</t>
    </r>
  </si>
  <si>
    <r>
      <rPr>
        <b/>
        <sz val="11"/>
        <rFont val="Calibri"/>
        <family val="2"/>
        <scheme val="minor"/>
      </rPr>
      <t xml:space="preserve">COMM_NO: </t>
    </r>
    <r>
      <rPr>
        <sz val="11"/>
        <rFont val="Calibri"/>
        <family val="2"/>
        <scheme val="minor"/>
      </rPr>
      <t>Community number</t>
    </r>
  </si>
  <si>
    <r>
      <rPr>
        <b/>
        <sz val="11"/>
        <rFont val="Calibri"/>
        <family val="2"/>
        <scheme val="minor"/>
      </rPr>
      <t>CID:</t>
    </r>
    <r>
      <rPr>
        <sz val="11"/>
        <rFont val="Calibri"/>
        <family val="2"/>
        <scheme val="minor"/>
      </rPr>
      <t xml:space="preserve"> Community code (from the GIS data)</t>
    </r>
  </si>
  <si>
    <r>
      <rPr>
        <b/>
        <sz val="11"/>
        <rFont val="Calibri"/>
        <family val="2"/>
        <scheme val="minor"/>
      </rPr>
      <t>Census_ID:</t>
    </r>
    <r>
      <rPr>
        <sz val="11"/>
        <rFont val="Calibri"/>
        <family val="2"/>
        <scheme val="minor"/>
      </rPr>
      <t xml:space="preserve"> Census ID</t>
    </r>
  </si>
  <si>
    <r>
      <rPr>
        <b/>
        <sz val="11"/>
        <rFont val="Calibri"/>
        <family val="2"/>
        <scheme val="minor"/>
      </rPr>
      <t>GEO_ID:</t>
    </r>
    <r>
      <rPr>
        <sz val="11"/>
        <rFont val="Calibri"/>
        <family val="2"/>
        <scheme val="minor"/>
      </rPr>
      <t xml:space="preserve"> Detailed Geographic ID (Census ID2)</t>
    </r>
  </si>
  <si>
    <r>
      <t>Population_Total:</t>
    </r>
    <r>
      <rPr>
        <sz val="11"/>
        <color theme="1"/>
        <rFont val="Calibri"/>
        <family val="2"/>
        <scheme val="minor"/>
      </rPr>
      <t xml:space="preserve"> Total population according to 2021 American Community Survey (ACS)</t>
    </r>
  </si>
  <si>
    <r>
      <t>Income_10000_14999:</t>
    </r>
    <r>
      <rPr>
        <sz val="11"/>
        <color theme="1"/>
        <rFont val="Calibri"/>
        <family val="2"/>
        <scheme val="minor"/>
      </rPr>
      <t xml:space="preserve"> Number of households with income between $10,000 and $14,999 in the past 12 months (in 2021 inflation-adjusted dollars) according to the above source</t>
    </r>
  </si>
  <si>
    <r>
      <t xml:space="preserve">Income_15000_19999: </t>
    </r>
    <r>
      <rPr>
        <sz val="11"/>
        <color theme="1"/>
        <rFont val="Calibri"/>
        <family val="2"/>
        <scheme val="minor"/>
      </rPr>
      <t>Number of households with income between $15,000 and $19,999 in the past 12 months (in 2021 inflation-adjusted dollars) according to the above source</t>
    </r>
  </si>
  <si>
    <r>
      <t xml:space="preserve">Income_20000_24999: </t>
    </r>
    <r>
      <rPr>
        <sz val="11"/>
        <color theme="1"/>
        <rFont val="Calibri"/>
        <family val="2"/>
        <scheme val="minor"/>
      </rPr>
      <t>Number of households with income between $20,000 and $24,999 in the past 12 months (in 2021 inflation-adjusted dollars) according to the above source</t>
    </r>
  </si>
  <si>
    <r>
      <t xml:space="preserve">Income_25000_29999: </t>
    </r>
    <r>
      <rPr>
        <sz val="11"/>
        <color theme="1"/>
        <rFont val="Calibri"/>
        <family val="2"/>
        <scheme val="minor"/>
      </rPr>
      <t>Number of households with income between $25,000 and $29,999 in the past 12 months (in 2021 inflation-adjusted dollars) according to the above source</t>
    </r>
  </si>
  <si>
    <r>
      <t xml:space="preserve">Income_30000_34999: </t>
    </r>
    <r>
      <rPr>
        <sz val="11"/>
        <color theme="1"/>
        <rFont val="Calibri"/>
        <family val="2"/>
        <scheme val="minor"/>
      </rPr>
      <t>Number of households with income between $30,000 and $34,999 in the past 12 months (in 2021 inflation-adjusted dollars) according to the above source</t>
    </r>
  </si>
  <si>
    <r>
      <t xml:space="preserve">Income_35000_39999: </t>
    </r>
    <r>
      <rPr>
        <sz val="11"/>
        <color theme="1"/>
        <rFont val="Calibri"/>
        <family val="2"/>
        <scheme val="minor"/>
      </rPr>
      <t>Number of households with income between $35,000 and $39,999 in the past 12 months (in 2021 inflation-adjusted dollars) according to the above source</t>
    </r>
  </si>
  <si>
    <r>
      <t xml:space="preserve">Income_40000_44999: </t>
    </r>
    <r>
      <rPr>
        <sz val="11"/>
        <color theme="1"/>
        <rFont val="Calibri"/>
        <family val="2"/>
        <scheme val="minor"/>
      </rPr>
      <t>Number of households with income between $40,000 and $44,999 in the past 12 months (in 2021 inflation-adjusted dollars) according to the above source</t>
    </r>
  </si>
  <si>
    <r>
      <t xml:space="preserve">Income_45000_49999: </t>
    </r>
    <r>
      <rPr>
        <sz val="11"/>
        <color theme="1"/>
        <rFont val="Calibri"/>
        <family val="2"/>
        <scheme val="minor"/>
      </rPr>
      <t>Number of households with income between $45,000 and $49,999 in the past 12 months (in 2021 inflation-adjusted dollars) according to the above source</t>
    </r>
  </si>
  <si>
    <r>
      <t xml:space="preserve">Income_50000_59999: </t>
    </r>
    <r>
      <rPr>
        <sz val="11"/>
        <color theme="1"/>
        <rFont val="Calibri"/>
        <family val="2"/>
        <scheme val="minor"/>
      </rPr>
      <t>Number of households with income between $50,000 and $59,999 in the past 12 months (in 2021 inflation-adjusted dollars) according to the above source</t>
    </r>
  </si>
  <si>
    <r>
      <t xml:space="preserve">Income_75000_99999: </t>
    </r>
    <r>
      <rPr>
        <sz val="11"/>
        <color theme="1"/>
        <rFont val="Calibri"/>
        <family val="2"/>
        <scheme val="minor"/>
      </rPr>
      <t>Number of households with income between $75,000 and $99,999 in the past 12 months (in 2021 inflation-adjusted dollars) according to the above source</t>
    </r>
  </si>
  <si>
    <r>
      <t xml:space="preserve">Income_100000_124999: </t>
    </r>
    <r>
      <rPr>
        <sz val="11"/>
        <color theme="1"/>
        <rFont val="Calibri"/>
        <family val="2"/>
        <scheme val="minor"/>
      </rPr>
      <t>Number of households with income between $100,000 and $124,999 in the past 12 months (in 2021 inflation-adjusted dollars) according to the above source</t>
    </r>
  </si>
  <si>
    <r>
      <t xml:space="preserve">Income_125000_149999: </t>
    </r>
    <r>
      <rPr>
        <sz val="11"/>
        <color theme="1"/>
        <rFont val="Calibri"/>
        <family val="2"/>
        <scheme val="minor"/>
      </rPr>
      <t>Number of households with income between $125,000 and $149,999 in the past 12 months (in 2021 inflation-adjusted dollars) according to the above source</t>
    </r>
  </si>
  <si>
    <r>
      <t xml:space="preserve">Income_150000_199999: </t>
    </r>
    <r>
      <rPr>
        <sz val="11"/>
        <color theme="1"/>
        <rFont val="Calibri"/>
        <family val="2"/>
        <scheme val="minor"/>
      </rPr>
      <t>Number of households with income between $150,000 and $199,999 in the past 12 months (in 2021 inflation-adjusted dollars) according to the above source</t>
    </r>
  </si>
  <si>
    <t>S0101_C01_001E</t>
  </si>
  <si>
    <t>S1101_C01_001E</t>
  </si>
  <si>
    <t>S1101_C01_002E</t>
  </si>
  <si>
    <t>B25008_001E</t>
  </si>
  <si>
    <t>B19001_002E</t>
  </si>
  <si>
    <t>B19001_003E</t>
  </si>
  <si>
    <t>B19001_004E</t>
  </si>
  <si>
    <t>B19001_005E</t>
  </si>
  <si>
    <t>B19001_006E</t>
  </si>
  <si>
    <t>B19001_007E</t>
  </si>
  <si>
    <t>B19001_008E</t>
  </si>
  <si>
    <t>B19001_009E</t>
  </si>
  <si>
    <t>B19001_010E</t>
  </si>
  <si>
    <t>B19001_011E</t>
  </si>
  <si>
    <t>B19001_012E</t>
  </si>
  <si>
    <t>B19001_013E</t>
  </si>
  <si>
    <t>B19001_014E</t>
  </si>
  <si>
    <t>B19001_015E</t>
  </si>
  <si>
    <t>B19001_016E</t>
  </si>
  <si>
    <t>B19001_017E</t>
  </si>
  <si>
    <r>
      <t>Income_less_10000:</t>
    </r>
    <r>
      <rPr>
        <sz val="11"/>
        <color theme="1"/>
        <rFont val="Calibri"/>
        <family val="2"/>
        <scheme val="minor"/>
      </rPr>
      <t xml:space="preserve"> Number of households with income less than $10000 in the past 12 months (in 2021 inflation-adjusted dollars) according to 2021 American Community Survey (ACS)</t>
    </r>
  </si>
  <si>
    <r>
      <t xml:space="preserve">Income_200000_more: </t>
    </r>
    <r>
      <rPr>
        <sz val="11"/>
        <color theme="1"/>
        <rFont val="Calibri"/>
        <family val="2"/>
        <scheme val="minor"/>
      </rPr>
      <t>Number of households with income of  $200,000 or more in the past 12 months (in 2021 inflation-adjusted dollars) according to the above source</t>
    </r>
  </si>
  <si>
    <t>B19301_001E</t>
  </si>
  <si>
    <r>
      <t>PerCapita_Income:</t>
    </r>
    <r>
      <rPr>
        <sz val="11"/>
        <color theme="1"/>
        <rFont val="Calibri"/>
        <family val="2"/>
        <scheme val="minor"/>
      </rPr>
      <t xml:space="preserve"> Estimated percapita income in the past 12 months (in 2021 inflation-adjusted dollars) according to the above source</t>
    </r>
  </si>
  <si>
    <t>null</t>
  </si>
  <si>
    <r>
      <t xml:space="preserve">Median_Household_Income: </t>
    </r>
    <r>
      <rPr>
        <sz val="11"/>
        <color theme="1"/>
        <rFont val="Calibri"/>
        <family val="2"/>
        <scheme val="minor"/>
      </rPr>
      <t>Estimated median household income in the past 12 months (in 2021 inflation-adjusted dollars) according to the above source</t>
    </r>
  </si>
  <si>
    <t>S2503_C01_013E</t>
  </si>
  <si>
    <t>B25002_002E</t>
  </si>
  <si>
    <t>B25002_003E</t>
  </si>
  <si>
    <t>S2503_C03_001E</t>
  </si>
  <si>
    <t>S2503_C05_001E</t>
  </si>
  <si>
    <t>S2503_C01_026E</t>
  </si>
  <si>
    <t>S2503_C01_027E</t>
  </si>
  <si>
    <t>S2503_C01_028E</t>
  </si>
  <si>
    <t>S2503_C01_030E</t>
  </si>
  <si>
    <t>S2503_C01_031E</t>
  </si>
  <si>
    <t>S2503_C01_032E</t>
  </si>
  <si>
    <t>S2503_C01_034E</t>
  </si>
  <si>
    <t>S2503_C01_035E</t>
  </si>
  <si>
    <t>S2503_C01_036E</t>
  </si>
  <si>
    <t>S2503_C01_038E</t>
  </si>
  <si>
    <t>S2503_C01_039E</t>
  </si>
  <si>
    <t>S2503_C01_040E</t>
  </si>
  <si>
    <t>S2503_C01_042E</t>
  </si>
  <si>
    <t>S2503_C01_043E</t>
  </si>
  <si>
    <t>S2503_C01_044E</t>
  </si>
  <si>
    <t>S0101_C02_002E</t>
  </si>
  <si>
    <t>S0101_C02_003E</t>
  </si>
  <si>
    <t>S0101_C02_004E</t>
  </si>
  <si>
    <t>S0101_C02_005E</t>
  </si>
  <si>
    <t>S0101_C02_006E</t>
  </si>
  <si>
    <t>S0101_C02_007E</t>
  </si>
  <si>
    <t>S0101_C02_008E</t>
  </si>
  <si>
    <t>S0101_C02_009E</t>
  </si>
  <si>
    <t>S0101_C02_010E</t>
  </si>
  <si>
    <t>S0101_C02_011E</t>
  </si>
  <si>
    <t>S0101_C02_012E</t>
  </si>
  <si>
    <t>S0101_C02_013E</t>
  </si>
  <si>
    <t>S0101_C02_014E</t>
  </si>
  <si>
    <t>S0101_C02_015E</t>
  </si>
  <si>
    <t>S0101_C02_016E</t>
  </si>
  <si>
    <t>S0101_C02_017E</t>
  </si>
  <si>
    <t>S0101_C02_018E</t>
  </si>
  <si>
    <t>S0101_C02_019E</t>
  </si>
  <si>
    <t>Incorporated_Unincorporated</t>
  </si>
  <si>
    <t>Unincorporated</t>
  </si>
  <si>
    <t>County</t>
  </si>
  <si>
    <t>Incorporated</t>
  </si>
  <si>
    <r>
      <rPr>
        <b/>
        <sz val="11"/>
        <rFont val="Calibri"/>
        <family val="2"/>
        <scheme val="minor"/>
      </rPr>
      <t>Name_Census:</t>
    </r>
    <r>
      <rPr>
        <sz val="11"/>
        <rFont val="Calibri"/>
        <family val="2"/>
        <scheme val="minor"/>
      </rPr>
      <t xml:space="preserve"> Name of the community as in census data</t>
    </r>
  </si>
  <si>
    <r>
      <t>Average_Household_Size:</t>
    </r>
    <r>
      <rPr>
        <sz val="11"/>
        <color theme="1"/>
        <rFont val="Calibri"/>
        <family val="2"/>
        <scheme val="minor"/>
      </rPr>
      <t xml:space="preserve"> Average household size</t>
    </r>
  </si>
  <si>
    <r>
      <t xml:space="preserve">Percent_below_State_Median_Income: </t>
    </r>
    <r>
      <rPr>
        <sz val="11"/>
        <color theme="1"/>
        <rFont val="Calibri"/>
        <family val="2"/>
        <scheme val="minor"/>
      </rPr>
      <t>Percentage of households with income less than $50,000 which is close to the median household income in West Virginia for 2021 ($50,884)</t>
    </r>
  </si>
  <si>
    <r>
      <t>Housing_Cost_ Less20pct_Less20000:</t>
    </r>
    <r>
      <rPr>
        <sz val="11"/>
        <color theme="1"/>
        <rFont val="Calibri"/>
        <family val="2"/>
        <scheme val="minor"/>
      </rPr>
      <t xml:space="preserve"> Number of the households with income of less than $20,000 spending less than 20% of income on housing costs in the past 12 months (according to 2021 ACS)</t>
    </r>
  </si>
  <si>
    <r>
      <t xml:space="preserve">Percent_Spending_atleast_30pct_on_Housing: </t>
    </r>
    <r>
      <rPr>
        <sz val="11"/>
        <color theme="1"/>
        <rFont val="Calibri"/>
        <family val="2"/>
        <scheme val="minor"/>
      </rPr>
      <t>Percentage of the population spending 30% or more of income on housing costs in the past 12 months (according to 2021 ACS)</t>
    </r>
  </si>
  <si>
    <r>
      <t xml:space="preserve">Housing_Cost_30pct_more_75000_more: </t>
    </r>
    <r>
      <rPr>
        <sz val="11"/>
        <color theme="1"/>
        <rFont val="Calibri"/>
        <family val="2"/>
        <scheme val="minor"/>
      </rPr>
      <t>Number of the households with income of $75,000 or more spending 30% or more of income on housing costs in the past 12 months (according to 2021 ACS)</t>
    </r>
  </si>
  <si>
    <r>
      <t>Housing_Cost_20_29pct_75000_more:</t>
    </r>
    <r>
      <rPr>
        <sz val="11"/>
        <color theme="1"/>
        <rFont val="Calibri"/>
        <family val="2"/>
        <scheme val="minor"/>
      </rPr>
      <t xml:space="preserve"> Number of the households with income of $75,000 or more spending 20% to 29% of income on housing costs in the past 12 months (according to 2021 ACS)</t>
    </r>
  </si>
  <si>
    <r>
      <t xml:space="preserve">Housing_Cost_Less20pct_75000_more: </t>
    </r>
    <r>
      <rPr>
        <sz val="11"/>
        <color theme="1"/>
        <rFont val="Calibri"/>
        <family val="2"/>
        <scheme val="minor"/>
      </rPr>
      <t>Number of the households with income of $75,000 or more spending less than 20% of income on housing costs in the past 12 months (according to 2021 ACS)</t>
    </r>
  </si>
  <si>
    <r>
      <t xml:space="preserve">Housing_Cost_30pct_more_50000_74999: </t>
    </r>
    <r>
      <rPr>
        <sz val="11"/>
        <color theme="1"/>
        <rFont val="Calibri"/>
        <family val="2"/>
        <scheme val="minor"/>
      </rPr>
      <t>Number of the households with income between $50,000 and $74,999 spending 30% or more of income on housing costs in the past 12 months (according to 2021 ACS)</t>
    </r>
  </si>
  <si>
    <r>
      <t xml:space="preserve">Housing_Cost_20_29pct_50000_74999: </t>
    </r>
    <r>
      <rPr>
        <sz val="11"/>
        <color theme="1"/>
        <rFont val="Calibri"/>
        <family val="2"/>
        <scheme val="minor"/>
      </rPr>
      <t>Number of the households with income between $50,000 and $74,999 spending 20% to 29% of income on housing costs in the past 12 months (according to 2021 ACS)</t>
    </r>
  </si>
  <si>
    <r>
      <t xml:space="preserve">Housing_Cost_Less20pct_50000_74999: </t>
    </r>
    <r>
      <rPr>
        <sz val="11"/>
        <color theme="1"/>
        <rFont val="Calibri"/>
        <family val="2"/>
        <scheme val="minor"/>
      </rPr>
      <t>Number of the households with income between $50,000 and $74,999 spending less than 20% of income on housing costs in the past 12 months (according to 2021 ACS)</t>
    </r>
  </si>
  <si>
    <r>
      <t xml:space="preserve">Housing_Cost_30pct_more_35000_49999: </t>
    </r>
    <r>
      <rPr>
        <sz val="11"/>
        <color theme="1"/>
        <rFont val="Calibri"/>
        <family val="2"/>
        <scheme val="minor"/>
      </rPr>
      <t>Number of the households with income between $35,000 and $49,999 spending 30% or more of income on housing costs in the past 12 months (according to 2021 ACS)</t>
    </r>
  </si>
  <si>
    <r>
      <t xml:space="preserve">Housing_Cost_20_29pct_35000_49999: </t>
    </r>
    <r>
      <rPr>
        <sz val="11"/>
        <color theme="1"/>
        <rFont val="Calibri"/>
        <family val="2"/>
        <scheme val="minor"/>
      </rPr>
      <t>Number of the households with income between $35,000 and $49,999 spending 20% to 29% of income on housing costs in the past 12 months (according to 2021 ACS)</t>
    </r>
  </si>
  <si>
    <r>
      <t xml:space="preserve">Housing_Cost_Less20pct_35000_49999: </t>
    </r>
    <r>
      <rPr>
        <sz val="11"/>
        <color theme="1"/>
        <rFont val="Calibri"/>
        <family val="2"/>
        <scheme val="minor"/>
      </rPr>
      <t>Number of the households with income between $35,000 and $49,999 spending less than 20% of income on housing costs in the past 12 months (according to 2021 ACS)</t>
    </r>
  </si>
  <si>
    <r>
      <t xml:space="preserve">Housing_Cost_30pct_more_20000_34999: </t>
    </r>
    <r>
      <rPr>
        <sz val="11"/>
        <color theme="1"/>
        <rFont val="Calibri"/>
        <family val="2"/>
        <scheme val="minor"/>
      </rPr>
      <t>Number of the households with income between $20,000 and $34,999 spending 30% or more of income on housing costs in the past 12 months (according to 2021 ACS)</t>
    </r>
  </si>
  <si>
    <r>
      <t xml:space="preserve">Housing_Cost_20_29pct_20000_34999: </t>
    </r>
    <r>
      <rPr>
        <sz val="11"/>
        <color theme="1"/>
        <rFont val="Calibri"/>
        <family val="2"/>
        <scheme val="minor"/>
      </rPr>
      <t>Number of the households with income between $20,000 and $34,999 spending 20% to 29% of income on housing costs in the past 12 months (according to 2021 ACS)</t>
    </r>
  </si>
  <si>
    <r>
      <t xml:space="preserve">Housing_Cost_Less20pct_20000_34999: </t>
    </r>
    <r>
      <rPr>
        <sz val="11"/>
        <color theme="1"/>
        <rFont val="Calibri"/>
        <family val="2"/>
        <scheme val="minor"/>
      </rPr>
      <t>Number of the households with income between $20,000 and $34,999 spending less than 20% of income on housing costs in the past 12 months (according to 2021 ACS)</t>
    </r>
  </si>
  <si>
    <r>
      <t xml:space="preserve">Housing_Cost_30pct_more_Less20000: </t>
    </r>
    <r>
      <rPr>
        <sz val="11"/>
        <color theme="1"/>
        <rFont val="Calibri"/>
        <family val="2"/>
        <scheme val="minor"/>
      </rPr>
      <t>Number of the households with income of less than $20,000 spending 30% or more of income on housing costs in the past 12 months (according to 2021 ACS)</t>
    </r>
  </si>
  <si>
    <r>
      <t xml:space="preserve">Housing_Cost_20_29pct_Less20000: </t>
    </r>
    <r>
      <rPr>
        <sz val="11"/>
        <color theme="1"/>
        <rFont val="Calibri"/>
        <family val="2"/>
        <scheme val="minor"/>
      </rPr>
      <t>Number of the households with income of less than $20,000 spending 20% to 29% of income on housing costs in the past 12 months (according to 2021 ACS)</t>
    </r>
  </si>
  <si>
    <r>
      <t xml:space="preserve">Age_pct_65_over: </t>
    </r>
    <r>
      <rPr>
        <sz val="11"/>
        <color theme="1"/>
        <rFont val="Calibri"/>
        <family val="2"/>
        <scheme val="minor"/>
      </rPr>
      <t>Percentage of the population with ages of 65 or above</t>
    </r>
  </si>
  <si>
    <r>
      <t xml:space="preserve">For the </t>
    </r>
    <r>
      <rPr>
        <b/>
        <sz val="11"/>
        <rFont val="Calibri"/>
        <family val="2"/>
        <scheme val="minor"/>
      </rPr>
      <t>split communities</t>
    </r>
    <r>
      <rPr>
        <sz val="11"/>
        <rFont val="Calibri"/>
        <family val="2"/>
        <scheme val="minor"/>
      </rPr>
      <t xml:space="preserve"> (Alderson, Huntington, Montgomery, Nitro, Paden, Smithers, Weirton, and Wheeling), values of the fields were calculated in proportion to the area of the community in each county except for the fields below.                                                For percapita income,  median household income, and all of the age categories (percentages) the same values were used for both parts of the split communities.</t>
    </r>
  </si>
  <si>
    <t>Some fields were directly imported from the census data while some others were calculated based on those data for which the formulas can be seen in the tab "Demographic_with_Formulas_2021".</t>
  </si>
  <si>
    <r>
      <t xml:space="preserve">The census data were available for the incorporated areas (as </t>
    </r>
    <r>
      <rPr>
        <i/>
        <sz val="11"/>
        <rFont val="Calibri"/>
        <family val="2"/>
        <scheme val="minor"/>
      </rPr>
      <t>"Places"</t>
    </r>
    <r>
      <rPr>
        <sz val="11"/>
        <rFont val="Calibri"/>
        <family val="2"/>
        <scheme val="minor"/>
      </rPr>
      <t xml:space="preserve">) and the entire counties. Fields for the </t>
    </r>
    <r>
      <rPr>
        <b/>
        <sz val="11"/>
        <rFont val="Calibri"/>
        <family val="2"/>
        <scheme val="minor"/>
      </rPr>
      <t>unincorporated areas</t>
    </r>
    <r>
      <rPr>
        <sz val="11"/>
        <rFont val="Calibri"/>
        <family val="2"/>
        <scheme val="minor"/>
      </rPr>
      <t xml:space="preserve"> were calculated by subtracting the demographic data of the communities from those of the county, except for the fields below. For per capita income, median household income, and all of the age categories (percentages) tha values of the counties were used for the unincorporated areas.</t>
    </r>
  </si>
  <si>
    <t xml:space="preserve">* For West Virginia (1), the fields were calculated by adding or averaging the values of the counties. </t>
  </si>
  <si>
    <t>** For West Virginia (2), the fields were downloaded from the census data (ACS 2021) separately .</t>
  </si>
  <si>
    <t>*** The sum fields completely match the downloaded data.</t>
  </si>
  <si>
    <t>*** For the averaged fields, there are some slight differences. The values in the last row (West Virginia 2) are more reliable because averaging is not the perfect method for calculating those fields.</t>
  </si>
  <si>
    <t>Hedgesville town</t>
  </si>
  <si>
    <t>HEDGESVILLE, TOWN OF</t>
  </si>
  <si>
    <t>Incorporated-Town of Hedgesville-BERKELEY COUNTY</t>
  </si>
  <si>
    <t>5550</t>
  </si>
  <si>
    <t>545550</t>
  </si>
  <si>
    <t>1600000US5436220</t>
  </si>
  <si>
    <t>Windsor Heights village</t>
  </si>
  <si>
    <t>WINDSOR HEIGHTS, VILLAGE OF</t>
  </si>
  <si>
    <t>Incorporated-Village of Windsor Heights-BROOKE COUNTY</t>
  </si>
  <si>
    <t>0084</t>
  </si>
  <si>
    <t>540084</t>
  </si>
  <si>
    <t>1600000US5487892</t>
  </si>
  <si>
    <t>Elk Garden town</t>
  </si>
  <si>
    <t>ELK GARDEN, TOWN OF</t>
  </si>
  <si>
    <t>Incorporated-Town of Elk Garden-MINERAL COUNTY</t>
  </si>
  <si>
    <t>0091</t>
  </si>
  <si>
    <t>540091</t>
  </si>
  <si>
    <t>1600000US5424484</t>
  </si>
  <si>
    <t>Hillsboro town</t>
  </si>
  <si>
    <t>HILSBORO, TOWN OF</t>
  </si>
  <si>
    <t>Incorporated-Town of Hilsboro-POCAHONTAS COUNTY</t>
  </si>
  <si>
    <t>0288</t>
  </si>
  <si>
    <t>540288</t>
  </si>
  <si>
    <t>1600000US5437372</t>
  </si>
  <si>
    <r>
      <rPr>
        <b/>
        <sz val="11"/>
        <rFont val="Calibri"/>
        <family val="2"/>
        <scheme val="minor"/>
      </rPr>
      <t>Area_Sqmi:</t>
    </r>
    <r>
      <rPr>
        <sz val="11"/>
        <rFont val="Calibri"/>
        <family val="2"/>
        <scheme val="minor"/>
      </rPr>
      <t xml:space="preserve"> Area in square miles (from the GIS layer)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</si>
</sst>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
    <numFmt numFmtId="166" formatCode="0.0%"/>
  </numFmts>
  <fonts count="27" x14ac:knownFonts="1">
    <font>
      <sz val="11"/>
      <color theme="1"/>
      <name val="Calibri"/>
      <family val="2"/>
      <scheme val="minor"/>
    </font>
    <font>
      <b/>
      <sz val="11"/>
      <color theme="1"/>
      <name val="Calibri"/>
      <family val="2"/>
      <scheme val="minor"/>
    </font>
    <font>
      <sz val="11"/>
      <color rgb="FFFF0000"/>
      <name val="Calibri"/>
      <family val="2"/>
      <scheme val="minor"/>
    </font>
    <font>
      <b/>
      <sz val="12"/>
      <name val="Calibri"/>
      <family val="2"/>
    </font>
    <font>
      <sz val="11"/>
      <color theme="9" tint="-0.249977111117893"/>
      <name val="Calibri"/>
      <family val="2"/>
      <scheme val="minor"/>
    </font>
    <font>
      <sz val="11"/>
      <color theme="7" tint="-0.249977111117893"/>
      <name val="Calibri"/>
      <family val="2"/>
      <scheme val="minor"/>
    </font>
    <font>
      <sz val="11"/>
      <color rgb="FF9C0006"/>
      <name val="Calibri"/>
      <family val="2"/>
      <scheme val="minor"/>
    </font>
    <font>
      <sz val="11"/>
      <color rgb="FF9C5700"/>
      <name val="Calibri"/>
      <family val="2"/>
      <scheme val="minor"/>
    </font>
    <font>
      <sz val="11"/>
      <name val="Calibri"/>
      <family val="2"/>
      <scheme val="minor"/>
    </font>
    <font>
      <b/>
      <sz val="11"/>
      <color theme="0" tint="-0.499984740745262"/>
      <name val="Calibri"/>
      <family val="2"/>
      <scheme val="minor"/>
    </font>
    <font>
      <i/>
      <sz val="11"/>
      <color theme="9" tint="-0.249977111117893"/>
      <name val="Calibri"/>
      <family val="2"/>
      <scheme val="minor"/>
    </font>
    <font>
      <i/>
      <sz val="11"/>
      <name val="Calibri"/>
      <family val="2"/>
      <scheme val="minor"/>
    </font>
    <font>
      <b/>
      <sz val="14"/>
      <color theme="1"/>
      <name val="Calibri"/>
      <family val="2"/>
      <scheme val="minor"/>
    </font>
    <font>
      <sz val="11"/>
      <color rgb="FF3F3F76"/>
      <name val="Calibri"/>
      <family val="2"/>
      <scheme val="minor"/>
    </font>
    <font>
      <b/>
      <sz val="14"/>
      <color theme="2" tint="-0.499984740745262"/>
      <name val="Calibri"/>
      <family val="2"/>
      <scheme val="minor"/>
    </font>
    <font>
      <b/>
      <sz val="14"/>
      <name val="Calibri"/>
      <family val="2"/>
      <scheme val="minor"/>
    </font>
    <font>
      <sz val="11"/>
      <color theme="7" tint="-0.499984740745262"/>
      <name val="Calibri"/>
      <family val="2"/>
      <scheme val="minor"/>
    </font>
    <font>
      <b/>
      <i/>
      <sz val="11"/>
      <color theme="0" tint="-0.499984740745262"/>
      <name val="Calibri"/>
      <family val="2"/>
      <scheme val="minor"/>
    </font>
    <font>
      <b/>
      <sz val="11"/>
      <color rgb="FF3F3F76"/>
      <name val="Calibri"/>
      <family val="2"/>
      <scheme val="minor"/>
    </font>
    <font>
      <sz val="11"/>
      <color theme="5" tint="-0.249977111117893"/>
      <name val="Calibri"/>
      <family val="2"/>
      <scheme val="minor"/>
    </font>
    <font>
      <b/>
      <sz val="11"/>
      <color rgb="FFFF0000"/>
      <name val="Calibri"/>
      <family val="2"/>
      <scheme val="minor"/>
    </font>
    <font>
      <b/>
      <sz val="11"/>
      <name val="Calibri"/>
      <family val="2"/>
      <scheme val="minor"/>
    </font>
    <font>
      <sz val="11"/>
      <color rgb="FF548235"/>
      <name val="Calibri"/>
      <family val="2"/>
      <scheme val="minor"/>
    </font>
    <font>
      <sz val="11"/>
      <color rgb="FFBF8F00"/>
      <name val="Calibri"/>
      <family val="2"/>
      <scheme val="minor"/>
    </font>
    <font>
      <sz val="11"/>
      <color theme="4"/>
      <name val="Calibri"/>
      <family val="2"/>
      <scheme val="minor"/>
    </font>
    <font>
      <b/>
      <sz val="11"/>
      <color rgb="FF9C5700"/>
      <name val="Calibri"/>
      <family val="2"/>
      <scheme val="minor"/>
    </font>
    <font>
      <b/>
      <sz val="11"/>
      <color rgb="FF9C0006"/>
      <name val="Calibri"/>
      <family val="2"/>
      <scheme val="minor"/>
    </font>
  </fonts>
  <fills count="10">
    <fill>
      <patternFill patternType="none"/>
    </fill>
    <fill>
      <patternFill patternType="gray125"/>
    </fill>
    <fill>
      <patternFill patternType="solid">
        <fgColor theme="0" tint="-0.249977111117893"/>
        <bgColor indexed="64"/>
      </patternFill>
    </fill>
    <fill>
      <patternFill patternType="solid">
        <fgColor theme="3" tint="0.79998168889431442"/>
        <bgColor indexed="64"/>
      </patternFill>
    </fill>
    <fill>
      <patternFill patternType="solid">
        <fgColor rgb="FFE6E6E6"/>
        <bgColor rgb="FFE6E6E6"/>
      </patternFill>
    </fill>
    <fill>
      <patternFill patternType="solid">
        <fgColor theme="0" tint="-0.14999847407452621"/>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theme="7" tint="0.79998168889431442"/>
        <bgColor indexed="64"/>
      </patternFill>
    </fill>
  </fills>
  <borders count="4">
    <border>
      <left/>
      <right/>
      <top/>
      <bottom/>
      <diagonal/>
    </border>
    <border>
      <left/>
      <right/>
      <top/>
      <bottom style="medium">
        <color rgb="FF000000"/>
      </bottom>
      <diagonal/>
    </border>
    <border>
      <left style="thin">
        <color rgb="FF7F7F7F"/>
      </left>
      <right style="thin">
        <color rgb="FF7F7F7F"/>
      </right>
      <top style="thin">
        <color rgb="FF7F7F7F"/>
      </top>
      <bottom style="thin">
        <color rgb="FF7F7F7F"/>
      </bottom>
      <diagonal/>
    </border>
    <border>
      <left style="thin">
        <color auto="1"/>
      </left>
      <right style="thin">
        <color auto="1"/>
      </right>
      <top style="thin">
        <color auto="1"/>
      </top>
      <bottom style="thin">
        <color auto="1"/>
      </bottom>
      <diagonal/>
    </border>
  </borders>
  <cellStyleXfs count="5">
    <xf numFmtId="0" fontId="0" fillId="0" borderId="0"/>
    <xf numFmtId="0" fontId="3" fillId="4" borderId="1">
      <alignment horizontal="left"/>
    </xf>
    <xf numFmtId="0" fontId="6" fillId="6" borderId="0" applyNumberFormat="0" applyBorder="0" applyAlignment="0" applyProtection="0"/>
    <xf numFmtId="0" fontId="7" fillId="7" borderId="0" applyNumberFormat="0" applyBorder="0" applyAlignment="0" applyProtection="0"/>
    <xf numFmtId="0" fontId="13" fillId="8" borderId="2" applyNumberFormat="0" applyAlignment="0" applyProtection="0"/>
  </cellStyleXfs>
  <cellXfs count="150">
    <xf numFmtId="0" fontId="0" fillId="0" borderId="0" xfId="0"/>
    <xf numFmtId="0" fontId="0" fillId="0" borderId="0" xfId="0" applyAlignment="1">
      <alignment horizontal="left"/>
    </xf>
    <xf numFmtId="0" fontId="1" fillId="0" borderId="0" xfId="0" applyFont="1" applyAlignment="1">
      <alignment horizontal="left"/>
    </xf>
    <xf numFmtId="0" fontId="1" fillId="0" borderId="0" xfId="0" applyFont="1"/>
    <xf numFmtId="0" fontId="1" fillId="2" borderId="0" xfId="0" applyFont="1" applyFill="1" applyAlignment="1">
      <alignment horizontal="left"/>
    </xf>
    <xf numFmtId="0" fontId="1" fillId="2" borderId="0" xfId="0" applyFont="1" applyFill="1"/>
    <xf numFmtId="164" fontId="0" fillId="0" borderId="0" xfId="0" applyNumberFormat="1" applyAlignment="1">
      <alignment horizontal="left"/>
    </xf>
    <xf numFmtId="0" fontId="0" fillId="0" borderId="0" xfId="0" applyAlignment="1"/>
    <xf numFmtId="0" fontId="0" fillId="0" borderId="0" xfId="0" applyAlignment="1">
      <alignment horizontal="center"/>
    </xf>
    <xf numFmtId="0" fontId="2" fillId="0" borderId="0" xfId="0" applyFont="1" applyAlignment="1"/>
    <xf numFmtId="0" fontId="2" fillId="0" borderId="0" xfId="0" applyFont="1"/>
    <xf numFmtId="0" fontId="2" fillId="0" borderId="0" xfId="0" applyFont="1" applyAlignment="1">
      <alignment horizontal="left"/>
    </xf>
    <xf numFmtId="0" fontId="2" fillId="0" borderId="0" xfId="0" applyFont="1" applyAlignment="1">
      <alignment horizontal="center"/>
    </xf>
    <xf numFmtId="164" fontId="2" fillId="0" borderId="0" xfId="0" applyNumberFormat="1" applyFont="1" applyAlignment="1">
      <alignment horizontal="left"/>
    </xf>
    <xf numFmtId="0" fontId="0" fillId="5" borderId="0" xfId="0" applyFill="1"/>
    <xf numFmtId="0" fontId="0" fillId="5" borderId="0" xfId="0" applyFill="1" applyAlignment="1">
      <alignment horizontal="left"/>
    </xf>
    <xf numFmtId="164" fontId="0" fillId="5" borderId="0" xfId="0" applyNumberFormat="1" applyFill="1" applyAlignment="1">
      <alignment horizontal="left"/>
    </xf>
    <xf numFmtId="0" fontId="4" fillId="0" borderId="0" xfId="0" applyFont="1" applyAlignment="1">
      <alignment horizontal="left"/>
    </xf>
    <xf numFmtId="0" fontId="4" fillId="0" borderId="0" xfId="0" applyFont="1"/>
    <xf numFmtId="164" fontId="4" fillId="0" borderId="0" xfId="0" applyNumberFormat="1" applyFont="1" applyAlignment="1">
      <alignment horizontal="left"/>
    </xf>
    <xf numFmtId="2" fontId="0" fillId="5" borderId="0" xfId="0" applyNumberFormat="1" applyFill="1" applyAlignment="1">
      <alignment horizontal="left"/>
    </xf>
    <xf numFmtId="2" fontId="0" fillId="0" borderId="0" xfId="0" applyNumberFormat="1" applyAlignment="1">
      <alignment horizontal="left"/>
    </xf>
    <xf numFmtId="2" fontId="4" fillId="0" borderId="0" xfId="0" applyNumberFormat="1" applyFont="1" applyAlignment="1">
      <alignment horizontal="left"/>
    </xf>
    <xf numFmtId="2" fontId="2" fillId="0" borderId="0" xfId="0" applyNumberFormat="1" applyFont="1" applyAlignment="1">
      <alignment horizontal="left"/>
    </xf>
    <xf numFmtId="0" fontId="5" fillId="0" borderId="0" xfId="0" applyFont="1" applyAlignment="1"/>
    <xf numFmtId="0" fontId="5" fillId="0" borderId="0" xfId="0" applyFont="1"/>
    <xf numFmtId="0" fontId="5" fillId="0" borderId="0" xfId="0" applyFont="1" applyAlignment="1">
      <alignment horizontal="left"/>
    </xf>
    <xf numFmtId="0" fontId="5" fillId="0" borderId="0" xfId="0" applyFont="1" applyAlignment="1">
      <alignment horizontal="center"/>
    </xf>
    <xf numFmtId="2" fontId="5" fillId="0" borderId="0" xfId="0" applyNumberFormat="1" applyFont="1" applyAlignment="1">
      <alignment horizontal="left"/>
    </xf>
    <xf numFmtId="164" fontId="5" fillId="0" borderId="0" xfId="0" applyNumberFormat="1" applyFont="1" applyAlignment="1">
      <alignment horizontal="left"/>
    </xf>
    <xf numFmtId="165" fontId="1" fillId="2" borderId="0" xfId="0" applyNumberFormat="1" applyFont="1" applyFill="1" applyAlignment="1">
      <alignment horizontal="left"/>
    </xf>
    <xf numFmtId="165" fontId="0" fillId="5" borderId="0" xfId="0" applyNumberFormat="1" applyFill="1" applyAlignment="1">
      <alignment horizontal="left"/>
    </xf>
    <xf numFmtId="165" fontId="0" fillId="0" borderId="0" xfId="0" applyNumberFormat="1" applyAlignment="1">
      <alignment horizontal="left"/>
    </xf>
    <xf numFmtId="165" fontId="5" fillId="0" borderId="0" xfId="0" applyNumberFormat="1" applyFont="1" applyAlignment="1">
      <alignment horizontal="left"/>
    </xf>
    <xf numFmtId="165" fontId="4" fillId="0" borderId="0" xfId="0" applyNumberFormat="1" applyFont="1" applyAlignment="1">
      <alignment horizontal="left"/>
    </xf>
    <xf numFmtId="165" fontId="2" fillId="0" borderId="0" xfId="0" applyNumberFormat="1" applyFont="1" applyAlignment="1">
      <alignment horizontal="left"/>
    </xf>
    <xf numFmtId="1" fontId="0" fillId="5" borderId="0" xfId="0" applyNumberFormat="1" applyFill="1" applyAlignment="1">
      <alignment horizontal="left"/>
    </xf>
    <xf numFmtId="1" fontId="4" fillId="0" borderId="0" xfId="0" applyNumberFormat="1" applyFont="1" applyAlignment="1">
      <alignment horizontal="left"/>
    </xf>
    <xf numFmtId="1" fontId="0" fillId="0" borderId="0" xfId="0" applyNumberFormat="1" applyAlignment="1">
      <alignment horizontal="left"/>
    </xf>
    <xf numFmtId="1" fontId="5" fillId="0" borderId="0" xfId="0" applyNumberFormat="1" applyFont="1" applyAlignment="1">
      <alignment horizontal="left"/>
    </xf>
    <xf numFmtId="1" fontId="2" fillId="0" borderId="0" xfId="0" applyNumberFormat="1" applyFont="1" applyAlignment="1">
      <alignment horizontal="left"/>
    </xf>
    <xf numFmtId="0" fontId="9" fillId="0" borderId="0" xfId="0" applyFont="1"/>
    <xf numFmtId="0" fontId="10" fillId="0" borderId="0" xfId="0" applyFont="1" applyAlignment="1">
      <alignment horizontal="right"/>
    </xf>
    <xf numFmtId="0" fontId="7" fillId="7" borderId="0" xfId="3" applyAlignment="1">
      <alignment horizontal="left"/>
    </xf>
    <xf numFmtId="1" fontId="7" fillId="7" borderId="0" xfId="3" applyNumberFormat="1" applyAlignment="1">
      <alignment horizontal="left"/>
    </xf>
    <xf numFmtId="0" fontId="6" fillId="6" borderId="0" xfId="2" applyAlignment="1">
      <alignment horizontal="left"/>
    </xf>
    <xf numFmtId="0" fontId="8" fillId="0" borderId="0" xfId="0" applyFont="1"/>
    <xf numFmtId="0" fontId="8" fillId="0" borderId="0" xfId="0" applyFont="1" applyAlignment="1">
      <alignment horizontal="left" wrapText="1"/>
    </xf>
    <xf numFmtId="0" fontId="8" fillId="0" borderId="0" xfId="0" applyFont="1" applyAlignment="1">
      <alignment wrapText="1"/>
    </xf>
    <xf numFmtId="0" fontId="14" fillId="0" borderId="0" xfId="0" applyFont="1" applyAlignment="1">
      <alignment horizontal="left"/>
    </xf>
    <xf numFmtId="2" fontId="12" fillId="0" borderId="0" xfId="0" applyNumberFormat="1" applyFont="1" applyAlignment="1">
      <alignment horizontal="left"/>
    </xf>
    <xf numFmtId="2" fontId="14" fillId="0" borderId="0" xfId="0" applyNumberFormat="1" applyFont="1" applyAlignment="1">
      <alignment horizontal="left"/>
    </xf>
    <xf numFmtId="3" fontId="14" fillId="0" borderId="0" xfId="0" applyNumberFormat="1" applyFont="1" applyAlignment="1">
      <alignment horizontal="left"/>
    </xf>
    <xf numFmtId="0" fontId="14" fillId="0" borderId="0" xfId="0" applyFont="1"/>
    <xf numFmtId="164" fontId="14" fillId="0" borderId="0" xfId="0" applyNumberFormat="1" applyFont="1" applyAlignment="1">
      <alignment horizontal="left"/>
    </xf>
    <xf numFmtId="0" fontId="15" fillId="0" borderId="0" xfId="0" applyFont="1" applyAlignment="1">
      <alignment horizontal="left"/>
    </xf>
    <xf numFmtId="2" fontId="15" fillId="0" borderId="0" xfId="0" applyNumberFormat="1" applyFont="1" applyAlignment="1">
      <alignment horizontal="left"/>
    </xf>
    <xf numFmtId="164" fontId="15" fillId="0" borderId="0" xfId="0" applyNumberFormat="1" applyFont="1" applyAlignment="1">
      <alignment horizontal="left"/>
    </xf>
    <xf numFmtId="0" fontId="15" fillId="0" borderId="0" xfId="0" applyFont="1"/>
    <xf numFmtId="0" fontId="1" fillId="2" borderId="3" xfId="0" applyFont="1" applyFill="1" applyBorder="1" applyAlignment="1">
      <alignment horizontal="left"/>
    </xf>
    <xf numFmtId="2" fontId="1" fillId="3" borderId="3" xfId="0" applyNumberFormat="1" applyFont="1" applyFill="1" applyBorder="1" applyAlignment="1">
      <alignment horizontal="left"/>
    </xf>
    <xf numFmtId="0" fontId="0" fillId="0" borderId="3" xfId="0" applyBorder="1" applyAlignment="1">
      <alignment horizontal="left"/>
    </xf>
    <xf numFmtId="2" fontId="0" fillId="0" borderId="3" xfId="0" applyNumberFormat="1" applyBorder="1" applyAlignment="1">
      <alignment horizontal="left"/>
    </xf>
    <xf numFmtId="0" fontId="4" fillId="0" borderId="3" xfId="0" applyFont="1" applyBorder="1" applyAlignment="1">
      <alignment horizontal="left"/>
    </xf>
    <xf numFmtId="2" fontId="4" fillId="0" borderId="3" xfId="0" applyNumberFormat="1" applyFont="1" applyBorder="1" applyAlignment="1">
      <alignment horizontal="left"/>
    </xf>
    <xf numFmtId="0" fontId="2" fillId="0" borderId="3" xfId="0" applyFont="1" applyBorder="1" applyAlignment="1">
      <alignment horizontal="left"/>
    </xf>
    <xf numFmtId="2" fontId="2" fillId="0" borderId="3" xfId="0" applyNumberFormat="1" applyFont="1" applyBorder="1" applyAlignment="1">
      <alignment horizontal="left"/>
    </xf>
    <xf numFmtId="0" fontId="4" fillId="9" borderId="3" xfId="0" applyFont="1" applyFill="1" applyBorder="1" applyAlignment="1">
      <alignment horizontal="left"/>
    </xf>
    <xf numFmtId="0" fontId="10" fillId="9" borderId="3" xfId="0" applyFont="1" applyFill="1" applyBorder="1" applyAlignment="1">
      <alignment horizontal="right"/>
    </xf>
    <xf numFmtId="2" fontId="4" fillId="9" borderId="3" xfId="0" applyNumberFormat="1" applyFont="1" applyFill="1" applyBorder="1" applyAlignment="1">
      <alignment horizontal="left"/>
    </xf>
    <xf numFmtId="0" fontId="16" fillId="0" borderId="3" xfId="0" applyFont="1" applyBorder="1" applyAlignment="1">
      <alignment horizontal="left"/>
    </xf>
    <xf numFmtId="2" fontId="16" fillId="0" borderId="3" xfId="0" applyNumberFormat="1" applyFont="1" applyBorder="1" applyAlignment="1">
      <alignment horizontal="left"/>
    </xf>
    <xf numFmtId="0" fontId="16" fillId="0" borderId="0" xfId="0" applyFont="1"/>
    <xf numFmtId="164" fontId="1" fillId="2" borderId="3" xfId="0" applyNumberFormat="1" applyFont="1" applyFill="1" applyBorder="1" applyAlignment="1">
      <alignment horizontal="left"/>
    </xf>
    <xf numFmtId="164" fontId="4" fillId="0" borderId="3" xfId="0" applyNumberFormat="1" applyFont="1" applyBorder="1" applyAlignment="1">
      <alignment horizontal="left"/>
    </xf>
    <xf numFmtId="0" fontId="17" fillId="0" borderId="0" xfId="0" applyFont="1"/>
    <xf numFmtId="3" fontId="16" fillId="0" borderId="3" xfId="0" applyNumberFormat="1" applyFont="1" applyBorder="1" applyAlignment="1">
      <alignment horizontal="left"/>
    </xf>
    <xf numFmtId="3" fontId="0" fillId="0" borderId="3" xfId="0" applyNumberFormat="1" applyBorder="1" applyAlignment="1">
      <alignment horizontal="left"/>
    </xf>
    <xf numFmtId="3" fontId="4" fillId="9" borderId="3" xfId="0" applyNumberFormat="1" applyFont="1" applyFill="1" applyBorder="1" applyAlignment="1">
      <alignment horizontal="left"/>
    </xf>
    <xf numFmtId="3" fontId="2" fillId="0" borderId="3" xfId="0" applyNumberFormat="1" applyFont="1" applyBorder="1" applyAlignment="1">
      <alignment horizontal="left"/>
    </xf>
    <xf numFmtId="3" fontId="0" fillId="0" borderId="0" xfId="0" applyNumberFormat="1" applyAlignment="1">
      <alignment horizontal="left"/>
    </xf>
    <xf numFmtId="165" fontId="1" fillId="2" borderId="3" xfId="0" applyNumberFormat="1" applyFont="1" applyFill="1" applyBorder="1" applyAlignment="1">
      <alignment horizontal="left"/>
    </xf>
    <xf numFmtId="165" fontId="16" fillId="0" borderId="3" xfId="0" applyNumberFormat="1" applyFont="1" applyBorder="1" applyAlignment="1">
      <alignment horizontal="left"/>
    </xf>
    <xf numFmtId="165" fontId="0" fillId="0" borderId="3" xfId="0" applyNumberFormat="1" applyBorder="1" applyAlignment="1">
      <alignment horizontal="left"/>
    </xf>
    <xf numFmtId="165" fontId="4" fillId="9" borderId="3" xfId="0" applyNumberFormat="1" applyFont="1" applyFill="1" applyBorder="1" applyAlignment="1">
      <alignment horizontal="left"/>
    </xf>
    <xf numFmtId="165" fontId="2" fillId="0" borderId="3" xfId="0" applyNumberFormat="1" applyFont="1" applyBorder="1" applyAlignment="1">
      <alignment horizontal="left"/>
    </xf>
    <xf numFmtId="3" fontId="1" fillId="2" borderId="3" xfId="0" applyNumberFormat="1" applyFont="1" applyFill="1" applyBorder="1" applyAlignment="1">
      <alignment horizontal="left"/>
    </xf>
    <xf numFmtId="164" fontId="16" fillId="0" borderId="3" xfId="0" applyNumberFormat="1" applyFont="1" applyBorder="1" applyAlignment="1">
      <alignment horizontal="left"/>
    </xf>
    <xf numFmtId="164" fontId="0" fillId="0" borderId="3" xfId="0" applyNumberFormat="1" applyBorder="1" applyAlignment="1">
      <alignment horizontal="left"/>
    </xf>
    <xf numFmtId="164" fontId="4" fillId="9" borderId="3" xfId="0" applyNumberFormat="1" applyFont="1" applyFill="1" applyBorder="1" applyAlignment="1">
      <alignment horizontal="left"/>
    </xf>
    <xf numFmtId="164" fontId="2" fillId="0" borderId="3" xfId="0" applyNumberFormat="1" applyFont="1" applyBorder="1" applyAlignment="1">
      <alignment horizontal="left"/>
    </xf>
    <xf numFmtId="165" fontId="4" fillId="0" borderId="3" xfId="0" applyNumberFormat="1" applyFont="1" applyBorder="1" applyAlignment="1">
      <alignment horizontal="left"/>
    </xf>
    <xf numFmtId="165" fontId="14" fillId="0" borderId="0" xfId="0" applyNumberFormat="1" applyFont="1" applyAlignment="1">
      <alignment horizontal="left"/>
    </xf>
    <xf numFmtId="165" fontId="15" fillId="0" borderId="0" xfId="0" applyNumberFormat="1" applyFont="1" applyAlignment="1">
      <alignment horizontal="left"/>
    </xf>
    <xf numFmtId="3" fontId="4" fillId="0" borderId="3" xfId="0" applyNumberFormat="1" applyFont="1" applyBorder="1" applyAlignment="1">
      <alignment horizontal="left"/>
    </xf>
    <xf numFmtId="3" fontId="15" fillId="0" borderId="0" xfId="0" applyNumberFormat="1" applyFont="1" applyAlignment="1">
      <alignment horizontal="left"/>
    </xf>
    <xf numFmtId="0" fontId="16" fillId="0" borderId="3" xfId="0" applyFont="1" applyBorder="1" applyAlignment="1">
      <alignment horizontal="center"/>
    </xf>
    <xf numFmtId="0" fontId="0" fillId="0" borderId="3" xfId="0" applyBorder="1" applyAlignment="1">
      <alignment horizontal="center"/>
    </xf>
    <xf numFmtId="0" fontId="4" fillId="9" borderId="3" xfId="0" applyFont="1" applyFill="1" applyBorder="1" applyAlignment="1">
      <alignment horizontal="center"/>
    </xf>
    <xf numFmtId="0" fontId="2" fillId="0" borderId="3" xfId="0" applyFont="1" applyBorder="1" applyAlignment="1">
      <alignment horizontal="center"/>
    </xf>
    <xf numFmtId="0" fontId="19" fillId="0" borderId="0" xfId="0" applyFont="1"/>
    <xf numFmtId="0" fontId="20" fillId="0" borderId="0" xfId="0" applyFont="1"/>
    <xf numFmtId="164" fontId="0" fillId="0" borderId="0" xfId="0" applyNumberFormat="1" applyFont="1" applyAlignment="1">
      <alignment horizontal="left"/>
    </xf>
    <xf numFmtId="0" fontId="21" fillId="0" borderId="0" xfId="0" applyFont="1"/>
    <xf numFmtId="166" fontId="1" fillId="3" borderId="0" xfId="0" applyNumberFormat="1" applyFont="1" applyFill="1" applyAlignment="1">
      <alignment horizontal="left"/>
    </xf>
    <xf numFmtId="166" fontId="0" fillId="5" borderId="0" xfId="0" applyNumberFormat="1" applyFill="1" applyAlignment="1">
      <alignment horizontal="left"/>
    </xf>
    <xf numFmtId="166" fontId="0" fillId="0" borderId="0" xfId="0" applyNumberFormat="1" applyAlignment="1">
      <alignment horizontal="left"/>
    </xf>
    <xf numFmtId="166" fontId="7" fillId="7" borderId="0" xfId="3" applyNumberFormat="1" applyAlignment="1">
      <alignment horizontal="left"/>
    </xf>
    <xf numFmtId="0" fontId="1" fillId="2" borderId="0" xfId="0" applyFont="1" applyFill="1" applyAlignment="1">
      <alignment horizontal="center"/>
    </xf>
    <xf numFmtId="0" fontId="0" fillId="5" borderId="0" xfId="0" applyFill="1" applyAlignment="1">
      <alignment horizontal="center"/>
    </xf>
    <xf numFmtId="0" fontId="4" fillId="0" borderId="0" xfId="0" applyFont="1" applyAlignment="1">
      <alignment horizontal="center"/>
    </xf>
    <xf numFmtId="0" fontId="8" fillId="0" borderId="0" xfId="0" applyFont="1" applyAlignment="1">
      <alignment horizontal="left"/>
    </xf>
    <xf numFmtId="0" fontId="22" fillId="0" borderId="0" xfId="0" applyFont="1" applyAlignment="1">
      <alignment horizontal="left"/>
    </xf>
    <xf numFmtId="166" fontId="22" fillId="0" borderId="0" xfId="0" applyNumberFormat="1" applyFont="1" applyAlignment="1">
      <alignment horizontal="left"/>
    </xf>
    <xf numFmtId="0" fontId="13" fillId="8" borderId="2" xfId="4" applyAlignment="1">
      <alignment horizontal="center"/>
    </xf>
    <xf numFmtId="0" fontId="23" fillId="0" borderId="0" xfId="0" applyFont="1" applyAlignment="1">
      <alignment horizontal="left"/>
    </xf>
    <xf numFmtId="0" fontId="24" fillId="0" borderId="0" xfId="0" applyFont="1" applyAlignment="1">
      <alignment horizontal="left"/>
    </xf>
    <xf numFmtId="166" fontId="2" fillId="0" borderId="0" xfId="0" applyNumberFormat="1" applyFont="1" applyAlignment="1">
      <alignment horizontal="left"/>
    </xf>
    <xf numFmtId="0" fontId="2" fillId="0" borderId="0" xfId="0" applyFont="1" applyFill="1" applyAlignment="1">
      <alignment horizontal="left"/>
    </xf>
    <xf numFmtId="0" fontId="2" fillId="0" borderId="0" xfId="0" applyFont="1" applyFill="1" applyAlignment="1"/>
    <xf numFmtId="0" fontId="5" fillId="0" borderId="0" xfId="0" applyFont="1" applyFill="1" applyAlignment="1">
      <alignment horizontal="left"/>
    </xf>
    <xf numFmtId="166" fontId="23" fillId="0" borderId="0" xfId="0" applyNumberFormat="1" applyFont="1" applyAlignment="1">
      <alignment horizontal="left"/>
    </xf>
    <xf numFmtId="164" fontId="23" fillId="0" borderId="0" xfId="0" applyNumberFormat="1" applyFont="1" applyAlignment="1">
      <alignment horizontal="left"/>
    </xf>
    <xf numFmtId="0" fontId="25" fillId="7" borderId="0" xfId="3" applyFont="1" applyAlignment="1">
      <alignment horizontal="left"/>
    </xf>
    <xf numFmtId="164" fontId="25" fillId="7" borderId="0" xfId="3" applyNumberFormat="1" applyFont="1" applyAlignment="1">
      <alignment horizontal="left"/>
    </xf>
    <xf numFmtId="2" fontId="25" fillId="7" borderId="0" xfId="3" applyNumberFormat="1" applyFont="1" applyAlignment="1">
      <alignment horizontal="left"/>
    </xf>
    <xf numFmtId="3" fontId="25" fillId="7" borderId="3" xfId="3" applyNumberFormat="1" applyFont="1" applyBorder="1" applyAlignment="1">
      <alignment horizontal="left"/>
    </xf>
    <xf numFmtId="2" fontId="25" fillId="7" borderId="3" xfId="3" applyNumberFormat="1" applyFont="1" applyBorder="1" applyAlignment="1">
      <alignment horizontal="left"/>
    </xf>
    <xf numFmtId="3" fontId="26" fillId="6" borderId="3" xfId="2" applyNumberFormat="1" applyFont="1" applyBorder="1" applyAlignment="1">
      <alignment horizontal="left"/>
    </xf>
    <xf numFmtId="164" fontId="25" fillId="7" borderId="3" xfId="3" applyNumberFormat="1" applyFont="1" applyBorder="1" applyAlignment="1">
      <alignment horizontal="left"/>
    </xf>
    <xf numFmtId="0" fontId="18" fillId="8" borderId="3" xfId="4" applyFont="1" applyBorder="1" applyAlignment="1">
      <alignment horizontal="left"/>
    </xf>
    <xf numFmtId="10" fontId="25" fillId="7" borderId="3" xfId="3" applyNumberFormat="1" applyFont="1" applyBorder="1" applyAlignment="1">
      <alignment horizontal="left"/>
    </xf>
    <xf numFmtId="10" fontId="4" fillId="0" borderId="3" xfId="0" applyNumberFormat="1" applyFont="1" applyBorder="1" applyAlignment="1">
      <alignment horizontal="left"/>
    </xf>
    <xf numFmtId="10" fontId="14" fillId="0" borderId="0" xfId="0" applyNumberFormat="1" applyFont="1" applyAlignment="1">
      <alignment horizontal="left"/>
    </xf>
    <xf numFmtId="10" fontId="0" fillId="0" borderId="0" xfId="0" applyNumberFormat="1" applyAlignment="1">
      <alignment horizontal="left"/>
    </xf>
    <xf numFmtId="10" fontId="15" fillId="0" borderId="0" xfId="0" applyNumberFormat="1" applyFont="1" applyAlignment="1">
      <alignment horizontal="left"/>
    </xf>
    <xf numFmtId="0" fontId="8" fillId="0" borderId="3" xfId="0" applyFont="1" applyBorder="1" applyAlignment="1">
      <alignment horizontal="left"/>
    </xf>
    <xf numFmtId="0" fontId="8" fillId="0" borderId="3" xfId="0" applyFont="1" applyBorder="1"/>
    <xf numFmtId="0" fontId="8" fillId="0" borderId="3" xfId="0" applyFont="1" applyBorder="1" applyAlignment="1">
      <alignment horizontal="center"/>
    </xf>
    <xf numFmtId="0" fontId="8" fillId="0" borderId="0" xfId="0" applyFont="1" applyAlignment="1"/>
    <xf numFmtId="0" fontId="8" fillId="0" borderId="0" xfId="0" applyFont="1" applyAlignment="1">
      <alignment horizontal="center"/>
    </xf>
    <xf numFmtId="165" fontId="8" fillId="0" borderId="0" xfId="0" applyNumberFormat="1" applyFont="1" applyAlignment="1">
      <alignment horizontal="left"/>
    </xf>
    <xf numFmtId="2" fontId="8" fillId="0" borderId="0" xfId="0" applyNumberFormat="1" applyFont="1" applyAlignment="1">
      <alignment horizontal="left"/>
    </xf>
    <xf numFmtId="1" fontId="8" fillId="0" borderId="0" xfId="0" applyNumberFormat="1" applyFont="1" applyAlignment="1">
      <alignment horizontal="left"/>
    </xf>
    <xf numFmtId="165" fontId="8" fillId="0" borderId="3" xfId="0" applyNumberFormat="1" applyFont="1" applyBorder="1" applyAlignment="1">
      <alignment horizontal="left"/>
    </xf>
    <xf numFmtId="3" fontId="8" fillId="0" borderId="3" xfId="0" applyNumberFormat="1" applyFont="1" applyBorder="1" applyAlignment="1">
      <alignment horizontal="left"/>
    </xf>
    <xf numFmtId="2" fontId="8" fillId="0" borderId="3" xfId="0" applyNumberFormat="1" applyFont="1" applyBorder="1" applyAlignment="1">
      <alignment horizontal="left"/>
    </xf>
    <xf numFmtId="164" fontId="8" fillId="0" borderId="3" xfId="0" applyNumberFormat="1" applyFont="1" applyBorder="1" applyAlignment="1">
      <alignment horizontal="left"/>
    </xf>
    <xf numFmtId="0" fontId="1" fillId="2" borderId="3" xfId="0" applyFont="1" applyFill="1" applyBorder="1"/>
    <xf numFmtId="0" fontId="18" fillId="8" borderId="3" xfId="4" applyFont="1" applyBorder="1" applyAlignment="1">
      <alignment horizontal="center"/>
    </xf>
  </cellXfs>
  <cellStyles count="5">
    <cellStyle name="Bad" xfId="2" builtinId="27"/>
    <cellStyle name="Input" xfId="4" builtinId="20"/>
    <cellStyle name="Neutral" xfId="3" builtinId="28"/>
    <cellStyle name="Normal" xfId="0" builtinId="0"/>
    <cellStyle name="Style0" xfId="1" xr:uid="{00000000-0005-0000-0000-000004000000}"/>
  </cellStyles>
  <dxfs count="0"/>
  <tableStyles count="0" defaultTableStyle="TableStyleMedium2" defaultPivotStyle="PivotStyleLight16"/>
  <colors>
    <mruColors>
      <color rgb="FFBF8F00"/>
      <color rgb="FF5482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667B2-1502-4C4A-9B4D-67B0FF80413E}">
  <dimension ref="A1:CE350"/>
  <sheetViews>
    <sheetView tabSelected="1" zoomScaleNormal="100" workbookViewId="0">
      <pane ySplit="1" topLeftCell="A2" activePane="bottomLeft" state="frozen"/>
      <selection pane="bottomLeft"/>
    </sheetView>
  </sheetViews>
  <sheetFormatPr defaultRowHeight="15" x14ac:dyDescent="0.25"/>
  <cols>
    <col min="1" max="1" width="31.7109375" style="1" bestFit="1" customWidth="1"/>
    <col min="2" max="2" width="38.42578125" style="1" bestFit="1" customWidth="1"/>
    <col min="3" max="3" width="54.28515625" style="1" bestFit="1" customWidth="1"/>
    <col min="4" max="4" width="28" style="1" bestFit="1" customWidth="1"/>
    <col min="5" max="5" width="37.140625" style="1" bestFit="1" customWidth="1"/>
    <col min="6" max="6" width="8.28515625" style="1" bestFit="1" customWidth="1"/>
    <col min="7" max="7" width="7.7109375" style="1" bestFit="1" customWidth="1"/>
    <col min="8" max="8" width="10.85546875" style="1" bestFit="1" customWidth="1"/>
    <col min="9" max="9" width="7" style="1" bestFit="1" customWidth="1"/>
    <col min="10" max="10" width="13.5703125" style="8" bestFit="1" customWidth="1"/>
    <col min="11" max="11" width="10.140625" style="1" bestFit="1" customWidth="1"/>
    <col min="12" max="12" width="17.5703125" style="1" bestFit="1" customWidth="1"/>
    <col min="13" max="13" width="12" style="32" bestFit="1" customWidth="1"/>
    <col min="14" max="14" width="16.28515625" style="80" bestFit="1" customWidth="1"/>
    <col min="15" max="15" width="18.7109375" style="21" bestFit="1" customWidth="1"/>
    <col min="16" max="16" width="17" style="80" bestFit="1" customWidth="1"/>
    <col min="17" max="17" width="23.85546875" style="21" bestFit="1" customWidth="1"/>
    <col min="18" max="18" width="25.28515625" style="80" bestFit="1" customWidth="1"/>
    <col min="19" max="19" width="18.28515625" style="80" bestFit="1" customWidth="1"/>
    <col min="20" max="30" width="19.85546875" style="80" bestFit="1" customWidth="1"/>
    <col min="31" max="33" width="22" style="80" bestFit="1" customWidth="1"/>
    <col min="34" max="34" width="20.5703125" style="80" bestFit="1" customWidth="1"/>
    <col min="35" max="35" width="22.42578125" style="21" customWidth="1"/>
    <col min="36" max="38" width="23.7109375" style="21" customWidth="1"/>
    <col min="39" max="39" width="23.42578125" style="21" customWidth="1"/>
    <col min="40" max="40" width="17.42578125" style="80" bestFit="1" customWidth="1"/>
    <col min="41" max="41" width="26.42578125" style="80" bestFit="1" customWidth="1"/>
    <col min="42" max="42" width="36.140625" style="21" bestFit="1" customWidth="1"/>
    <col min="43" max="43" width="19.28515625" style="80" bestFit="1" customWidth="1"/>
    <col min="44" max="44" width="16.85546875" style="80" bestFit="1" customWidth="1"/>
    <col min="45" max="46" width="20.7109375" style="80" bestFit="1" customWidth="1"/>
    <col min="47" max="47" width="33.28515625" style="80" bestFit="1" customWidth="1"/>
    <col min="48" max="48" width="32.140625" style="80" bestFit="1" customWidth="1"/>
    <col min="49" max="49" width="35" style="80" bestFit="1" customWidth="1"/>
    <col min="50" max="50" width="35.28515625" style="80" bestFit="1" customWidth="1"/>
    <col min="51" max="51" width="34.5703125" style="80" bestFit="1" customWidth="1"/>
    <col min="52" max="52" width="37.28515625" style="80" bestFit="1" customWidth="1"/>
    <col min="53" max="53" width="35.28515625" style="80" bestFit="1" customWidth="1"/>
    <col min="54" max="54" width="34.5703125" style="80" bestFit="1" customWidth="1"/>
    <col min="55" max="55" width="37.28515625" style="80" bestFit="1" customWidth="1"/>
    <col min="56" max="56" width="35.28515625" style="80" bestFit="1" customWidth="1"/>
    <col min="57" max="57" width="34.5703125" style="80" bestFit="1" customWidth="1"/>
    <col min="58" max="58" width="37.28515625" style="80" bestFit="1" customWidth="1"/>
    <col min="59" max="59" width="35" style="80" bestFit="1" customWidth="1"/>
    <col min="60" max="60" width="34.28515625" style="80" bestFit="1" customWidth="1"/>
    <col min="61" max="61" width="37" style="80" bestFit="1" customWidth="1"/>
    <col min="62" max="62" width="42.42578125" style="21" bestFit="1" customWidth="1"/>
    <col min="63" max="63" width="16.5703125" style="6" bestFit="1" customWidth="1"/>
    <col min="64" max="79" width="15" style="6" bestFit="1" customWidth="1"/>
    <col min="80" max="80" width="16.28515625" style="6" bestFit="1" customWidth="1"/>
    <col min="81" max="81" width="17.85546875" style="6" bestFit="1" customWidth="1"/>
    <col min="82" max="82" width="14.28515625" style="6" bestFit="1" customWidth="1"/>
    <col min="83" max="83" width="16.28515625" style="6" bestFit="1" customWidth="1"/>
  </cols>
  <sheetData>
    <row r="1" spans="1:83" s="5" customFormat="1" x14ac:dyDescent="0.25">
      <c r="A1" s="59" t="s">
        <v>1975</v>
      </c>
      <c r="B1" s="59" t="s">
        <v>1976</v>
      </c>
      <c r="C1" s="59" t="s">
        <v>1974</v>
      </c>
      <c r="D1" s="148" t="s">
        <v>2096</v>
      </c>
      <c r="E1" s="59" t="s">
        <v>1972</v>
      </c>
      <c r="F1" s="59" t="s">
        <v>1971</v>
      </c>
      <c r="G1" s="59" t="s">
        <v>1973</v>
      </c>
      <c r="H1" s="59" t="s">
        <v>1970</v>
      </c>
      <c r="I1" s="130" t="s">
        <v>434</v>
      </c>
      <c r="J1" s="149" t="s">
        <v>1991</v>
      </c>
      <c r="K1" s="130" t="s">
        <v>338</v>
      </c>
      <c r="L1" s="59" t="s">
        <v>337</v>
      </c>
      <c r="M1" s="81" t="s">
        <v>1979</v>
      </c>
      <c r="N1" s="126" t="s">
        <v>339</v>
      </c>
      <c r="O1" s="127" t="s">
        <v>1980</v>
      </c>
      <c r="P1" s="126" t="s">
        <v>340</v>
      </c>
      <c r="Q1" s="127" t="s">
        <v>341</v>
      </c>
      <c r="R1" s="86" t="s">
        <v>342</v>
      </c>
      <c r="S1" s="86" t="s">
        <v>345</v>
      </c>
      <c r="T1" s="86" t="s">
        <v>346</v>
      </c>
      <c r="U1" s="86" t="s">
        <v>347</v>
      </c>
      <c r="V1" s="86" t="s">
        <v>348</v>
      </c>
      <c r="W1" s="86" t="s">
        <v>349</v>
      </c>
      <c r="X1" s="86" t="s">
        <v>350</v>
      </c>
      <c r="Y1" s="86" t="s">
        <v>351</v>
      </c>
      <c r="Z1" s="86" t="s">
        <v>352</v>
      </c>
      <c r="AA1" s="86" t="s">
        <v>353</v>
      </c>
      <c r="AB1" s="86" t="s">
        <v>354</v>
      </c>
      <c r="AC1" s="86" t="s">
        <v>355</v>
      </c>
      <c r="AD1" s="86" t="s">
        <v>356</v>
      </c>
      <c r="AE1" s="86" t="s">
        <v>357</v>
      </c>
      <c r="AF1" s="86" t="s">
        <v>358</v>
      </c>
      <c r="AG1" s="86" t="s">
        <v>359</v>
      </c>
      <c r="AH1" s="86" t="s">
        <v>360</v>
      </c>
      <c r="AI1" s="60" t="s">
        <v>429</v>
      </c>
      <c r="AJ1" s="60" t="s">
        <v>430</v>
      </c>
      <c r="AK1" s="60" t="s">
        <v>431</v>
      </c>
      <c r="AL1" s="60" t="s">
        <v>432</v>
      </c>
      <c r="AM1" s="60" t="s">
        <v>433</v>
      </c>
      <c r="AN1" s="126" t="s">
        <v>362</v>
      </c>
      <c r="AO1" s="126" t="s">
        <v>361</v>
      </c>
      <c r="AP1" s="127" t="s">
        <v>428</v>
      </c>
      <c r="AQ1" s="128" t="s">
        <v>363</v>
      </c>
      <c r="AR1" s="128" t="s">
        <v>364</v>
      </c>
      <c r="AS1" s="128" t="s">
        <v>365</v>
      </c>
      <c r="AT1" s="128" t="s">
        <v>366</v>
      </c>
      <c r="AU1" s="86" t="s">
        <v>371</v>
      </c>
      <c r="AV1" s="86" t="s">
        <v>372</v>
      </c>
      <c r="AW1" s="86" t="s">
        <v>373</v>
      </c>
      <c r="AX1" s="86" t="s">
        <v>374</v>
      </c>
      <c r="AY1" s="86" t="s">
        <v>375</v>
      </c>
      <c r="AZ1" s="86" t="s">
        <v>376</v>
      </c>
      <c r="BA1" s="86" t="s">
        <v>377</v>
      </c>
      <c r="BB1" s="86" t="s">
        <v>378</v>
      </c>
      <c r="BC1" s="86" t="s">
        <v>379</v>
      </c>
      <c r="BD1" s="86" t="s">
        <v>380</v>
      </c>
      <c r="BE1" s="86" t="s">
        <v>381</v>
      </c>
      <c r="BF1" s="86" t="s">
        <v>382</v>
      </c>
      <c r="BG1" s="86" t="s">
        <v>383</v>
      </c>
      <c r="BH1" s="86" t="s">
        <v>384</v>
      </c>
      <c r="BI1" s="86" t="s">
        <v>385</v>
      </c>
      <c r="BJ1" s="127" t="s">
        <v>427</v>
      </c>
      <c r="BK1" s="73" t="s">
        <v>386</v>
      </c>
      <c r="BL1" s="73" t="s">
        <v>387</v>
      </c>
      <c r="BM1" s="73" t="s">
        <v>388</v>
      </c>
      <c r="BN1" s="73" t="s">
        <v>389</v>
      </c>
      <c r="BO1" s="73" t="s">
        <v>390</v>
      </c>
      <c r="BP1" s="73" t="s">
        <v>391</v>
      </c>
      <c r="BQ1" s="73" t="s">
        <v>392</v>
      </c>
      <c r="BR1" s="73" t="s">
        <v>393</v>
      </c>
      <c r="BS1" s="73" t="s">
        <v>394</v>
      </c>
      <c r="BT1" s="73" t="s">
        <v>395</v>
      </c>
      <c r="BU1" s="73" t="s">
        <v>396</v>
      </c>
      <c r="BV1" s="73" t="s">
        <v>397</v>
      </c>
      <c r="BW1" s="73" t="s">
        <v>398</v>
      </c>
      <c r="BX1" s="73" t="s">
        <v>399</v>
      </c>
      <c r="BY1" s="73" t="s">
        <v>400</v>
      </c>
      <c r="BZ1" s="73" t="s">
        <v>401</v>
      </c>
      <c r="CA1" s="73" t="s">
        <v>402</v>
      </c>
      <c r="CB1" s="73" t="s">
        <v>403</v>
      </c>
      <c r="CC1" s="129" t="s">
        <v>422</v>
      </c>
      <c r="CD1" s="129" t="s">
        <v>423</v>
      </c>
      <c r="CE1" s="129" t="s">
        <v>424</v>
      </c>
    </row>
    <row r="2" spans="1:83" s="72" customFormat="1" x14ac:dyDescent="0.25">
      <c r="A2" s="70" t="s">
        <v>1695</v>
      </c>
      <c r="B2" s="70" t="s">
        <v>1696</v>
      </c>
      <c r="C2" s="70" t="s">
        <v>1697</v>
      </c>
      <c r="D2" s="70" t="s">
        <v>2097</v>
      </c>
      <c r="E2" s="70" t="s">
        <v>546</v>
      </c>
      <c r="F2" s="70" t="s">
        <v>547</v>
      </c>
      <c r="G2" s="70" t="s">
        <v>440</v>
      </c>
      <c r="H2" s="70" t="s">
        <v>1698</v>
      </c>
      <c r="I2" s="70" t="s">
        <v>1699</v>
      </c>
      <c r="J2" s="96" t="s">
        <v>1699</v>
      </c>
      <c r="K2" s="70" t="s">
        <v>1978</v>
      </c>
      <c r="L2" s="70" t="s">
        <v>1978</v>
      </c>
      <c r="M2" s="82">
        <v>337.15723785250202</v>
      </c>
      <c r="N2" s="76">
        <v>10440</v>
      </c>
      <c r="O2" s="71">
        <v>30.964780903108604</v>
      </c>
      <c r="P2" s="76">
        <v>3729</v>
      </c>
      <c r="Q2" s="71">
        <v>2.7798337355859482</v>
      </c>
      <c r="R2" s="76">
        <v>10366</v>
      </c>
      <c r="S2" s="76">
        <v>173</v>
      </c>
      <c r="T2" s="76">
        <v>261</v>
      </c>
      <c r="U2" s="76">
        <v>213</v>
      </c>
      <c r="V2" s="76">
        <v>419</v>
      </c>
      <c r="W2" s="76">
        <v>161</v>
      </c>
      <c r="X2" s="76">
        <v>192</v>
      </c>
      <c r="Y2" s="76">
        <v>194</v>
      </c>
      <c r="Z2" s="76">
        <v>231</v>
      </c>
      <c r="AA2" s="76">
        <v>131</v>
      </c>
      <c r="AB2" s="76">
        <v>413</v>
      </c>
      <c r="AC2" s="76">
        <v>308</v>
      </c>
      <c r="AD2" s="76">
        <v>294</v>
      </c>
      <c r="AE2" s="76">
        <v>287</v>
      </c>
      <c r="AF2" s="76">
        <v>180</v>
      </c>
      <c r="AG2" s="76">
        <v>224</v>
      </c>
      <c r="AH2" s="76">
        <v>48</v>
      </c>
      <c r="AI2" s="71">
        <v>17.350496111558058</v>
      </c>
      <c r="AJ2" s="71">
        <v>15.553767766157147</v>
      </c>
      <c r="AK2" s="71">
        <v>20.058997050147493</v>
      </c>
      <c r="AL2" s="71">
        <v>11.075355323142935</v>
      </c>
      <c r="AM2" s="71">
        <v>35.961383748994372</v>
      </c>
      <c r="AN2" s="76">
        <v>23616</v>
      </c>
      <c r="AO2" s="76">
        <v>42260</v>
      </c>
      <c r="AP2" s="71">
        <v>0.52963260927862699</v>
      </c>
      <c r="AQ2" s="76">
        <v>3729</v>
      </c>
      <c r="AR2" s="76">
        <v>1080</v>
      </c>
      <c r="AS2" s="76">
        <v>3036</v>
      </c>
      <c r="AT2" s="76">
        <v>693</v>
      </c>
      <c r="AU2" s="76">
        <v>93</v>
      </c>
      <c r="AV2" s="76">
        <v>106</v>
      </c>
      <c r="AW2" s="76">
        <v>346</v>
      </c>
      <c r="AX2" s="76">
        <v>477</v>
      </c>
      <c r="AY2" s="76">
        <v>130</v>
      </c>
      <c r="AZ2" s="76">
        <v>133</v>
      </c>
      <c r="BA2" s="76">
        <v>386</v>
      </c>
      <c r="BB2" s="76">
        <v>44</v>
      </c>
      <c r="BC2" s="76">
        <v>78</v>
      </c>
      <c r="BD2" s="76">
        <v>510</v>
      </c>
      <c r="BE2" s="76">
        <v>179</v>
      </c>
      <c r="BF2" s="76">
        <v>7</v>
      </c>
      <c r="BG2" s="76">
        <v>947</v>
      </c>
      <c r="BH2" s="76">
        <v>51</v>
      </c>
      <c r="BI2" s="76">
        <v>0</v>
      </c>
      <c r="BJ2" s="71">
        <v>0.16174361915686836</v>
      </c>
      <c r="BK2" s="87">
        <v>5.0999999999999996</v>
      </c>
      <c r="BL2" s="87">
        <v>5.5</v>
      </c>
      <c r="BM2" s="87">
        <v>6.3</v>
      </c>
      <c r="BN2" s="87">
        <v>7.8</v>
      </c>
      <c r="BO2" s="87">
        <v>7</v>
      </c>
      <c r="BP2" s="87">
        <v>5.3</v>
      </c>
      <c r="BQ2" s="87">
        <v>5.0999999999999996</v>
      </c>
      <c r="BR2" s="87">
        <v>5.3</v>
      </c>
      <c r="BS2" s="87">
        <v>5.9</v>
      </c>
      <c r="BT2" s="87">
        <v>6.5</v>
      </c>
      <c r="BU2" s="87">
        <v>6.1</v>
      </c>
      <c r="BV2" s="87">
        <v>6.9</v>
      </c>
      <c r="BW2" s="87">
        <v>7.2</v>
      </c>
      <c r="BX2" s="87">
        <v>8.1999999999999993</v>
      </c>
      <c r="BY2" s="87">
        <v>4</v>
      </c>
      <c r="BZ2" s="87">
        <v>3.6</v>
      </c>
      <c r="CA2" s="87">
        <v>2.8</v>
      </c>
      <c r="CB2" s="87">
        <v>1.5</v>
      </c>
      <c r="CC2" s="87">
        <v>16.899999999999999</v>
      </c>
      <c r="CD2" s="87">
        <v>63.100000000000009</v>
      </c>
      <c r="CE2" s="87">
        <v>20.099999999999998</v>
      </c>
    </row>
    <row r="3" spans="1:83" x14ac:dyDescent="0.25">
      <c r="A3" s="61" t="s">
        <v>543</v>
      </c>
      <c r="B3" s="61" t="s">
        <v>544</v>
      </c>
      <c r="C3" s="61" t="s">
        <v>545</v>
      </c>
      <c r="D3" s="61" t="s">
        <v>2099</v>
      </c>
      <c r="E3" s="61" t="s">
        <v>546</v>
      </c>
      <c r="F3" s="61" t="s">
        <v>547</v>
      </c>
      <c r="G3" s="61" t="s">
        <v>440</v>
      </c>
      <c r="H3" s="61" t="s">
        <v>548</v>
      </c>
      <c r="I3" s="61" t="s">
        <v>549</v>
      </c>
      <c r="J3" s="97" t="s">
        <v>549</v>
      </c>
      <c r="K3" s="61">
        <v>5405788</v>
      </c>
      <c r="L3" s="61" t="s">
        <v>125</v>
      </c>
      <c r="M3" s="83">
        <v>2.1281813070914062</v>
      </c>
      <c r="N3" s="77">
        <v>1876</v>
      </c>
      <c r="O3" s="62">
        <v>881.50384262322871</v>
      </c>
      <c r="P3" s="77">
        <v>636</v>
      </c>
      <c r="Q3" s="62">
        <v>2.95</v>
      </c>
      <c r="R3" s="77">
        <v>1876</v>
      </c>
      <c r="S3" s="77">
        <v>32</v>
      </c>
      <c r="T3" s="77">
        <v>36</v>
      </c>
      <c r="U3" s="77">
        <v>49</v>
      </c>
      <c r="V3" s="77">
        <v>41</v>
      </c>
      <c r="W3" s="77">
        <v>33</v>
      </c>
      <c r="X3" s="77">
        <v>62</v>
      </c>
      <c r="Y3" s="77">
        <v>21</v>
      </c>
      <c r="Z3" s="77">
        <v>88</v>
      </c>
      <c r="AA3" s="77">
        <v>19</v>
      </c>
      <c r="AB3" s="77">
        <v>64</v>
      </c>
      <c r="AC3" s="77">
        <v>61</v>
      </c>
      <c r="AD3" s="77">
        <v>44</v>
      </c>
      <c r="AE3" s="77">
        <v>30</v>
      </c>
      <c r="AF3" s="77">
        <v>17</v>
      </c>
      <c r="AG3" s="77">
        <v>5</v>
      </c>
      <c r="AH3" s="77">
        <v>34</v>
      </c>
      <c r="AI3" s="62">
        <v>18.39622641509434</v>
      </c>
      <c r="AJ3" s="62">
        <v>11.635220125786164</v>
      </c>
      <c r="AK3" s="62">
        <v>29.874213836477985</v>
      </c>
      <c r="AL3" s="62">
        <v>10.062893081761008</v>
      </c>
      <c r="AM3" s="62">
        <v>30.031446540880502</v>
      </c>
      <c r="AN3" s="77">
        <v>23261</v>
      </c>
      <c r="AO3" s="77">
        <v>43690</v>
      </c>
      <c r="AP3" s="62">
        <v>0.59905660377358494</v>
      </c>
      <c r="AQ3" s="77">
        <v>636</v>
      </c>
      <c r="AR3" s="77">
        <v>107</v>
      </c>
      <c r="AS3" s="77">
        <v>478</v>
      </c>
      <c r="AT3" s="77">
        <v>158</v>
      </c>
      <c r="AU3" s="77">
        <v>25</v>
      </c>
      <c r="AV3" s="77">
        <v>30</v>
      </c>
      <c r="AW3" s="77">
        <v>44</v>
      </c>
      <c r="AX3" s="77">
        <v>39</v>
      </c>
      <c r="AY3" s="77">
        <v>63</v>
      </c>
      <c r="AZ3" s="77">
        <v>34</v>
      </c>
      <c r="BA3" s="77">
        <v>45</v>
      </c>
      <c r="BB3" s="77">
        <v>80</v>
      </c>
      <c r="BC3" s="77">
        <v>3</v>
      </c>
      <c r="BD3" s="77">
        <v>87</v>
      </c>
      <c r="BE3" s="77">
        <v>12</v>
      </c>
      <c r="BF3" s="77">
        <v>0</v>
      </c>
      <c r="BG3" s="77">
        <v>130</v>
      </c>
      <c r="BH3" s="77">
        <v>0</v>
      </c>
      <c r="BI3" s="77">
        <v>0</v>
      </c>
      <c r="BJ3" s="62">
        <v>0.13682432432432431</v>
      </c>
      <c r="BK3" s="88">
        <v>4.8</v>
      </c>
      <c r="BL3" s="88">
        <v>8.4</v>
      </c>
      <c r="BM3" s="88">
        <v>11.2</v>
      </c>
      <c r="BN3" s="88">
        <v>8</v>
      </c>
      <c r="BO3" s="88">
        <v>6.9</v>
      </c>
      <c r="BP3" s="88">
        <v>6.5</v>
      </c>
      <c r="BQ3" s="88">
        <v>3.4</v>
      </c>
      <c r="BR3" s="88">
        <v>4.4000000000000004</v>
      </c>
      <c r="BS3" s="88">
        <v>7.8</v>
      </c>
      <c r="BT3" s="88">
        <v>6.7</v>
      </c>
      <c r="BU3" s="88">
        <v>4</v>
      </c>
      <c r="BV3" s="88">
        <v>5.8</v>
      </c>
      <c r="BW3" s="88">
        <v>5.0999999999999996</v>
      </c>
      <c r="BX3" s="88">
        <v>8.1999999999999993</v>
      </c>
      <c r="BY3" s="88">
        <v>5.0999999999999996</v>
      </c>
      <c r="BZ3" s="88">
        <v>1.7</v>
      </c>
      <c r="CA3" s="88">
        <v>1.5</v>
      </c>
      <c r="CB3" s="88">
        <v>0.7</v>
      </c>
      <c r="CC3" s="88">
        <v>24.4</v>
      </c>
      <c r="CD3" s="88">
        <v>58.599999999999994</v>
      </c>
      <c r="CE3" s="88">
        <v>17.2</v>
      </c>
    </row>
    <row r="4" spans="1:83" x14ac:dyDescent="0.25">
      <c r="A4" s="61" t="s">
        <v>1030</v>
      </c>
      <c r="B4" s="61" t="s">
        <v>1031</v>
      </c>
      <c r="C4" s="61" t="s">
        <v>1032</v>
      </c>
      <c r="D4" s="61" t="s">
        <v>2099</v>
      </c>
      <c r="E4" s="61" t="s">
        <v>546</v>
      </c>
      <c r="F4" s="61" t="s">
        <v>547</v>
      </c>
      <c r="G4" s="61" t="s">
        <v>440</v>
      </c>
      <c r="H4" s="61" t="s">
        <v>1033</v>
      </c>
      <c r="I4" s="61" t="s">
        <v>1034</v>
      </c>
      <c r="J4" s="97" t="s">
        <v>1034</v>
      </c>
      <c r="K4" s="61">
        <v>5442244</v>
      </c>
      <c r="L4" s="61" t="s">
        <v>209</v>
      </c>
      <c r="M4" s="83">
        <v>0.33795204829391901</v>
      </c>
      <c r="N4" s="77">
        <v>362</v>
      </c>
      <c r="O4" s="62">
        <v>1071.1578812067632</v>
      </c>
      <c r="P4" s="77">
        <v>137</v>
      </c>
      <c r="Q4" s="62">
        <v>2.64</v>
      </c>
      <c r="R4" s="77">
        <v>362</v>
      </c>
      <c r="S4" s="77">
        <v>19</v>
      </c>
      <c r="T4" s="77">
        <v>15</v>
      </c>
      <c r="U4" s="77">
        <v>9</v>
      </c>
      <c r="V4" s="77">
        <v>14</v>
      </c>
      <c r="W4" s="77">
        <v>13</v>
      </c>
      <c r="X4" s="77">
        <v>11</v>
      </c>
      <c r="Y4" s="77">
        <v>14</v>
      </c>
      <c r="Z4" s="77">
        <v>5</v>
      </c>
      <c r="AA4" s="77">
        <v>15</v>
      </c>
      <c r="AB4" s="77">
        <v>9</v>
      </c>
      <c r="AC4" s="77">
        <v>6</v>
      </c>
      <c r="AD4" s="77">
        <v>5</v>
      </c>
      <c r="AE4" s="77">
        <v>2</v>
      </c>
      <c r="AF4" s="77">
        <v>0</v>
      </c>
      <c r="AG4" s="77">
        <v>0</v>
      </c>
      <c r="AH4" s="77">
        <v>0</v>
      </c>
      <c r="AI4" s="62">
        <v>31.386861313868614</v>
      </c>
      <c r="AJ4" s="62">
        <v>19.708029197080293</v>
      </c>
      <c r="AK4" s="62">
        <v>32.846715328467155</v>
      </c>
      <c r="AL4" s="62">
        <v>6.5693430656934311</v>
      </c>
      <c r="AM4" s="62">
        <v>9.4890510948905096</v>
      </c>
      <c r="AN4" s="77">
        <v>12417</v>
      </c>
      <c r="AO4" s="77">
        <v>29625</v>
      </c>
      <c r="AP4" s="62">
        <v>0.83941605839416056</v>
      </c>
      <c r="AQ4" s="77">
        <v>137</v>
      </c>
      <c r="AR4" s="77">
        <v>27</v>
      </c>
      <c r="AS4" s="77">
        <v>98</v>
      </c>
      <c r="AT4" s="77">
        <v>39</v>
      </c>
      <c r="AU4" s="77">
        <v>3</v>
      </c>
      <c r="AV4" s="77">
        <v>11</v>
      </c>
      <c r="AW4" s="77">
        <v>24</v>
      </c>
      <c r="AX4" s="77">
        <v>15</v>
      </c>
      <c r="AY4" s="77">
        <v>10</v>
      </c>
      <c r="AZ4" s="77">
        <v>10</v>
      </c>
      <c r="BA4" s="77">
        <v>25</v>
      </c>
      <c r="BB4" s="77">
        <v>8</v>
      </c>
      <c r="BC4" s="77">
        <v>1</v>
      </c>
      <c r="BD4" s="77">
        <v>15</v>
      </c>
      <c r="BE4" s="77">
        <v>0</v>
      </c>
      <c r="BF4" s="77">
        <v>0</v>
      </c>
      <c r="BG4" s="77">
        <v>5</v>
      </c>
      <c r="BH4" s="77">
        <v>2</v>
      </c>
      <c r="BI4" s="77">
        <v>0</v>
      </c>
      <c r="BJ4" s="62">
        <v>0.27131782945736432</v>
      </c>
      <c r="BK4" s="88">
        <v>4.4000000000000004</v>
      </c>
      <c r="BL4" s="88">
        <v>6.1</v>
      </c>
      <c r="BM4" s="88">
        <v>6.4</v>
      </c>
      <c r="BN4" s="88">
        <v>13.8</v>
      </c>
      <c r="BO4" s="88">
        <v>4.4000000000000004</v>
      </c>
      <c r="BP4" s="88">
        <v>3.3</v>
      </c>
      <c r="BQ4" s="88">
        <v>1.7</v>
      </c>
      <c r="BR4" s="88">
        <v>3.6</v>
      </c>
      <c r="BS4" s="88">
        <v>4.4000000000000004</v>
      </c>
      <c r="BT4" s="88">
        <v>5.8</v>
      </c>
      <c r="BU4" s="88">
        <v>8.8000000000000007</v>
      </c>
      <c r="BV4" s="88">
        <v>10.199999999999999</v>
      </c>
      <c r="BW4" s="88">
        <v>14.9</v>
      </c>
      <c r="BX4" s="88">
        <v>2.5</v>
      </c>
      <c r="BY4" s="88">
        <v>3.3</v>
      </c>
      <c r="BZ4" s="88">
        <v>3.6</v>
      </c>
      <c r="CA4" s="88">
        <v>0.8</v>
      </c>
      <c r="CB4" s="88">
        <v>1.9</v>
      </c>
      <c r="CC4" s="88">
        <v>16.899999999999999</v>
      </c>
      <c r="CD4" s="88">
        <v>70.900000000000006</v>
      </c>
      <c r="CE4" s="88">
        <v>12.100000000000001</v>
      </c>
    </row>
    <row r="5" spans="1:83" x14ac:dyDescent="0.25">
      <c r="A5" s="61" t="s">
        <v>1323</v>
      </c>
      <c r="B5" s="61" t="s">
        <v>1324</v>
      </c>
      <c r="C5" s="61" t="s">
        <v>1325</v>
      </c>
      <c r="D5" s="61" t="s">
        <v>2099</v>
      </c>
      <c r="E5" s="61" t="s">
        <v>546</v>
      </c>
      <c r="F5" s="61" t="s">
        <v>547</v>
      </c>
      <c r="G5" s="61" t="s">
        <v>440</v>
      </c>
      <c r="H5" s="61" t="s">
        <v>1326</v>
      </c>
      <c r="I5" s="61" t="s">
        <v>1327</v>
      </c>
      <c r="J5" s="97" t="s">
        <v>1327</v>
      </c>
      <c r="K5" s="61">
        <v>5463292</v>
      </c>
      <c r="L5" s="61" t="s">
        <v>265</v>
      </c>
      <c r="M5" s="83">
        <v>2.9198078970211125</v>
      </c>
      <c r="N5" s="77">
        <v>2922</v>
      </c>
      <c r="O5" s="62">
        <v>1000.750769590398</v>
      </c>
      <c r="P5" s="77">
        <v>1311</v>
      </c>
      <c r="Q5" s="62">
        <v>1.89</v>
      </c>
      <c r="R5" s="77">
        <v>2477</v>
      </c>
      <c r="S5" s="77">
        <v>222</v>
      </c>
      <c r="T5" s="77">
        <v>122</v>
      </c>
      <c r="U5" s="77">
        <v>39</v>
      </c>
      <c r="V5" s="77">
        <v>115</v>
      </c>
      <c r="W5" s="77">
        <v>101</v>
      </c>
      <c r="X5" s="77">
        <v>53</v>
      </c>
      <c r="Y5" s="77">
        <v>51</v>
      </c>
      <c r="Z5" s="77">
        <v>147</v>
      </c>
      <c r="AA5" s="77">
        <v>91</v>
      </c>
      <c r="AB5" s="77">
        <v>24</v>
      </c>
      <c r="AC5" s="77">
        <v>106</v>
      </c>
      <c r="AD5" s="77">
        <v>86</v>
      </c>
      <c r="AE5" s="77">
        <v>81</v>
      </c>
      <c r="AF5" s="77">
        <v>16</v>
      </c>
      <c r="AG5" s="77">
        <v>29</v>
      </c>
      <c r="AH5" s="77">
        <v>28</v>
      </c>
      <c r="AI5" s="62">
        <v>29.214340198321892</v>
      </c>
      <c r="AJ5" s="62">
        <v>16.475972540045767</v>
      </c>
      <c r="AK5" s="62">
        <v>26.086956521739129</v>
      </c>
      <c r="AL5" s="62">
        <v>1.8306636155606408</v>
      </c>
      <c r="AM5" s="62">
        <v>26.39206712433257</v>
      </c>
      <c r="AN5" s="77">
        <v>23285</v>
      </c>
      <c r="AO5" s="77">
        <v>35186</v>
      </c>
      <c r="AP5" s="62">
        <v>0.71777269260106791</v>
      </c>
      <c r="AQ5" s="77">
        <v>1311</v>
      </c>
      <c r="AR5" s="77">
        <v>185</v>
      </c>
      <c r="AS5" s="77">
        <v>749</v>
      </c>
      <c r="AT5" s="77">
        <v>562</v>
      </c>
      <c r="AU5" s="77">
        <v>24</v>
      </c>
      <c r="AV5" s="77">
        <v>52</v>
      </c>
      <c r="AW5" s="77">
        <v>220</v>
      </c>
      <c r="AX5" s="77">
        <v>95</v>
      </c>
      <c r="AY5" s="77">
        <v>92</v>
      </c>
      <c r="AZ5" s="77">
        <v>82</v>
      </c>
      <c r="BA5" s="77">
        <v>123</v>
      </c>
      <c r="BB5" s="77">
        <v>76</v>
      </c>
      <c r="BC5" s="77">
        <v>90</v>
      </c>
      <c r="BD5" s="77">
        <v>98</v>
      </c>
      <c r="BE5" s="77">
        <v>32</v>
      </c>
      <c r="BF5" s="77">
        <v>0</v>
      </c>
      <c r="BG5" s="77">
        <v>232</v>
      </c>
      <c r="BH5" s="77">
        <v>8</v>
      </c>
      <c r="BI5" s="77">
        <v>0</v>
      </c>
      <c r="BJ5" s="62">
        <v>0.3202614379084967</v>
      </c>
      <c r="BK5" s="88">
        <v>5.0999999999999996</v>
      </c>
      <c r="BL5" s="88">
        <v>2.5</v>
      </c>
      <c r="BM5" s="88">
        <v>4.5999999999999996</v>
      </c>
      <c r="BN5" s="88">
        <v>13.7</v>
      </c>
      <c r="BO5" s="88">
        <v>9.3000000000000007</v>
      </c>
      <c r="BP5" s="88">
        <v>2.8</v>
      </c>
      <c r="BQ5" s="88">
        <v>6.8</v>
      </c>
      <c r="BR5" s="88">
        <v>3.9</v>
      </c>
      <c r="BS5" s="88">
        <v>5.2</v>
      </c>
      <c r="BT5" s="88">
        <v>5.9</v>
      </c>
      <c r="BU5" s="88">
        <v>7</v>
      </c>
      <c r="BV5" s="88">
        <v>4.9000000000000004</v>
      </c>
      <c r="BW5" s="88">
        <v>6.7</v>
      </c>
      <c r="BX5" s="88">
        <v>8.3000000000000007</v>
      </c>
      <c r="BY5" s="88">
        <v>2.2999999999999998</v>
      </c>
      <c r="BZ5" s="88">
        <v>5.5</v>
      </c>
      <c r="CA5" s="88">
        <v>3</v>
      </c>
      <c r="CB5" s="88">
        <v>2.4</v>
      </c>
      <c r="CC5" s="88">
        <v>12.2</v>
      </c>
      <c r="CD5" s="88">
        <v>66.2</v>
      </c>
      <c r="CE5" s="88">
        <v>21.5</v>
      </c>
    </row>
    <row r="6" spans="1:83" s="18" customFormat="1" x14ac:dyDescent="0.25">
      <c r="A6" s="67" t="s">
        <v>1</v>
      </c>
      <c r="B6" s="68" t="s">
        <v>1984</v>
      </c>
      <c r="C6" s="67"/>
      <c r="D6" s="67" t="s">
        <v>2098</v>
      </c>
      <c r="E6" s="67"/>
      <c r="F6" s="67"/>
      <c r="G6" s="67"/>
      <c r="H6" s="67"/>
      <c r="I6" s="67"/>
      <c r="J6" s="98"/>
      <c r="K6" s="67">
        <v>54001</v>
      </c>
      <c r="L6" s="67" t="s">
        <v>0</v>
      </c>
      <c r="M6" s="84">
        <v>342.5431791049084</v>
      </c>
      <c r="N6" s="78">
        <v>15600</v>
      </c>
      <c r="O6" s="69">
        <v>45.541703795603219</v>
      </c>
      <c r="P6" s="78">
        <v>5813</v>
      </c>
      <c r="Q6" s="69">
        <v>2.59</v>
      </c>
      <c r="R6" s="78">
        <v>15081</v>
      </c>
      <c r="S6" s="78">
        <v>446</v>
      </c>
      <c r="T6" s="78">
        <v>434</v>
      </c>
      <c r="U6" s="78">
        <v>310</v>
      </c>
      <c r="V6" s="78">
        <v>589</v>
      </c>
      <c r="W6" s="78">
        <v>308</v>
      </c>
      <c r="X6" s="78">
        <v>318</v>
      </c>
      <c r="Y6" s="78">
        <v>280</v>
      </c>
      <c r="Z6" s="78">
        <v>471</v>
      </c>
      <c r="AA6" s="78">
        <v>256</v>
      </c>
      <c r="AB6" s="78">
        <v>510</v>
      </c>
      <c r="AC6" s="78">
        <v>481</v>
      </c>
      <c r="AD6" s="78">
        <v>429</v>
      </c>
      <c r="AE6" s="78">
        <v>400</v>
      </c>
      <c r="AF6" s="78">
        <v>213</v>
      </c>
      <c r="AG6" s="78">
        <v>258</v>
      </c>
      <c r="AH6" s="78">
        <v>110</v>
      </c>
      <c r="AI6" s="69">
        <v>20.471357302597625</v>
      </c>
      <c r="AJ6" s="69">
        <v>15.430930672630311</v>
      </c>
      <c r="AK6" s="69">
        <v>22.793738173060383</v>
      </c>
      <c r="AL6" s="69">
        <v>8.7734388439704123</v>
      </c>
      <c r="AM6" s="69">
        <v>32.530535007741271</v>
      </c>
      <c r="AN6" s="78">
        <v>23616</v>
      </c>
      <c r="AO6" s="78">
        <v>42260</v>
      </c>
      <c r="AP6" s="69">
        <v>0.58696026148288316</v>
      </c>
      <c r="AQ6" s="78">
        <v>5813</v>
      </c>
      <c r="AR6" s="78">
        <v>1399</v>
      </c>
      <c r="AS6" s="78">
        <v>4361</v>
      </c>
      <c r="AT6" s="78">
        <v>1452</v>
      </c>
      <c r="AU6" s="78">
        <v>145</v>
      </c>
      <c r="AV6" s="78">
        <v>199</v>
      </c>
      <c r="AW6" s="78">
        <v>634</v>
      </c>
      <c r="AX6" s="78">
        <v>626</v>
      </c>
      <c r="AY6" s="78">
        <v>295</v>
      </c>
      <c r="AZ6" s="78">
        <v>259</v>
      </c>
      <c r="BA6" s="78">
        <v>579</v>
      </c>
      <c r="BB6" s="78">
        <v>208</v>
      </c>
      <c r="BC6" s="78">
        <v>172</v>
      </c>
      <c r="BD6" s="78">
        <v>710</v>
      </c>
      <c r="BE6" s="78">
        <v>223</v>
      </c>
      <c r="BF6" s="78">
        <v>7</v>
      </c>
      <c r="BG6" s="78">
        <v>1314</v>
      </c>
      <c r="BH6" s="78">
        <v>61</v>
      </c>
      <c r="BI6" s="78">
        <v>0</v>
      </c>
      <c r="BJ6" s="69">
        <v>0.19734904270986744</v>
      </c>
      <c r="BK6" s="89">
        <v>5.0999999999999996</v>
      </c>
      <c r="BL6" s="89">
        <v>5.5</v>
      </c>
      <c r="BM6" s="89">
        <v>6.3</v>
      </c>
      <c r="BN6" s="89">
        <v>7.8</v>
      </c>
      <c r="BO6" s="89">
        <v>7</v>
      </c>
      <c r="BP6" s="89">
        <v>5.3</v>
      </c>
      <c r="BQ6" s="89">
        <v>5.0999999999999996</v>
      </c>
      <c r="BR6" s="89">
        <v>5.3</v>
      </c>
      <c r="BS6" s="89">
        <v>5.9</v>
      </c>
      <c r="BT6" s="89">
        <v>6.5</v>
      </c>
      <c r="BU6" s="89">
        <v>6.1</v>
      </c>
      <c r="BV6" s="89">
        <v>6.9</v>
      </c>
      <c r="BW6" s="89">
        <v>7.2</v>
      </c>
      <c r="BX6" s="89">
        <v>8.1999999999999993</v>
      </c>
      <c r="BY6" s="89">
        <v>4</v>
      </c>
      <c r="BZ6" s="89">
        <v>3.6</v>
      </c>
      <c r="CA6" s="89">
        <v>2.8</v>
      </c>
      <c r="CB6" s="89">
        <v>1.5</v>
      </c>
      <c r="CC6" s="89">
        <v>16.899999999999999</v>
      </c>
      <c r="CD6" s="89">
        <v>63.100000000000009</v>
      </c>
      <c r="CE6" s="89">
        <v>20.099999999999998</v>
      </c>
    </row>
    <row r="7" spans="1:83" s="72" customFormat="1" x14ac:dyDescent="0.25">
      <c r="A7" s="70" t="s">
        <v>1950</v>
      </c>
      <c r="B7" s="70" t="s">
        <v>1951</v>
      </c>
      <c r="C7" s="70" t="s">
        <v>1952</v>
      </c>
      <c r="D7" s="70" t="s">
        <v>2097</v>
      </c>
      <c r="E7" s="70" t="s">
        <v>975</v>
      </c>
      <c r="F7" s="70" t="s">
        <v>976</v>
      </c>
      <c r="G7" s="70" t="s">
        <v>440</v>
      </c>
      <c r="H7" s="70" t="s">
        <v>1953</v>
      </c>
      <c r="I7" s="70" t="s">
        <v>1954</v>
      </c>
      <c r="J7" s="96" t="s">
        <v>1954</v>
      </c>
      <c r="K7" s="70" t="s">
        <v>1978</v>
      </c>
      <c r="L7" s="70" t="s">
        <v>1978</v>
      </c>
      <c r="M7" s="82">
        <v>314.97390559739125</v>
      </c>
      <c r="N7" s="76">
        <v>101650</v>
      </c>
      <c r="O7" s="71">
        <v>322.72514704736199</v>
      </c>
      <c r="P7" s="76">
        <v>39255</v>
      </c>
      <c r="Q7" s="71">
        <v>2.5780664883454336</v>
      </c>
      <c r="R7" s="76">
        <v>101202</v>
      </c>
      <c r="S7" s="76">
        <v>1355</v>
      </c>
      <c r="T7" s="76">
        <v>1024</v>
      </c>
      <c r="U7" s="76">
        <v>1177</v>
      </c>
      <c r="V7" s="76">
        <v>997</v>
      </c>
      <c r="W7" s="76">
        <v>1884</v>
      </c>
      <c r="X7" s="76">
        <v>1294</v>
      </c>
      <c r="Y7" s="76">
        <v>2054</v>
      </c>
      <c r="Z7" s="76">
        <v>1056</v>
      </c>
      <c r="AA7" s="76">
        <v>1518</v>
      </c>
      <c r="AB7" s="76">
        <v>3324</v>
      </c>
      <c r="AC7" s="76">
        <v>5026</v>
      </c>
      <c r="AD7" s="76">
        <v>6780</v>
      </c>
      <c r="AE7" s="76">
        <v>4816</v>
      </c>
      <c r="AF7" s="76">
        <v>2266</v>
      </c>
      <c r="AG7" s="76">
        <v>2786</v>
      </c>
      <c r="AH7" s="76">
        <v>1898</v>
      </c>
      <c r="AI7" s="71">
        <v>9.0587186345688444</v>
      </c>
      <c r="AJ7" s="71">
        <v>7.3391924595592917</v>
      </c>
      <c r="AK7" s="71">
        <v>15.085976308750478</v>
      </c>
      <c r="AL7" s="71">
        <v>8.4677111196025994</v>
      </c>
      <c r="AM7" s="71">
        <v>60.048401477518787</v>
      </c>
      <c r="AN7" s="76">
        <v>32695</v>
      </c>
      <c r="AO7" s="76">
        <v>68101</v>
      </c>
      <c r="AP7" s="71">
        <v>0.31483887402878613</v>
      </c>
      <c r="AQ7" s="76">
        <v>39255</v>
      </c>
      <c r="AR7" s="76">
        <v>2684</v>
      </c>
      <c r="AS7" s="76">
        <v>31031</v>
      </c>
      <c r="AT7" s="76">
        <v>8224</v>
      </c>
      <c r="AU7" s="76">
        <v>296</v>
      </c>
      <c r="AV7" s="76">
        <v>556</v>
      </c>
      <c r="AW7" s="76">
        <v>2243</v>
      </c>
      <c r="AX7" s="76">
        <v>797</v>
      </c>
      <c r="AY7" s="76">
        <v>809</v>
      </c>
      <c r="AZ7" s="76">
        <v>2363</v>
      </c>
      <c r="BA7" s="76">
        <v>1570</v>
      </c>
      <c r="BB7" s="76">
        <v>1057</v>
      </c>
      <c r="BC7" s="76">
        <v>1763</v>
      </c>
      <c r="BD7" s="76">
        <v>3355</v>
      </c>
      <c r="BE7" s="76">
        <v>3493</v>
      </c>
      <c r="BF7" s="76">
        <v>1422</v>
      </c>
      <c r="BG7" s="76">
        <v>14469</v>
      </c>
      <c r="BH7" s="76">
        <v>3269</v>
      </c>
      <c r="BI7" s="76">
        <v>533</v>
      </c>
      <c r="BJ7" s="71">
        <v>0.21908145808659035</v>
      </c>
      <c r="BK7" s="87">
        <v>6.1</v>
      </c>
      <c r="BL7" s="87">
        <v>6</v>
      </c>
      <c r="BM7" s="87">
        <v>7.1</v>
      </c>
      <c r="BN7" s="87">
        <v>6.2</v>
      </c>
      <c r="BO7" s="87">
        <v>5.9</v>
      </c>
      <c r="BP7" s="87">
        <v>6.4</v>
      </c>
      <c r="BQ7" s="87">
        <v>7</v>
      </c>
      <c r="BR7" s="87">
        <v>6.5</v>
      </c>
      <c r="BS7" s="87">
        <v>7</v>
      </c>
      <c r="BT7" s="87">
        <v>6.7</v>
      </c>
      <c r="BU7" s="87">
        <v>6.9</v>
      </c>
      <c r="BV7" s="87">
        <v>7</v>
      </c>
      <c r="BW7" s="87">
        <v>6.4</v>
      </c>
      <c r="BX7" s="87">
        <v>5.2</v>
      </c>
      <c r="BY7" s="87">
        <v>4.4000000000000004</v>
      </c>
      <c r="BZ7" s="87">
        <v>2.4</v>
      </c>
      <c r="CA7" s="87">
        <v>1.3</v>
      </c>
      <c r="CB7" s="87">
        <v>1.4</v>
      </c>
      <c r="CC7" s="87">
        <v>19.2</v>
      </c>
      <c r="CD7" s="87">
        <v>66</v>
      </c>
      <c r="CE7" s="87">
        <v>14.700000000000003</v>
      </c>
    </row>
    <row r="8" spans="1:83" s="72" customFormat="1" x14ac:dyDescent="0.25">
      <c r="A8" s="136" t="s">
        <v>2127</v>
      </c>
      <c r="B8" s="136" t="s">
        <v>2128</v>
      </c>
      <c r="C8" s="136" t="s">
        <v>2129</v>
      </c>
      <c r="D8" s="137" t="s">
        <v>2099</v>
      </c>
      <c r="E8" s="137" t="s">
        <v>975</v>
      </c>
      <c r="F8" s="137" t="s">
        <v>976</v>
      </c>
      <c r="G8" s="137" t="s">
        <v>440</v>
      </c>
      <c r="H8" s="137" t="s">
        <v>2130</v>
      </c>
      <c r="I8" s="137" t="s">
        <v>2131</v>
      </c>
      <c r="J8" s="138" t="s">
        <v>2131</v>
      </c>
      <c r="K8" s="136">
        <v>5436220</v>
      </c>
      <c r="L8" s="137" t="s">
        <v>2132</v>
      </c>
      <c r="M8" s="144">
        <v>0.13155676298334038</v>
      </c>
      <c r="N8" s="145">
        <v>308</v>
      </c>
      <c r="O8" s="146">
        <v>2341.1947285370911</v>
      </c>
      <c r="P8" s="145">
        <v>119</v>
      </c>
      <c r="Q8" s="146">
        <v>2.59</v>
      </c>
      <c r="R8" s="145">
        <v>308</v>
      </c>
      <c r="S8" s="145">
        <v>6</v>
      </c>
      <c r="T8" s="145">
        <v>0</v>
      </c>
      <c r="U8" s="145">
        <v>2</v>
      </c>
      <c r="V8" s="145">
        <v>7</v>
      </c>
      <c r="W8" s="145">
        <v>0</v>
      </c>
      <c r="X8" s="145">
        <v>2</v>
      </c>
      <c r="Y8" s="145">
        <v>0</v>
      </c>
      <c r="Z8" s="145">
        <v>3</v>
      </c>
      <c r="AA8" s="145">
        <v>12</v>
      </c>
      <c r="AB8" s="145">
        <v>13</v>
      </c>
      <c r="AC8" s="145">
        <v>9</v>
      </c>
      <c r="AD8" s="145">
        <v>41</v>
      </c>
      <c r="AE8" s="145">
        <v>6</v>
      </c>
      <c r="AF8" s="145">
        <v>9</v>
      </c>
      <c r="AG8" s="145">
        <v>5</v>
      </c>
      <c r="AH8" s="145">
        <v>4</v>
      </c>
      <c r="AI8" s="146">
        <v>6.7226890756302522</v>
      </c>
      <c r="AJ8" s="146">
        <v>5.8823529411764701</v>
      </c>
      <c r="AK8" s="146">
        <v>14.285714285714285</v>
      </c>
      <c r="AL8" s="146">
        <v>10.92436974789916</v>
      </c>
      <c r="AM8" s="146">
        <v>62.184873949579831</v>
      </c>
      <c r="AN8" s="145">
        <v>31852</v>
      </c>
      <c r="AO8" s="145">
        <v>75598</v>
      </c>
      <c r="AP8" s="146">
        <v>0.26890756302521007</v>
      </c>
      <c r="AQ8" s="145">
        <v>119</v>
      </c>
      <c r="AR8" s="145">
        <v>10</v>
      </c>
      <c r="AS8" s="145">
        <v>61</v>
      </c>
      <c r="AT8" s="145">
        <v>58</v>
      </c>
      <c r="AU8" s="145">
        <v>0</v>
      </c>
      <c r="AV8" s="145">
        <v>0</v>
      </c>
      <c r="AW8" s="145">
        <v>8</v>
      </c>
      <c r="AX8" s="145">
        <v>0</v>
      </c>
      <c r="AY8" s="145">
        <v>0</v>
      </c>
      <c r="AZ8" s="145">
        <v>9</v>
      </c>
      <c r="BA8" s="145">
        <v>10</v>
      </c>
      <c r="BB8" s="145">
        <v>4</v>
      </c>
      <c r="BC8" s="145">
        <v>1</v>
      </c>
      <c r="BD8" s="145">
        <v>9</v>
      </c>
      <c r="BE8" s="145">
        <v>6</v>
      </c>
      <c r="BF8" s="145">
        <v>7</v>
      </c>
      <c r="BG8" s="145">
        <v>65</v>
      </c>
      <c r="BH8" s="145">
        <v>0</v>
      </c>
      <c r="BI8" s="145">
        <v>0</v>
      </c>
      <c r="BJ8" s="146">
        <v>0.21008403361344538</v>
      </c>
      <c r="BK8" s="147">
        <v>1.6</v>
      </c>
      <c r="BL8" s="147">
        <v>3.2</v>
      </c>
      <c r="BM8" s="147">
        <v>3.2</v>
      </c>
      <c r="BN8" s="147">
        <v>2.9</v>
      </c>
      <c r="BO8" s="147">
        <v>16.600000000000001</v>
      </c>
      <c r="BP8" s="147">
        <v>6.8</v>
      </c>
      <c r="BQ8" s="147">
        <v>19.8</v>
      </c>
      <c r="BR8" s="147">
        <v>5.2</v>
      </c>
      <c r="BS8" s="147">
        <v>2.9</v>
      </c>
      <c r="BT8" s="147">
        <v>8.1</v>
      </c>
      <c r="BU8" s="147">
        <v>2.2999999999999998</v>
      </c>
      <c r="BV8" s="147">
        <v>0.6</v>
      </c>
      <c r="BW8" s="147">
        <v>11.7</v>
      </c>
      <c r="BX8" s="147">
        <v>10.1</v>
      </c>
      <c r="BY8" s="147">
        <v>4.9000000000000004</v>
      </c>
      <c r="BZ8" s="147">
        <v>0</v>
      </c>
      <c r="CA8" s="147">
        <v>0</v>
      </c>
      <c r="CB8" s="147">
        <v>0</v>
      </c>
      <c r="CC8" s="147">
        <v>8</v>
      </c>
      <c r="CD8" s="147">
        <v>76.900000000000006</v>
      </c>
      <c r="CE8" s="147">
        <v>15</v>
      </c>
    </row>
    <row r="9" spans="1:83" x14ac:dyDescent="0.25">
      <c r="A9" s="61" t="s">
        <v>1130</v>
      </c>
      <c r="B9" s="61" t="s">
        <v>1131</v>
      </c>
      <c r="C9" s="61" t="s">
        <v>1132</v>
      </c>
      <c r="D9" s="61" t="s">
        <v>2099</v>
      </c>
      <c r="E9" s="61" t="s">
        <v>975</v>
      </c>
      <c r="F9" s="61" t="s">
        <v>976</v>
      </c>
      <c r="G9" s="61" t="s">
        <v>440</v>
      </c>
      <c r="H9" s="61" t="s">
        <v>1133</v>
      </c>
      <c r="I9" s="61" t="s">
        <v>1134</v>
      </c>
      <c r="J9" s="97" t="s">
        <v>1134</v>
      </c>
      <c r="K9" s="61">
        <v>5452060</v>
      </c>
      <c r="L9" s="61" t="s">
        <v>229</v>
      </c>
      <c r="M9" s="83">
        <v>6.6533681422668094</v>
      </c>
      <c r="N9" s="77">
        <v>18502</v>
      </c>
      <c r="O9" s="62">
        <v>2780.8471746005548</v>
      </c>
      <c r="P9" s="77">
        <v>7464</v>
      </c>
      <c r="Q9" s="62">
        <v>2.4500000000000002</v>
      </c>
      <c r="R9" s="77">
        <v>18263</v>
      </c>
      <c r="S9" s="77">
        <v>749</v>
      </c>
      <c r="T9" s="77">
        <v>397</v>
      </c>
      <c r="U9" s="77">
        <v>379</v>
      </c>
      <c r="V9" s="77">
        <v>530</v>
      </c>
      <c r="W9" s="77">
        <v>440</v>
      </c>
      <c r="X9" s="77">
        <v>365</v>
      </c>
      <c r="Y9" s="77">
        <v>451</v>
      </c>
      <c r="Z9" s="77">
        <v>372</v>
      </c>
      <c r="AA9" s="77">
        <v>224</v>
      </c>
      <c r="AB9" s="77">
        <v>387</v>
      </c>
      <c r="AC9" s="77">
        <v>836</v>
      </c>
      <c r="AD9" s="77">
        <v>716</v>
      </c>
      <c r="AE9" s="77">
        <v>504</v>
      </c>
      <c r="AF9" s="77">
        <v>477</v>
      </c>
      <c r="AG9" s="77">
        <v>374</v>
      </c>
      <c r="AH9" s="77">
        <v>263</v>
      </c>
      <c r="AI9" s="62">
        <v>20.431404072883172</v>
      </c>
      <c r="AJ9" s="62">
        <v>12.995712754555196</v>
      </c>
      <c r="AK9" s="62">
        <v>18.917470525187564</v>
      </c>
      <c r="AL9" s="62">
        <v>5.184887459807074</v>
      </c>
      <c r="AM9" s="62">
        <v>42.470525187566984</v>
      </c>
      <c r="AN9" s="77">
        <v>27858</v>
      </c>
      <c r="AO9" s="77">
        <v>45901</v>
      </c>
      <c r="AP9" s="62">
        <v>0.52344587352625938</v>
      </c>
      <c r="AQ9" s="77">
        <v>7464</v>
      </c>
      <c r="AR9" s="77">
        <v>652</v>
      </c>
      <c r="AS9" s="77">
        <v>3533</v>
      </c>
      <c r="AT9" s="77">
        <v>3931</v>
      </c>
      <c r="AU9" s="77">
        <v>0</v>
      </c>
      <c r="AV9" s="77">
        <v>212</v>
      </c>
      <c r="AW9" s="77">
        <v>1230</v>
      </c>
      <c r="AX9" s="77">
        <v>208</v>
      </c>
      <c r="AY9" s="77">
        <v>124</v>
      </c>
      <c r="AZ9" s="77">
        <v>906</v>
      </c>
      <c r="BA9" s="77">
        <v>157</v>
      </c>
      <c r="BB9" s="77">
        <v>324</v>
      </c>
      <c r="BC9" s="77">
        <v>566</v>
      </c>
      <c r="BD9" s="77">
        <v>693</v>
      </c>
      <c r="BE9" s="77">
        <v>469</v>
      </c>
      <c r="BF9" s="77">
        <v>61</v>
      </c>
      <c r="BG9" s="77">
        <v>2104</v>
      </c>
      <c r="BH9" s="77">
        <v>183</v>
      </c>
      <c r="BI9" s="77">
        <v>36</v>
      </c>
      <c r="BJ9" s="62">
        <v>0.38484806819744261</v>
      </c>
      <c r="BK9" s="88">
        <v>6</v>
      </c>
      <c r="BL9" s="88">
        <v>7.9</v>
      </c>
      <c r="BM9" s="88">
        <v>6</v>
      </c>
      <c r="BN9" s="88">
        <v>7.4</v>
      </c>
      <c r="BO9" s="88">
        <v>7.7</v>
      </c>
      <c r="BP9" s="88">
        <v>7.1</v>
      </c>
      <c r="BQ9" s="88">
        <v>7.4</v>
      </c>
      <c r="BR9" s="88">
        <v>5.7</v>
      </c>
      <c r="BS9" s="88">
        <v>6</v>
      </c>
      <c r="BT9" s="88">
        <v>7.4</v>
      </c>
      <c r="BU9" s="88">
        <v>4.3</v>
      </c>
      <c r="BV9" s="88">
        <v>6.7</v>
      </c>
      <c r="BW9" s="88">
        <v>5.8</v>
      </c>
      <c r="BX9" s="88">
        <v>5.7</v>
      </c>
      <c r="BY9" s="88">
        <v>4.0999999999999996</v>
      </c>
      <c r="BZ9" s="88">
        <v>1.6</v>
      </c>
      <c r="CA9" s="88">
        <v>1.3</v>
      </c>
      <c r="CB9" s="88">
        <v>1.9</v>
      </c>
      <c r="CC9" s="88">
        <v>19.899999999999999</v>
      </c>
      <c r="CD9" s="88">
        <v>65.5</v>
      </c>
      <c r="CE9" s="88">
        <v>14.600000000000001</v>
      </c>
    </row>
    <row r="10" spans="1:83" s="18" customFormat="1" x14ac:dyDescent="0.25">
      <c r="A10" s="67" t="s">
        <v>3</v>
      </c>
      <c r="B10" s="68" t="s">
        <v>1984</v>
      </c>
      <c r="C10" s="67"/>
      <c r="D10" s="67" t="s">
        <v>2098</v>
      </c>
      <c r="E10" s="67"/>
      <c r="F10" s="67"/>
      <c r="G10" s="67"/>
      <c r="H10" s="67"/>
      <c r="I10" s="67"/>
      <c r="J10" s="98"/>
      <c r="K10" s="67">
        <v>54003</v>
      </c>
      <c r="L10" s="67" t="s">
        <v>2</v>
      </c>
      <c r="M10" s="84">
        <v>321.75883050264139</v>
      </c>
      <c r="N10" s="78">
        <v>120460</v>
      </c>
      <c r="O10" s="69">
        <v>374.37977945102932</v>
      </c>
      <c r="P10" s="78">
        <v>46838</v>
      </c>
      <c r="Q10" s="69">
        <v>2.56</v>
      </c>
      <c r="R10" s="78">
        <v>119773</v>
      </c>
      <c r="S10" s="78">
        <v>2110</v>
      </c>
      <c r="T10" s="78">
        <v>1421</v>
      </c>
      <c r="U10" s="78">
        <v>1558</v>
      </c>
      <c r="V10" s="78">
        <v>1534</v>
      </c>
      <c r="W10" s="78">
        <v>2324</v>
      </c>
      <c r="X10" s="78">
        <v>1661</v>
      </c>
      <c r="Y10" s="78">
        <v>2505</v>
      </c>
      <c r="Z10" s="78">
        <v>1431</v>
      </c>
      <c r="AA10" s="78">
        <v>1754</v>
      </c>
      <c r="AB10" s="78">
        <v>3724</v>
      </c>
      <c r="AC10" s="78">
        <v>5871</v>
      </c>
      <c r="AD10" s="78">
        <v>7537</v>
      </c>
      <c r="AE10" s="78">
        <v>5326</v>
      </c>
      <c r="AF10" s="78">
        <v>2752</v>
      </c>
      <c r="AG10" s="78">
        <v>3165</v>
      </c>
      <c r="AH10" s="78">
        <v>2165</v>
      </c>
      <c r="AI10" s="69">
        <v>10.86510952645288</v>
      </c>
      <c r="AJ10" s="69">
        <v>8.2369016610444525</v>
      </c>
      <c r="AK10" s="69">
        <v>15.694521542337419</v>
      </c>
      <c r="AL10" s="69">
        <v>7.9508091720397971</v>
      </c>
      <c r="AM10" s="69">
        <v>57.252658098125451</v>
      </c>
      <c r="AN10" s="78">
        <v>32695</v>
      </c>
      <c r="AO10" s="78">
        <v>68101</v>
      </c>
      <c r="AP10" s="69">
        <v>0.3479653272983475</v>
      </c>
      <c r="AQ10" s="78">
        <v>46838</v>
      </c>
      <c r="AR10" s="78">
        <v>3346</v>
      </c>
      <c r="AS10" s="78">
        <v>34625</v>
      </c>
      <c r="AT10" s="78">
        <v>12213</v>
      </c>
      <c r="AU10" s="78">
        <v>296</v>
      </c>
      <c r="AV10" s="78">
        <v>768</v>
      </c>
      <c r="AW10" s="78">
        <v>3481</v>
      </c>
      <c r="AX10" s="78">
        <v>1005</v>
      </c>
      <c r="AY10" s="78">
        <v>933</v>
      </c>
      <c r="AZ10" s="78">
        <v>3278</v>
      </c>
      <c r="BA10" s="78">
        <v>1737</v>
      </c>
      <c r="BB10" s="78">
        <v>1385</v>
      </c>
      <c r="BC10" s="78">
        <v>2330</v>
      </c>
      <c r="BD10" s="78">
        <v>4057</v>
      </c>
      <c r="BE10" s="78">
        <v>3968</v>
      </c>
      <c r="BF10" s="78">
        <v>1490</v>
      </c>
      <c r="BG10" s="78">
        <v>16638</v>
      </c>
      <c r="BH10" s="78">
        <v>3452</v>
      </c>
      <c r="BI10" s="78">
        <v>569</v>
      </c>
      <c r="BJ10" s="69">
        <v>0.24562099279529381</v>
      </c>
      <c r="BK10" s="89">
        <v>6.1</v>
      </c>
      <c r="BL10" s="89">
        <v>6</v>
      </c>
      <c r="BM10" s="89">
        <v>7.1</v>
      </c>
      <c r="BN10" s="89">
        <v>6.2</v>
      </c>
      <c r="BO10" s="89">
        <v>5.9</v>
      </c>
      <c r="BP10" s="89">
        <v>6.4</v>
      </c>
      <c r="BQ10" s="89">
        <v>7</v>
      </c>
      <c r="BR10" s="89">
        <v>6.5</v>
      </c>
      <c r="BS10" s="89">
        <v>7</v>
      </c>
      <c r="BT10" s="89">
        <v>6.7</v>
      </c>
      <c r="BU10" s="89">
        <v>6.9</v>
      </c>
      <c r="BV10" s="89">
        <v>7</v>
      </c>
      <c r="BW10" s="89">
        <v>6.4</v>
      </c>
      <c r="BX10" s="89">
        <v>5.2</v>
      </c>
      <c r="BY10" s="89">
        <v>4.4000000000000004</v>
      </c>
      <c r="BZ10" s="89">
        <v>2.4</v>
      </c>
      <c r="CA10" s="89">
        <v>1.3</v>
      </c>
      <c r="CB10" s="89">
        <v>1.4</v>
      </c>
      <c r="CC10" s="89">
        <v>19.2</v>
      </c>
      <c r="CD10" s="89">
        <v>66</v>
      </c>
      <c r="CE10" s="89">
        <v>14.700000000000003</v>
      </c>
    </row>
    <row r="11" spans="1:83" s="72" customFormat="1" x14ac:dyDescent="0.25">
      <c r="A11" s="70" t="s">
        <v>1700</v>
      </c>
      <c r="B11" s="70" t="s">
        <v>1701</v>
      </c>
      <c r="C11" s="70" t="s">
        <v>1702</v>
      </c>
      <c r="D11" s="70" t="s">
        <v>2097</v>
      </c>
      <c r="E11" s="70" t="s">
        <v>753</v>
      </c>
      <c r="F11" s="70" t="s">
        <v>754</v>
      </c>
      <c r="G11" s="70" t="s">
        <v>440</v>
      </c>
      <c r="H11" s="70" t="s">
        <v>1703</v>
      </c>
      <c r="I11" s="70" t="s">
        <v>1704</v>
      </c>
      <c r="J11" s="96" t="s">
        <v>1704</v>
      </c>
      <c r="K11" s="70" t="s">
        <v>1978</v>
      </c>
      <c r="L11" s="70" t="s">
        <v>1978</v>
      </c>
      <c r="M11" s="82">
        <v>494.14161930152795</v>
      </c>
      <c r="N11" s="76">
        <v>17984</v>
      </c>
      <c r="O11" s="71">
        <v>36.394424791460573</v>
      </c>
      <c r="P11" s="76">
        <v>6363</v>
      </c>
      <c r="Q11" s="71">
        <v>2.8211535439258211</v>
      </c>
      <c r="R11" s="76">
        <v>17951</v>
      </c>
      <c r="S11" s="76">
        <v>476</v>
      </c>
      <c r="T11" s="76">
        <v>478</v>
      </c>
      <c r="U11" s="76">
        <v>378</v>
      </c>
      <c r="V11" s="76">
        <v>351</v>
      </c>
      <c r="W11" s="76">
        <v>391</v>
      </c>
      <c r="X11" s="76">
        <v>319</v>
      </c>
      <c r="Y11" s="76">
        <v>261</v>
      </c>
      <c r="Z11" s="76">
        <v>254</v>
      </c>
      <c r="AA11" s="76">
        <v>221</v>
      </c>
      <c r="AB11" s="76">
        <v>558</v>
      </c>
      <c r="AC11" s="76">
        <v>849</v>
      </c>
      <c r="AD11" s="76">
        <v>764</v>
      </c>
      <c r="AE11" s="76">
        <v>585</v>
      </c>
      <c r="AF11" s="76">
        <v>202</v>
      </c>
      <c r="AG11" s="76">
        <v>224</v>
      </c>
      <c r="AH11" s="76">
        <v>52</v>
      </c>
      <c r="AI11" s="71">
        <v>20.933521923620933</v>
      </c>
      <c r="AJ11" s="71">
        <v>11.66116611661166</v>
      </c>
      <c r="AK11" s="71">
        <v>16.58022945151658</v>
      </c>
      <c r="AL11" s="71">
        <v>8.7694483734087694</v>
      </c>
      <c r="AM11" s="71">
        <v>42.055634134842059</v>
      </c>
      <c r="AN11" s="76">
        <v>23630</v>
      </c>
      <c r="AO11" s="76">
        <v>50598</v>
      </c>
      <c r="AP11" s="71">
        <v>0.49174917491749176</v>
      </c>
      <c r="AQ11" s="76">
        <v>6363</v>
      </c>
      <c r="AR11" s="76">
        <v>1871</v>
      </c>
      <c r="AS11" s="76">
        <v>5182</v>
      </c>
      <c r="AT11" s="76">
        <v>1181</v>
      </c>
      <c r="AU11" s="76">
        <v>145</v>
      </c>
      <c r="AV11" s="76">
        <v>261</v>
      </c>
      <c r="AW11" s="76">
        <v>700</v>
      </c>
      <c r="AX11" s="76">
        <v>584</v>
      </c>
      <c r="AY11" s="76">
        <v>133</v>
      </c>
      <c r="AZ11" s="76">
        <v>254</v>
      </c>
      <c r="BA11" s="76">
        <v>594</v>
      </c>
      <c r="BB11" s="76">
        <v>79</v>
      </c>
      <c r="BC11" s="76">
        <v>46</v>
      </c>
      <c r="BD11" s="76">
        <v>1085</v>
      </c>
      <c r="BE11" s="76">
        <v>161</v>
      </c>
      <c r="BF11" s="76">
        <v>41</v>
      </c>
      <c r="BG11" s="76">
        <v>1710</v>
      </c>
      <c r="BH11" s="76">
        <v>66</v>
      </c>
      <c r="BI11" s="76">
        <v>13</v>
      </c>
      <c r="BJ11" s="71">
        <v>0.17949591280653951</v>
      </c>
      <c r="BK11" s="87">
        <v>4.9000000000000004</v>
      </c>
      <c r="BL11" s="87">
        <v>5.0999999999999996</v>
      </c>
      <c r="BM11" s="87">
        <v>7.2</v>
      </c>
      <c r="BN11" s="87">
        <v>6.2</v>
      </c>
      <c r="BO11" s="87">
        <v>5.4</v>
      </c>
      <c r="BP11" s="87">
        <v>5.2</v>
      </c>
      <c r="BQ11" s="87">
        <v>4.7</v>
      </c>
      <c r="BR11" s="87">
        <v>4.0999999999999996</v>
      </c>
      <c r="BS11" s="87">
        <v>8.1999999999999993</v>
      </c>
      <c r="BT11" s="87">
        <v>7.2</v>
      </c>
      <c r="BU11" s="87">
        <v>6.7</v>
      </c>
      <c r="BV11" s="87">
        <v>5.6</v>
      </c>
      <c r="BW11" s="87">
        <v>9.1</v>
      </c>
      <c r="BX11" s="87">
        <v>7</v>
      </c>
      <c r="BY11" s="87">
        <v>6.2</v>
      </c>
      <c r="BZ11" s="87">
        <v>3.2</v>
      </c>
      <c r="CA11" s="87">
        <v>1.6</v>
      </c>
      <c r="CB11" s="87">
        <v>2.2000000000000002</v>
      </c>
      <c r="CC11" s="87">
        <v>17.2</v>
      </c>
      <c r="CD11" s="87">
        <v>62.400000000000006</v>
      </c>
      <c r="CE11" s="87">
        <v>20.2</v>
      </c>
    </row>
    <row r="12" spans="1:83" x14ac:dyDescent="0.25">
      <c r="A12" s="61" t="s">
        <v>750</v>
      </c>
      <c r="B12" s="61" t="s">
        <v>751</v>
      </c>
      <c r="C12" s="61" t="s">
        <v>752</v>
      </c>
      <c r="D12" s="61" t="s">
        <v>2099</v>
      </c>
      <c r="E12" s="61" t="s">
        <v>753</v>
      </c>
      <c r="F12" s="61" t="s">
        <v>754</v>
      </c>
      <c r="G12" s="61" t="s">
        <v>440</v>
      </c>
      <c r="H12" s="61" t="s">
        <v>755</v>
      </c>
      <c r="I12" s="61" t="s">
        <v>756</v>
      </c>
      <c r="J12" s="97" t="s">
        <v>756</v>
      </c>
      <c r="K12" s="61">
        <v>5420212</v>
      </c>
      <c r="L12" s="61" t="s">
        <v>160</v>
      </c>
      <c r="M12" s="83">
        <v>1.0836961017438609</v>
      </c>
      <c r="N12" s="77">
        <v>781</v>
      </c>
      <c r="O12" s="62">
        <v>720.68174716438614</v>
      </c>
      <c r="P12" s="77">
        <v>273</v>
      </c>
      <c r="Q12" s="62">
        <v>2.59</v>
      </c>
      <c r="R12" s="77">
        <v>708</v>
      </c>
      <c r="S12" s="77">
        <v>39</v>
      </c>
      <c r="T12" s="77">
        <v>41</v>
      </c>
      <c r="U12" s="77">
        <v>13</v>
      </c>
      <c r="V12" s="77">
        <v>10</v>
      </c>
      <c r="W12" s="77">
        <v>13</v>
      </c>
      <c r="X12" s="77">
        <v>15</v>
      </c>
      <c r="Y12" s="77">
        <v>11</v>
      </c>
      <c r="Z12" s="77">
        <v>0</v>
      </c>
      <c r="AA12" s="77">
        <v>12</v>
      </c>
      <c r="AB12" s="77">
        <v>27</v>
      </c>
      <c r="AC12" s="77">
        <v>17</v>
      </c>
      <c r="AD12" s="77">
        <v>23</v>
      </c>
      <c r="AE12" s="77">
        <v>20</v>
      </c>
      <c r="AF12" s="77">
        <v>8</v>
      </c>
      <c r="AG12" s="77">
        <v>18</v>
      </c>
      <c r="AH12" s="77">
        <v>6</v>
      </c>
      <c r="AI12" s="62">
        <v>34.065934065934066</v>
      </c>
      <c r="AJ12" s="62">
        <v>8.4249084249084252</v>
      </c>
      <c r="AK12" s="62">
        <v>13.91941391941392</v>
      </c>
      <c r="AL12" s="62">
        <v>9.8901098901098905</v>
      </c>
      <c r="AM12" s="62">
        <v>33.699633699633701</v>
      </c>
      <c r="AN12" s="77">
        <v>23432</v>
      </c>
      <c r="AO12" s="77">
        <v>38472</v>
      </c>
      <c r="AP12" s="62">
        <v>0.5641025641025641</v>
      </c>
      <c r="AQ12" s="77">
        <v>273</v>
      </c>
      <c r="AR12" s="77">
        <v>76</v>
      </c>
      <c r="AS12" s="77">
        <v>140</v>
      </c>
      <c r="AT12" s="77">
        <v>133</v>
      </c>
      <c r="AU12" s="77">
        <v>2</v>
      </c>
      <c r="AV12" s="77">
        <v>24</v>
      </c>
      <c r="AW12" s="77">
        <v>64</v>
      </c>
      <c r="AX12" s="77">
        <v>17</v>
      </c>
      <c r="AY12" s="77">
        <v>7</v>
      </c>
      <c r="AZ12" s="77">
        <v>14</v>
      </c>
      <c r="BA12" s="77">
        <v>23</v>
      </c>
      <c r="BB12" s="77">
        <v>0</v>
      </c>
      <c r="BC12" s="77">
        <v>0</v>
      </c>
      <c r="BD12" s="77">
        <v>37</v>
      </c>
      <c r="BE12" s="77">
        <v>0</v>
      </c>
      <c r="BF12" s="77">
        <v>0</v>
      </c>
      <c r="BG12" s="77">
        <v>75</v>
      </c>
      <c r="BH12" s="77">
        <v>0</v>
      </c>
      <c r="BI12" s="77">
        <v>0</v>
      </c>
      <c r="BJ12" s="62">
        <v>0.29657794676806082</v>
      </c>
      <c r="BK12" s="88">
        <v>8.3000000000000007</v>
      </c>
      <c r="BL12" s="88">
        <v>2.2999999999999998</v>
      </c>
      <c r="BM12" s="88">
        <v>5</v>
      </c>
      <c r="BN12" s="88">
        <v>6.1</v>
      </c>
      <c r="BO12" s="88">
        <v>4.7</v>
      </c>
      <c r="BP12" s="88">
        <v>5.4</v>
      </c>
      <c r="BQ12" s="88">
        <v>1.8</v>
      </c>
      <c r="BR12" s="88">
        <v>6.1</v>
      </c>
      <c r="BS12" s="88">
        <v>8.6999999999999993</v>
      </c>
      <c r="BT12" s="88">
        <v>2</v>
      </c>
      <c r="BU12" s="88">
        <v>6.7</v>
      </c>
      <c r="BV12" s="88">
        <v>3.3</v>
      </c>
      <c r="BW12" s="88">
        <v>7.6</v>
      </c>
      <c r="BX12" s="88">
        <v>11</v>
      </c>
      <c r="BY12" s="88">
        <v>4.2</v>
      </c>
      <c r="BZ12" s="88">
        <v>6.8</v>
      </c>
      <c r="CA12" s="88">
        <v>4</v>
      </c>
      <c r="CB12" s="88">
        <v>5.9</v>
      </c>
      <c r="CC12" s="88">
        <v>15.600000000000001</v>
      </c>
      <c r="CD12" s="88">
        <v>52.4</v>
      </c>
      <c r="CE12" s="88">
        <v>31.9</v>
      </c>
    </row>
    <row r="13" spans="1:83" x14ac:dyDescent="0.25">
      <c r="A13" s="61" t="s">
        <v>1105</v>
      </c>
      <c r="B13" s="61" t="s">
        <v>1106</v>
      </c>
      <c r="C13" s="61" t="s">
        <v>1107</v>
      </c>
      <c r="D13" s="61" t="s">
        <v>2099</v>
      </c>
      <c r="E13" s="61" t="s">
        <v>753</v>
      </c>
      <c r="F13" s="61" t="s">
        <v>754</v>
      </c>
      <c r="G13" s="61" t="s">
        <v>440</v>
      </c>
      <c r="H13" s="61" t="s">
        <v>1108</v>
      </c>
      <c r="I13" s="61" t="s">
        <v>1109</v>
      </c>
      <c r="J13" s="97" t="s">
        <v>1109</v>
      </c>
      <c r="K13" s="61">
        <v>5450524</v>
      </c>
      <c r="L13" s="61" t="s">
        <v>224</v>
      </c>
      <c r="M13" s="83">
        <v>7.0571509489561288</v>
      </c>
      <c r="N13" s="77">
        <v>2913</v>
      </c>
      <c r="O13" s="62">
        <v>412.77280606147184</v>
      </c>
      <c r="P13" s="77">
        <v>1047</v>
      </c>
      <c r="Q13" s="62">
        <v>2.77</v>
      </c>
      <c r="R13" s="77">
        <v>2905</v>
      </c>
      <c r="S13" s="77">
        <v>29</v>
      </c>
      <c r="T13" s="77">
        <v>28</v>
      </c>
      <c r="U13" s="77">
        <v>94</v>
      </c>
      <c r="V13" s="77">
        <v>19</v>
      </c>
      <c r="W13" s="77">
        <v>69</v>
      </c>
      <c r="X13" s="77">
        <v>92</v>
      </c>
      <c r="Y13" s="77">
        <v>42</v>
      </c>
      <c r="Z13" s="77">
        <v>96</v>
      </c>
      <c r="AA13" s="77">
        <v>22</v>
      </c>
      <c r="AB13" s="77">
        <v>70</v>
      </c>
      <c r="AC13" s="77">
        <v>120</v>
      </c>
      <c r="AD13" s="77">
        <v>174</v>
      </c>
      <c r="AE13" s="77">
        <v>31</v>
      </c>
      <c r="AF13" s="77">
        <v>69</v>
      </c>
      <c r="AG13" s="77">
        <v>85</v>
      </c>
      <c r="AH13" s="77">
        <v>7</v>
      </c>
      <c r="AI13" s="62">
        <v>14.422158548233046</v>
      </c>
      <c r="AJ13" s="62">
        <v>8.4049665711556827</v>
      </c>
      <c r="AK13" s="62">
        <v>24.068767908309454</v>
      </c>
      <c r="AL13" s="62">
        <v>6.6857688634192929</v>
      </c>
      <c r="AM13" s="62">
        <v>46.418338108882523</v>
      </c>
      <c r="AN13" s="77">
        <v>26199</v>
      </c>
      <c r="AO13" s="77">
        <v>51982</v>
      </c>
      <c r="AP13" s="62">
        <v>0.46895893027698188</v>
      </c>
      <c r="AQ13" s="77">
        <v>1047</v>
      </c>
      <c r="AR13" s="77">
        <v>317</v>
      </c>
      <c r="AS13" s="77">
        <v>844</v>
      </c>
      <c r="AT13" s="77">
        <v>203</v>
      </c>
      <c r="AU13" s="77">
        <v>19</v>
      </c>
      <c r="AV13" s="77">
        <v>9</v>
      </c>
      <c r="AW13" s="77">
        <v>117</v>
      </c>
      <c r="AX13" s="77">
        <v>143</v>
      </c>
      <c r="AY13" s="77">
        <v>23</v>
      </c>
      <c r="AZ13" s="77">
        <v>14</v>
      </c>
      <c r="BA13" s="77">
        <v>118</v>
      </c>
      <c r="BB13" s="77">
        <v>20</v>
      </c>
      <c r="BC13" s="77">
        <v>6</v>
      </c>
      <c r="BD13" s="77">
        <v>164</v>
      </c>
      <c r="BE13" s="77">
        <v>23</v>
      </c>
      <c r="BF13" s="77">
        <v>3</v>
      </c>
      <c r="BG13" s="77">
        <v>321</v>
      </c>
      <c r="BH13" s="77">
        <v>22</v>
      </c>
      <c r="BI13" s="77">
        <v>10</v>
      </c>
      <c r="BJ13" s="62">
        <v>0.14822134387351779</v>
      </c>
      <c r="BK13" s="88">
        <v>6.4</v>
      </c>
      <c r="BL13" s="88">
        <v>4.7</v>
      </c>
      <c r="BM13" s="88">
        <v>5.8</v>
      </c>
      <c r="BN13" s="88">
        <v>2.6</v>
      </c>
      <c r="BO13" s="88">
        <v>3.8</v>
      </c>
      <c r="BP13" s="88">
        <v>6.1</v>
      </c>
      <c r="BQ13" s="88">
        <v>12.2</v>
      </c>
      <c r="BR13" s="88">
        <v>2.2999999999999998</v>
      </c>
      <c r="BS13" s="88">
        <v>3.3</v>
      </c>
      <c r="BT13" s="88">
        <v>7.3</v>
      </c>
      <c r="BU13" s="88">
        <v>8.5</v>
      </c>
      <c r="BV13" s="88">
        <v>3.4</v>
      </c>
      <c r="BW13" s="88">
        <v>9</v>
      </c>
      <c r="BX13" s="88">
        <v>6.8</v>
      </c>
      <c r="BY13" s="88">
        <v>11.2</v>
      </c>
      <c r="BZ13" s="88">
        <v>2.1</v>
      </c>
      <c r="CA13" s="88">
        <v>0.7</v>
      </c>
      <c r="CB13" s="88">
        <v>3.7</v>
      </c>
      <c r="CC13" s="88">
        <v>16.900000000000002</v>
      </c>
      <c r="CD13" s="88">
        <v>58.5</v>
      </c>
      <c r="CE13" s="88">
        <v>24.5</v>
      </c>
    </row>
    <row r="14" spans="1:83" x14ac:dyDescent="0.25">
      <c r="A14" s="61" t="s">
        <v>1535</v>
      </c>
      <c r="B14" s="61" t="s">
        <v>1536</v>
      </c>
      <c r="C14" s="61" t="s">
        <v>1537</v>
      </c>
      <c r="D14" s="61" t="s">
        <v>2099</v>
      </c>
      <c r="E14" s="61" t="s">
        <v>753</v>
      </c>
      <c r="F14" s="61" t="s">
        <v>754</v>
      </c>
      <c r="G14" s="61" t="s">
        <v>440</v>
      </c>
      <c r="H14" s="61" t="s">
        <v>1538</v>
      </c>
      <c r="I14" s="61" t="s">
        <v>1539</v>
      </c>
      <c r="J14" s="97" t="s">
        <v>1539</v>
      </c>
      <c r="K14" s="61">
        <v>5478964</v>
      </c>
      <c r="L14" s="61" t="s">
        <v>306</v>
      </c>
      <c r="M14" s="83">
        <v>0.25747154219322915</v>
      </c>
      <c r="N14" s="77">
        <v>183</v>
      </c>
      <c r="O14" s="62">
        <v>710.7581616249488</v>
      </c>
      <c r="P14" s="77">
        <v>59</v>
      </c>
      <c r="Q14" s="62">
        <v>3.1</v>
      </c>
      <c r="R14" s="77">
        <v>183</v>
      </c>
      <c r="S14" s="77">
        <v>0</v>
      </c>
      <c r="T14" s="77">
        <v>5</v>
      </c>
      <c r="U14" s="77">
        <v>6</v>
      </c>
      <c r="V14" s="77">
        <v>0</v>
      </c>
      <c r="W14" s="77">
        <v>6</v>
      </c>
      <c r="X14" s="77">
        <v>0</v>
      </c>
      <c r="Y14" s="77">
        <v>0</v>
      </c>
      <c r="Z14" s="77">
        <v>7</v>
      </c>
      <c r="AA14" s="77">
        <v>0</v>
      </c>
      <c r="AB14" s="77">
        <v>11</v>
      </c>
      <c r="AC14" s="77">
        <v>9</v>
      </c>
      <c r="AD14" s="77">
        <v>2</v>
      </c>
      <c r="AE14" s="77">
        <v>6</v>
      </c>
      <c r="AF14" s="77">
        <v>7</v>
      </c>
      <c r="AG14" s="77">
        <v>0</v>
      </c>
      <c r="AH14" s="77">
        <v>0</v>
      </c>
      <c r="AI14" s="62">
        <v>18.64406779661017</v>
      </c>
      <c r="AJ14" s="62">
        <v>10.16949152542373</v>
      </c>
      <c r="AK14" s="62">
        <v>11.864406779661017</v>
      </c>
      <c r="AL14" s="62">
        <v>18.64406779661017</v>
      </c>
      <c r="AM14" s="62">
        <v>40.677966101694921</v>
      </c>
      <c r="AN14" s="77">
        <v>21779</v>
      </c>
      <c r="AO14" s="77">
        <v>57188</v>
      </c>
      <c r="AP14" s="62">
        <v>0.40677966101694918</v>
      </c>
      <c r="AQ14" s="77">
        <v>59</v>
      </c>
      <c r="AR14" s="77">
        <v>26</v>
      </c>
      <c r="AS14" s="77">
        <v>43</v>
      </c>
      <c r="AT14" s="77">
        <v>16</v>
      </c>
      <c r="AU14" s="77">
        <v>0</v>
      </c>
      <c r="AV14" s="77">
        <v>0</v>
      </c>
      <c r="AW14" s="77">
        <v>11</v>
      </c>
      <c r="AX14" s="77">
        <v>4</v>
      </c>
      <c r="AY14" s="77">
        <v>0</v>
      </c>
      <c r="AZ14" s="77">
        <v>2</v>
      </c>
      <c r="BA14" s="77">
        <v>7</v>
      </c>
      <c r="BB14" s="77">
        <v>0</v>
      </c>
      <c r="BC14" s="77">
        <v>0</v>
      </c>
      <c r="BD14" s="77">
        <v>20</v>
      </c>
      <c r="BE14" s="77">
        <v>0</v>
      </c>
      <c r="BF14" s="77">
        <v>0</v>
      </c>
      <c r="BG14" s="77">
        <v>15</v>
      </c>
      <c r="BH14" s="77">
        <v>0</v>
      </c>
      <c r="BI14" s="77">
        <v>0</v>
      </c>
      <c r="BJ14" s="62">
        <v>0.22033898305084745</v>
      </c>
      <c r="BK14" s="88">
        <v>2.2000000000000002</v>
      </c>
      <c r="BL14" s="88">
        <v>12.6</v>
      </c>
      <c r="BM14" s="88">
        <v>3.8</v>
      </c>
      <c r="BN14" s="88">
        <v>15.3</v>
      </c>
      <c r="BO14" s="88">
        <v>11.5</v>
      </c>
      <c r="BP14" s="88">
        <v>0</v>
      </c>
      <c r="BQ14" s="88">
        <v>0</v>
      </c>
      <c r="BR14" s="88">
        <v>10.4</v>
      </c>
      <c r="BS14" s="88">
        <v>8.1999999999999993</v>
      </c>
      <c r="BT14" s="88">
        <v>6.6</v>
      </c>
      <c r="BU14" s="88">
        <v>3.8</v>
      </c>
      <c r="BV14" s="88">
        <v>0</v>
      </c>
      <c r="BW14" s="88">
        <v>3.8</v>
      </c>
      <c r="BX14" s="88">
        <v>2.7</v>
      </c>
      <c r="BY14" s="88">
        <v>5.5</v>
      </c>
      <c r="BZ14" s="88">
        <v>4.4000000000000004</v>
      </c>
      <c r="CA14" s="88">
        <v>6.6</v>
      </c>
      <c r="CB14" s="88">
        <v>2.7</v>
      </c>
      <c r="CC14" s="88">
        <v>18.600000000000001</v>
      </c>
      <c r="CD14" s="88">
        <v>59.6</v>
      </c>
      <c r="CE14" s="88">
        <v>21.9</v>
      </c>
    </row>
    <row r="15" spans="1:83" x14ac:dyDescent="0.25">
      <c r="A15" s="61" t="s">
        <v>1665</v>
      </c>
      <c r="B15" s="61" t="s">
        <v>1666</v>
      </c>
      <c r="C15" s="61" t="s">
        <v>1667</v>
      </c>
      <c r="D15" s="61" t="s">
        <v>2099</v>
      </c>
      <c r="E15" s="61" t="s">
        <v>753</v>
      </c>
      <c r="F15" s="61" t="s">
        <v>754</v>
      </c>
      <c r="G15" s="61" t="s">
        <v>440</v>
      </c>
      <c r="H15" s="61" t="s">
        <v>1668</v>
      </c>
      <c r="I15" s="61" t="s">
        <v>1669</v>
      </c>
      <c r="J15" s="97" t="s">
        <v>1669</v>
      </c>
      <c r="K15" s="61">
        <v>5486836</v>
      </c>
      <c r="L15" s="61" t="s">
        <v>331</v>
      </c>
      <c r="M15" s="83">
        <v>0.33093362939791682</v>
      </c>
      <c r="N15" s="77">
        <v>198</v>
      </c>
      <c r="O15" s="62">
        <v>598.30728101048771</v>
      </c>
      <c r="P15" s="77">
        <v>79</v>
      </c>
      <c r="Q15" s="62">
        <v>2.5099999999999998</v>
      </c>
      <c r="R15" s="77">
        <v>198</v>
      </c>
      <c r="S15" s="77">
        <v>15</v>
      </c>
      <c r="T15" s="77">
        <v>8</v>
      </c>
      <c r="U15" s="77">
        <v>3</v>
      </c>
      <c r="V15" s="77">
        <v>16</v>
      </c>
      <c r="W15" s="77">
        <v>0</v>
      </c>
      <c r="X15" s="77">
        <v>0</v>
      </c>
      <c r="Y15" s="77">
        <v>14</v>
      </c>
      <c r="Z15" s="77">
        <v>2</v>
      </c>
      <c r="AA15" s="77">
        <v>0</v>
      </c>
      <c r="AB15" s="77">
        <v>3</v>
      </c>
      <c r="AC15" s="77">
        <v>3</v>
      </c>
      <c r="AD15" s="77">
        <v>4</v>
      </c>
      <c r="AE15" s="77">
        <v>11</v>
      </c>
      <c r="AF15" s="77">
        <v>0</v>
      </c>
      <c r="AG15" s="77">
        <v>0</v>
      </c>
      <c r="AH15" s="77">
        <v>0</v>
      </c>
      <c r="AI15" s="62">
        <v>32.911392405063289</v>
      </c>
      <c r="AJ15" s="62">
        <v>20.253164556962027</v>
      </c>
      <c r="AK15" s="62">
        <v>20.253164556962027</v>
      </c>
      <c r="AL15" s="62">
        <v>3.79746835443038</v>
      </c>
      <c r="AM15" s="62">
        <v>22.784810126582279</v>
      </c>
      <c r="AN15" s="77">
        <v>19372</v>
      </c>
      <c r="AO15" s="77" t="s">
        <v>2009</v>
      </c>
      <c r="AP15" s="62">
        <v>0.73417721518987344</v>
      </c>
      <c r="AQ15" s="77">
        <v>79</v>
      </c>
      <c r="AR15" s="77">
        <v>144</v>
      </c>
      <c r="AS15" s="77">
        <v>40</v>
      </c>
      <c r="AT15" s="77">
        <v>39</v>
      </c>
      <c r="AU15" s="77">
        <v>0</v>
      </c>
      <c r="AV15" s="77">
        <v>3</v>
      </c>
      <c r="AW15" s="77">
        <v>13</v>
      </c>
      <c r="AX15" s="77">
        <v>10</v>
      </c>
      <c r="AY15" s="77">
        <v>0</v>
      </c>
      <c r="AZ15" s="77">
        <v>6</v>
      </c>
      <c r="BA15" s="77">
        <v>5</v>
      </c>
      <c r="BB15" s="77">
        <v>7</v>
      </c>
      <c r="BC15" s="77">
        <v>0</v>
      </c>
      <c r="BD15" s="77">
        <v>6</v>
      </c>
      <c r="BE15" s="77">
        <v>0</v>
      </c>
      <c r="BF15" s="77">
        <v>0</v>
      </c>
      <c r="BG15" s="77">
        <v>15</v>
      </c>
      <c r="BH15" s="77">
        <v>0</v>
      </c>
      <c r="BI15" s="77">
        <v>0</v>
      </c>
      <c r="BJ15" s="62">
        <v>0.29230769230769232</v>
      </c>
      <c r="BK15" s="88">
        <v>5.6</v>
      </c>
      <c r="BL15" s="88">
        <v>0</v>
      </c>
      <c r="BM15" s="88">
        <v>5.0999999999999996</v>
      </c>
      <c r="BN15" s="88">
        <v>11.1</v>
      </c>
      <c r="BO15" s="88">
        <v>3.5</v>
      </c>
      <c r="BP15" s="88">
        <v>12.1</v>
      </c>
      <c r="BQ15" s="88">
        <v>2.5</v>
      </c>
      <c r="BR15" s="88">
        <v>16.2</v>
      </c>
      <c r="BS15" s="88">
        <v>10.1</v>
      </c>
      <c r="BT15" s="88">
        <v>6.1</v>
      </c>
      <c r="BU15" s="88">
        <v>0</v>
      </c>
      <c r="BV15" s="88">
        <v>8.1</v>
      </c>
      <c r="BW15" s="88">
        <v>9.6</v>
      </c>
      <c r="BX15" s="88">
        <v>6.1</v>
      </c>
      <c r="BY15" s="88">
        <v>2.5</v>
      </c>
      <c r="BZ15" s="88">
        <v>0</v>
      </c>
      <c r="CA15" s="88">
        <v>0</v>
      </c>
      <c r="CB15" s="88">
        <v>1.5</v>
      </c>
      <c r="CC15" s="88">
        <v>10.7</v>
      </c>
      <c r="CD15" s="88">
        <v>79.3</v>
      </c>
      <c r="CE15" s="88">
        <v>10.1</v>
      </c>
    </row>
    <row r="16" spans="1:83" s="18" customFormat="1" x14ac:dyDescent="0.25">
      <c r="A16" s="67" t="s">
        <v>5</v>
      </c>
      <c r="B16" s="68" t="s">
        <v>1984</v>
      </c>
      <c r="C16" s="67"/>
      <c r="D16" s="67" t="s">
        <v>2098</v>
      </c>
      <c r="E16" s="67"/>
      <c r="F16" s="67"/>
      <c r="G16" s="67"/>
      <c r="H16" s="67"/>
      <c r="I16" s="67"/>
      <c r="J16" s="98"/>
      <c r="K16" s="67">
        <v>54005</v>
      </c>
      <c r="L16" s="67" t="s">
        <v>4</v>
      </c>
      <c r="M16" s="84">
        <v>502.87087152381906</v>
      </c>
      <c r="N16" s="78">
        <v>22059</v>
      </c>
      <c r="O16" s="69">
        <v>43.866131941895844</v>
      </c>
      <c r="P16" s="78">
        <v>7821</v>
      </c>
      <c r="Q16" s="69">
        <v>2.81</v>
      </c>
      <c r="R16" s="78">
        <v>21945</v>
      </c>
      <c r="S16" s="78">
        <v>559</v>
      </c>
      <c r="T16" s="78">
        <v>560</v>
      </c>
      <c r="U16" s="78">
        <v>494</v>
      </c>
      <c r="V16" s="78">
        <v>396</v>
      </c>
      <c r="W16" s="78">
        <v>479</v>
      </c>
      <c r="X16" s="78">
        <v>426</v>
      </c>
      <c r="Y16" s="78">
        <v>328</v>
      </c>
      <c r="Z16" s="78">
        <v>359</v>
      </c>
      <c r="AA16" s="78">
        <v>255</v>
      </c>
      <c r="AB16" s="78">
        <v>669</v>
      </c>
      <c r="AC16" s="78">
        <v>998</v>
      </c>
      <c r="AD16" s="78">
        <v>967</v>
      </c>
      <c r="AE16" s="78">
        <v>653</v>
      </c>
      <c r="AF16" s="78">
        <v>286</v>
      </c>
      <c r="AG16" s="78">
        <v>327</v>
      </c>
      <c r="AH16" s="78">
        <v>65</v>
      </c>
      <c r="AI16" s="69">
        <v>20.623961130290244</v>
      </c>
      <c r="AJ16" s="69">
        <v>11.187827643523846</v>
      </c>
      <c r="AK16" s="69">
        <v>17.491369390103568</v>
      </c>
      <c r="AL16" s="69">
        <v>8.5538933640199453</v>
      </c>
      <c r="AM16" s="69">
        <v>42.1429484720624</v>
      </c>
      <c r="AN16" s="78">
        <v>23630</v>
      </c>
      <c r="AO16" s="78">
        <v>50598</v>
      </c>
      <c r="AP16" s="69">
        <v>0.4930315816391766</v>
      </c>
      <c r="AQ16" s="78">
        <v>7821</v>
      </c>
      <c r="AR16" s="78">
        <v>2434</v>
      </c>
      <c r="AS16" s="78">
        <v>6249</v>
      </c>
      <c r="AT16" s="78">
        <v>1572</v>
      </c>
      <c r="AU16" s="78">
        <v>166</v>
      </c>
      <c r="AV16" s="78">
        <v>297</v>
      </c>
      <c r="AW16" s="78">
        <v>905</v>
      </c>
      <c r="AX16" s="78">
        <v>758</v>
      </c>
      <c r="AY16" s="78">
        <v>163</v>
      </c>
      <c r="AZ16" s="78">
        <v>290</v>
      </c>
      <c r="BA16" s="78">
        <v>747</v>
      </c>
      <c r="BB16" s="78">
        <v>106</v>
      </c>
      <c r="BC16" s="78">
        <v>52</v>
      </c>
      <c r="BD16" s="78">
        <v>1312</v>
      </c>
      <c r="BE16" s="78">
        <v>184</v>
      </c>
      <c r="BF16" s="78">
        <v>44</v>
      </c>
      <c r="BG16" s="78">
        <v>2136</v>
      </c>
      <c r="BH16" s="78">
        <v>88</v>
      </c>
      <c r="BI16" s="78">
        <v>23</v>
      </c>
      <c r="BJ16" s="69">
        <v>0.18071792050612021</v>
      </c>
      <c r="BK16" s="89">
        <v>4.9000000000000004</v>
      </c>
      <c r="BL16" s="89">
        <v>5.0999999999999996</v>
      </c>
      <c r="BM16" s="89">
        <v>7.2</v>
      </c>
      <c r="BN16" s="89">
        <v>6.2</v>
      </c>
      <c r="BO16" s="89">
        <v>5.4</v>
      </c>
      <c r="BP16" s="89">
        <v>5.2</v>
      </c>
      <c r="BQ16" s="89">
        <v>4.7</v>
      </c>
      <c r="BR16" s="89">
        <v>4.0999999999999996</v>
      </c>
      <c r="BS16" s="89">
        <v>8.1999999999999993</v>
      </c>
      <c r="BT16" s="89">
        <v>7.2</v>
      </c>
      <c r="BU16" s="89">
        <v>6.7</v>
      </c>
      <c r="BV16" s="89">
        <v>5.6</v>
      </c>
      <c r="BW16" s="89">
        <v>9.1</v>
      </c>
      <c r="BX16" s="89">
        <v>7</v>
      </c>
      <c r="BY16" s="89">
        <v>6.2</v>
      </c>
      <c r="BZ16" s="89">
        <v>3.2</v>
      </c>
      <c r="CA16" s="89">
        <v>1.6</v>
      </c>
      <c r="CB16" s="89">
        <v>2.2000000000000002</v>
      </c>
      <c r="CC16" s="89">
        <v>17.2</v>
      </c>
      <c r="CD16" s="89">
        <v>62.400000000000006</v>
      </c>
      <c r="CE16" s="89">
        <v>20.2</v>
      </c>
    </row>
    <row r="17" spans="1:83" s="72" customFormat="1" x14ac:dyDescent="0.25">
      <c r="A17" s="70" t="s">
        <v>1705</v>
      </c>
      <c r="B17" s="70" t="s">
        <v>1706</v>
      </c>
      <c r="C17" s="70" t="s">
        <v>1707</v>
      </c>
      <c r="D17" s="70" t="s">
        <v>2097</v>
      </c>
      <c r="E17" s="70" t="s">
        <v>649</v>
      </c>
      <c r="F17" s="70" t="s">
        <v>650</v>
      </c>
      <c r="G17" s="70" t="s">
        <v>440</v>
      </c>
      <c r="H17" s="70" t="s">
        <v>1708</v>
      </c>
      <c r="I17" s="70" t="s">
        <v>1709</v>
      </c>
      <c r="J17" s="96" t="s">
        <v>1709</v>
      </c>
      <c r="K17" s="70" t="s">
        <v>1978</v>
      </c>
      <c r="L17" s="70" t="s">
        <v>1978</v>
      </c>
      <c r="M17" s="82">
        <v>512.45301512490619</v>
      </c>
      <c r="N17" s="76">
        <v>10048</v>
      </c>
      <c r="O17" s="71">
        <v>19.607651244965126</v>
      </c>
      <c r="P17" s="76">
        <v>3523</v>
      </c>
      <c r="Q17" s="71">
        <v>2.75759296054499</v>
      </c>
      <c r="R17" s="76">
        <v>9715</v>
      </c>
      <c r="S17" s="76">
        <v>324</v>
      </c>
      <c r="T17" s="76">
        <v>282</v>
      </c>
      <c r="U17" s="76">
        <v>205</v>
      </c>
      <c r="V17" s="76">
        <v>242</v>
      </c>
      <c r="W17" s="76">
        <v>269</v>
      </c>
      <c r="X17" s="76">
        <v>151</v>
      </c>
      <c r="Y17" s="76">
        <v>253</v>
      </c>
      <c r="Z17" s="76">
        <v>162</v>
      </c>
      <c r="AA17" s="76">
        <v>127</v>
      </c>
      <c r="AB17" s="76">
        <v>336</v>
      </c>
      <c r="AC17" s="76">
        <v>412</v>
      </c>
      <c r="AD17" s="76">
        <v>308</v>
      </c>
      <c r="AE17" s="76">
        <v>68</v>
      </c>
      <c r="AF17" s="76">
        <v>192</v>
      </c>
      <c r="AG17" s="76">
        <v>150</v>
      </c>
      <c r="AH17" s="76">
        <v>42</v>
      </c>
      <c r="AI17" s="71">
        <v>23.020153278455862</v>
      </c>
      <c r="AJ17" s="71">
        <v>14.504683508373544</v>
      </c>
      <c r="AK17" s="71">
        <v>19.67073516889015</v>
      </c>
      <c r="AL17" s="71">
        <v>9.5373261424921942</v>
      </c>
      <c r="AM17" s="71">
        <v>33.267101901788251</v>
      </c>
      <c r="AN17" s="76">
        <v>21361</v>
      </c>
      <c r="AO17" s="76">
        <v>42519</v>
      </c>
      <c r="AP17" s="71">
        <v>0.5719557195571956</v>
      </c>
      <c r="AQ17" s="76">
        <v>3523</v>
      </c>
      <c r="AR17" s="76">
        <v>1460</v>
      </c>
      <c r="AS17" s="76">
        <v>3116</v>
      </c>
      <c r="AT17" s="76">
        <v>407</v>
      </c>
      <c r="AU17" s="76">
        <v>194</v>
      </c>
      <c r="AV17" s="76">
        <v>75</v>
      </c>
      <c r="AW17" s="76">
        <v>273</v>
      </c>
      <c r="AX17" s="76">
        <v>436</v>
      </c>
      <c r="AY17" s="76">
        <v>42</v>
      </c>
      <c r="AZ17" s="76">
        <v>184</v>
      </c>
      <c r="BA17" s="76">
        <v>472</v>
      </c>
      <c r="BB17" s="76">
        <v>0</v>
      </c>
      <c r="BC17" s="76">
        <v>25</v>
      </c>
      <c r="BD17" s="76">
        <v>568</v>
      </c>
      <c r="BE17" s="76">
        <v>68</v>
      </c>
      <c r="BF17" s="76">
        <v>48</v>
      </c>
      <c r="BG17" s="76">
        <v>680</v>
      </c>
      <c r="BH17" s="76">
        <v>80</v>
      </c>
      <c r="BI17" s="76">
        <v>0</v>
      </c>
      <c r="BJ17" s="71">
        <v>0.16852146263910969</v>
      </c>
      <c r="BK17" s="87">
        <v>4.7</v>
      </c>
      <c r="BL17" s="87">
        <v>5.0999999999999996</v>
      </c>
      <c r="BM17" s="87">
        <v>6.4</v>
      </c>
      <c r="BN17" s="87">
        <v>5.2</v>
      </c>
      <c r="BO17" s="87">
        <v>4.5999999999999996</v>
      </c>
      <c r="BP17" s="87">
        <v>5.9</v>
      </c>
      <c r="BQ17" s="87">
        <v>6</v>
      </c>
      <c r="BR17" s="87">
        <v>5</v>
      </c>
      <c r="BS17" s="87">
        <v>5.8</v>
      </c>
      <c r="BT17" s="87">
        <v>6.4</v>
      </c>
      <c r="BU17" s="87">
        <v>6.8</v>
      </c>
      <c r="BV17" s="87">
        <v>7.2</v>
      </c>
      <c r="BW17" s="87">
        <v>7.9</v>
      </c>
      <c r="BX17" s="87">
        <v>7.4</v>
      </c>
      <c r="BY17" s="87">
        <v>6.2</v>
      </c>
      <c r="BZ17" s="87">
        <v>3.9</v>
      </c>
      <c r="CA17" s="87">
        <v>2.9</v>
      </c>
      <c r="CB17" s="87">
        <v>2.8</v>
      </c>
      <c r="CC17" s="87">
        <v>16.200000000000003</v>
      </c>
      <c r="CD17" s="87">
        <v>60.8</v>
      </c>
      <c r="CE17" s="87">
        <v>23.2</v>
      </c>
    </row>
    <row r="18" spans="1:83" x14ac:dyDescent="0.25">
      <c r="A18" s="61" t="s">
        <v>646</v>
      </c>
      <c r="B18" s="61" t="s">
        <v>647</v>
      </c>
      <c r="C18" s="61" t="s">
        <v>648</v>
      </c>
      <c r="D18" s="61" t="s">
        <v>2099</v>
      </c>
      <c r="E18" s="61" t="s">
        <v>649</v>
      </c>
      <c r="F18" s="61" t="s">
        <v>650</v>
      </c>
      <c r="G18" s="61" t="s">
        <v>440</v>
      </c>
      <c r="H18" s="61" t="s">
        <v>651</v>
      </c>
      <c r="I18" s="61" t="s">
        <v>652</v>
      </c>
      <c r="J18" s="97" t="s">
        <v>652</v>
      </c>
      <c r="K18" s="61">
        <v>5411716</v>
      </c>
      <c r="L18" s="61" t="s">
        <v>142</v>
      </c>
      <c r="M18" s="83">
        <v>1.0891731154131634</v>
      </c>
      <c r="N18" s="77">
        <v>583</v>
      </c>
      <c r="O18" s="62">
        <v>535.26844516249992</v>
      </c>
      <c r="P18" s="77">
        <v>223</v>
      </c>
      <c r="Q18" s="62">
        <v>2.61</v>
      </c>
      <c r="R18" s="77">
        <v>583</v>
      </c>
      <c r="S18" s="77">
        <v>8</v>
      </c>
      <c r="T18" s="77">
        <v>1</v>
      </c>
      <c r="U18" s="77">
        <v>6</v>
      </c>
      <c r="V18" s="77">
        <v>4</v>
      </c>
      <c r="W18" s="77">
        <v>21</v>
      </c>
      <c r="X18" s="77">
        <v>3</v>
      </c>
      <c r="Y18" s="77">
        <v>0</v>
      </c>
      <c r="Z18" s="77">
        <v>28</v>
      </c>
      <c r="AA18" s="77">
        <v>6</v>
      </c>
      <c r="AB18" s="77">
        <v>15</v>
      </c>
      <c r="AC18" s="77">
        <v>4</v>
      </c>
      <c r="AD18" s="77">
        <v>99</v>
      </c>
      <c r="AE18" s="77">
        <v>17</v>
      </c>
      <c r="AF18" s="77">
        <v>6</v>
      </c>
      <c r="AG18" s="77">
        <v>0</v>
      </c>
      <c r="AH18" s="77">
        <v>5</v>
      </c>
      <c r="AI18" s="62">
        <v>6.7264573991031389</v>
      </c>
      <c r="AJ18" s="62">
        <v>11.210762331838566</v>
      </c>
      <c r="AK18" s="62">
        <v>16.591928251121075</v>
      </c>
      <c r="AL18" s="62">
        <v>6.7264573991031389</v>
      </c>
      <c r="AM18" s="62">
        <v>58.744394618834086</v>
      </c>
      <c r="AN18" s="77">
        <v>28325</v>
      </c>
      <c r="AO18" s="77">
        <v>76761</v>
      </c>
      <c r="AP18" s="62">
        <v>0.3452914798206278</v>
      </c>
      <c r="AQ18" s="77">
        <v>223</v>
      </c>
      <c r="AR18" s="77">
        <v>87</v>
      </c>
      <c r="AS18" s="77">
        <v>160</v>
      </c>
      <c r="AT18" s="77">
        <v>63</v>
      </c>
      <c r="AU18" s="77">
        <v>0</v>
      </c>
      <c r="AV18" s="77">
        <v>4</v>
      </c>
      <c r="AW18" s="77">
        <v>11</v>
      </c>
      <c r="AX18" s="77">
        <v>11</v>
      </c>
      <c r="AY18" s="77">
        <v>0</v>
      </c>
      <c r="AZ18" s="77">
        <v>11</v>
      </c>
      <c r="BA18" s="77">
        <v>23</v>
      </c>
      <c r="BB18" s="77">
        <v>0</v>
      </c>
      <c r="BC18" s="77">
        <v>11</v>
      </c>
      <c r="BD18" s="77">
        <v>19</v>
      </c>
      <c r="BE18" s="77">
        <v>0</v>
      </c>
      <c r="BF18" s="77">
        <v>0</v>
      </c>
      <c r="BG18" s="77">
        <v>127</v>
      </c>
      <c r="BH18" s="77">
        <v>0</v>
      </c>
      <c r="BI18" s="77">
        <v>0</v>
      </c>
      <c r="BJ18" s="62">
        <v>0.15207373271889402</v>
      </c>
      <c r="BK18" s="88">
        <v>0</v>
      </c>
      <c r="BL18" s="88">
        <v>12.2</v>
      </c>
      <c r="BM18" s="88">
        <v>9.6</v>
      </c>
      <c r="BN18" s="88">
        <v>6.7</v>
      </c>
      <c r="BO18" s="88">
        <v>0.7</v>
      </c>
      <c r="BP18" s="88">
        <v>3.8</v>
      </c>
      <c r="BQ18" s="88">
        <v>11.5</v>
      </c>
      <c r="BR18" s="88">
        <v>9.9</v>
      </c>
      <c r="BS18" s="88">
        <v>1.7</v>
      </c>
      <c r="BT18" s="88">
        <v>2.6</v>
      </c>
      <c r="BU18" s="88">
        <v>7.4</v>
      </c>
      <c r="BV18" s="88">
        <v>10.5</v>
      </c>
      <c r="BW18" s="88">
        <v>4.3</v>
      </c>
      <c r="BX18" s="88">
        <v>6.7</v>
      </c>
      <c r="BY18" s="88">
        <v>6.7</v>
      </c>
      <c r="BZ18" s="88">
        <v>1.7</v>
      </c>
      <c r="CA18" s="88">
        <v>1</v>
      </c>
      <c r="CB18" s="88">
        <v>3.1</v>
      </c>
      <c r="CC18" s="88">
        <v>21.799999999999997</v>
      </c>
      <c r="CD18" s="88">
        <v>59.1</v>
      </c>
      <c r="CE18" s="88">
        <v>19.200000000000003</v>
      </c>
    </row>
    <row r="19" spans="1:83" x14ac:dyDescent="0.25">
      <c r="A19" s="61" t="s">
        <v>841</v>
      </c>
      <c r="B19" s="61" t="s">
        <v>842</v>
      </c>
      <c r="C19" s="61" t="s">
        <v>843</v>
      </c>
      <c r="D19" s="61" t="s">
        <v>2099</v>
      </c>
      <c r="E19" s="61" t="s">
        <v>649</v>
      </c>
      <c r="F19" s="61" t="s">
        <v>650</v>
      </c>
      <c r="G19" s="61" t="s">
        <v>440</v>
      </c>
      <c r="H19" s="61" t="s">
        <v>844</v>
      </c>
      <c r="I19" s="61" t="s">
        <v>845</v>
      </c>
      <c r="J19" s="97" t="s">
        <v>845</v>
      </c>
      <c r="K19" s="61">
        <v>5427868</v>
      </c>
      <c r="L19" s="61" t="s">
        <v>176</v>
      </c>
      <c r="M19" s="83">
        <v>0.65546742934552948</v>
      </c>
      <c r="N19" s="77">
        <v>356</v>
      </c>
      <c r="O19" s="62">
        <v>543.12385949589986</v>
      </c>
      <c r="P19" s="77">
        <v>112</v>
      </c>
      <c r="Q19" s="62">
        <v>3.18</v>
      </c>
      <c r="R19" s="77">
        <v>356</v>
      </c>
      <c r="S19" s="77">
        <v>0</v>
      </c>
      <c r="T19" s="77">
        <v>23</v>
      </c>
      <c r="U19" s="77">
        <v>4</v>
      </c>
      <c r="V19" s="77">
        <v>1</v>
      </c>
      <c r="W19" s="77">
        <v>5</v>
      </c>
      <c r="X19" s="77">
        <v>7</v>
      </c>
      <c r="Y19" s="77">
        <v>1</v>
      </c>
      <c r="Z19" s="77">
        <v>13</v>
      </c>
      <c r="AA19" s="77">
        <v>1</v>
      </c>
      <c r="AB19" s="77">
        <v>8</v>
      </c>
      <c r="AC19" s="77">
        <v>18</v>
      </c>
      <c r="AD19" s="77">
        <v>12</v>
      </c>
      <c r="AE19" s="77">
        <v>13</v>
      </c>
      <c r="AF19" s="77">
        <v>6</v>
      </c>
      <c r="AG19" s="77">
        <v>0</v>
      </c>
      <c r="AH19" s="77">
        <v>0</v>
      </c>
      <c r="AI19" s="62">
        <v>24.107142857142858</v>
      </c>
      <c r="AJ19" s="62">
        <v>5.3571428571428568</v>
      </c>
      <c r="AK19" s="62">
        <v>19.642857142857142</v>
      </c>
      <c r="AL19" s="62">
        <v>7.1428571428571423</v>
      </c>
      <c r="AM19" s="62">
        <v>43.75</v>
      </c>
      <c r="AN19" s="77">
        <v>21499</v>
      </c>
      <c r="AO19" s="77">
        <v>53333</v>
      </c>
      <c r="AP19" s="62">
        <v>0.49107142857142855</v>
      </c>
      <c r="AQ19" s="77">
        <v>112</v>
      </c>
      <c r="AR19" s="77">
        <v>14</v>
      </c>
      <c r="AS19" s="77">
        <v>84</v>
      </c>
      <c r="AT19" s="77">
        <v>28</v>
      </c>
      <c r="AU19" s="77">
        <v>7</v>
      </c>
      <c r="AV19" s="77">
        <v>11</v>
      </c>
      <c r="AW19" s="77">
        <v>8</v>
      </c>
      <c r="AX19" s="77">
        <v>8</v>
      </c>
      <c r="AY19" s="77">
        <v>4</v>
      </c>
      <c r="AZ19" s="77">
        <v>1</v>
      </c>
      <c r="BA19" s="77">
        <v>3</v>
      </c>
      <c r="BB19" s="77">
        <v>12</v>
      </c>
      <c r="BC19" s="77">
        <v>0</v>
      </c>
      <c r="BD19" s="77">
        <v>13</v>
      </c>
      <c r="BE19" s="77">
        <v>8</v>
      </c>
      <c r="BF19" s="77">
        <v>5</v>
      </c>
      <c r="BG19" s="77">
        <v>30</v>
      </c>
      <c r="BH19" s="77">
        <v>0</v>
      </c>
      <c r="BI19" s="77">
        <v>0</v>
      </c>
      <c r="BJ19" s="62">
        <v>0.12727272727272726</v>
      </c>
      <c r="BK19" s="88">
        <v>3.4</v>
      </c>
      <c r="BL19" s="88">
        <v>4.8</v>
      </c>
      <c r="BM19" s="88">
        <v>4.8</v>
      </c>
      <c r="BN19" s="88">
        <v>8.4</v>
      </c>
      <c r="BO19" s="88">
        <v>15.2</v>
      </c>
      <c r="BP19" s="88">
        <v>6.5</v>
      </c>
      <c r="BQ19" s="88">
        <v>3.4</v>
      </c>
      <c r="BR19" s="88">
        <v>10.1</v>
      </c>
      <c r="BS19" s="88">
        <v>0.6</v>
      </c>
      <c r="BT19" s="88">
        <v>8.6999999999999993</v>
      </c>
      <c r="BU19" s="88">
        <v>8.6999999999999993</v>
      </c>
      <c r="BV19" s="88">
        <v>9.3000000000000007</v>
      </c>
      <c r="BW19" s="88">
        <v>3.7</v>
      </c>
      <c r="BX19" s="88">
        <v>6.7</v>
      </c>
      <c r="BY19" s="88">
        <v>0.6</v>
      </c>
      <c r="BZ19" s="88">
        <v>0.3</v>
      </c>
      <c r="CA19" s="88">
        <v>3.7</v>
      </c>
      <c r="CB19" s="88">
        <v>1.4</v>
      </c>
      <c r="CC19" s="88">
        <v>13</v>
      </c>
      <c r="CD19" s="88">
        <v>74.600000000000009</v>
      </c>
      <c r="CE19" s="88">
        <v>12.700000000000001</v>
      </c>
    </row>
    <row r="20" spans="1:83" x14ac:dyDescent="0.25">
      <c r="A20" s="61" t="s">
        <v>882</v>
      </c>
      <c r="B20" s="61" t="s">
        <v>883</v>
      </c>
      <c r="C20" s="61" t="s">
        <v>884</v>
      </c>
      <c r="D20" s="61" t="s">
        <v>2099</v>
      </c>
      <c r="E20" s="61" t="s">
        <v>649</v>
      </c>
      <c r="F20" s="61" t="s">
        <v>650</v>
      </c>
      <c r="G20" s="61" t="s">
        <v>440</v>
      </c>
      <c r="H20" s="61" t="s">
        <v>885</v>
      </c>
      <c r="I20" s="61" t="s">
        <v>886</v>
      </c>
      <c r="J20" s="97" t="s">
        <v>886</v>
      </c>
      <c r="K20" s="61">
        <v>5430220</v>
      </c>
      <c r="L20" s="61" t="s">
        <v>183</v>
      </c>
      <c r="M20" s="83">
        <v>1.2162745023788388</v>
      </c>
      <c r="N20" s="77">
        <v>906</v>
      </c>
      <c r="O20" s="62">
        <v>744.89763472637844</v>
      </c>
      <c r="P20" s="77">
        <v>341</v>
      </c>
      <c r="Q20" s="62">
        <v>2.66</v>
      </c>
      <c r="R20" s="77">
        <v>906</v>
      </c>
      <c r="S20" s="77">
        <v>15</v>
      </c>
      <c r="T20" s="77">
        <v>50</v>
      </c>
      <c r="U20" s="77">
        <v>9</v>
      </c>
      <c r="V20" s="77">
        <v>19</v>
      </c>
      <c r="W20" s="77">
        <v>15</v>
      </c>
      <c r="X20" s="77">
        <v>17</v>
      </c>
      <c r="Y20" s="77">
        <v>36</v>
      </c>
      <c r="Z20" s="77">
        <v>8</v>
      </c>
      <c r="AA20" s="77">
        <v>11</v>
      </c>
      <c r="AB20" s="77">
        <v>48</v>
      </c>
      <c r="AC20" s="77">
        <v>39</v>
      </c>
      <c r="AD20" s="77">
        <v>37</v>
      </c>
      <c r="AE20" s="77">
        <v>23</v>
      </c>
      <c r="AF20" s="77">
        <v>9</v>
      </c>
      <c r="AG20" s="77">
        <v>1</v>
      </c>
      <c r="AH20" s="77">
        <v>4</v>
      </c>
      <c r="AI20" s="62">
        <v>21.700879765395893</v>
      </c>
      <c r="AJ20" s="62">
        <v>9.9706744868035191</v>
      </c>
      <c r="AK20" s="62">
        <v>21.114369501466275</v>
      </c>
      <c r="AL20" s="62">
        <v>14.076246334310852</v>
      </c>
      <c r="AM20" s="62">
        <v>33.137829912023456</v>
      </c>
      <c r="AN20" s="77">
        <v>22149</v>
      </c>
      <c r="AO20" s="77">
        <v>45750</v>
      </c>
      <c r="AP20" s="62">
        <v>0.52785923753665687</v>
      </c>
      <c r="AQ20" s="77">
        <v>341</v>
      </c>
      <c r="AR20" s="77">
        <v>118</v>
      </c>
      <c r="AS20" s="77">
        <v>200</v>
      </c>
      <c r="AT20" s="77">
        <v>141</v>
      </c>
      <c r="AU20" s="77">
        <v>4</v>
      </c>
      <c r="AV20" s="77">
        <v>20</v>
      </c>
      <c r="AW20" s="77">
        <v>47</v>
      </c>
      <c r="AX20" s="77">
        <v>24</v>
      </c>
      <c r="AY20" s="77">
        <v>11</v>
      </c>
      <c r="AZ20" s="77">
        <v>16</v>
      </c>
      <c r="BA20" s="77">
        <v>42</v>
      </c>
      <c r="BB20" s="77">
        <v>8</v>
      </c>
      <c r="BC20" s="77">
        <v>5</v>
      </c>
      <c r="BD20" s="77">
        <v>78</v>
      </c>
      <c r="BE20" s="77">
        <v>9</v>
      </c>
      <c r="BF20" s="77">
        <v>0</v>
      </c>
      <c r="BG20" s="77">
        <v>74</v>
      </c>
      <c r="BH20" s="77">
        <v>0</v>
      </c>
      <c r="BI20" s="77">
        <v>0</v>
      </c>
      <c r="BJ20" s="62">
        <v>0.20118343195266272</v>
      </c>
      <c r="BK20" s="88">
        <v>3.3</v>
      </c>
      <c r="BL20" s="88">
        <v>6.3</v>
      </c>
      <c r="BM20" s="88">
        <v>14.7</v>
      </c>
      <c r="BN20" s="88">
        <v>4.2</v>
      </c>
      <c r="BO20" s="88">
        <v>2</v>
      </c>
      <c r="BP20" s="88">
        <v>10.7</v>
      </c>
      <c r="BQ20" s="88">
        <v>4.4000000000000004</v>
      </c>
      <c r="BR20" s="88">
        <v>13.6</v>
      </c>
      <c r="BS20" s="88">
        <v>5.2</v>
      </c>
      <c r="BT20" s="88">
        <v>1.7</v>
      </c>
      <c r="BU20" s="88">
        <v>3.1</v>
      </c>
      <c r="BV20" s="88">
        <v>4.9000000000000004</v>
      </c>
      <c r="BW20" s="88">
        <v>8.9</v>
      </c>
      <c r="BX20" s="88">
        <v>3.8</v>
      </c>
      <c r="BY20" s="88">
        <v>5.4</v>
      </c>
      <c r="BZ20" s="88">
        <v>2.8</v>
      </c>
      <c r="CA20" s="88">
        <v>1.5</v>
      </c>
      <c r="CB20" s="88">
        <v>3.6</v>
      </c>
      <c r="CC20" s="88">
        <v>24.299999999999997</v>
      </c>
      <c r="CD20" s="88">
        <v>58.7</v>
      </c>
      <c r="CE20" s="88">
        <v>17.100000000000001</v>
      </c>
    </row>
    <row r="21" spans="1:83" x14ac:dyDescent="0.25">
      <c r="A21" s="61" t="s">
        <v>1530</v>
      </c>
      <c r="B21" s="61" t="s">
        <v>1531</v>
      </c>
      <c r="C21" s="61" t="s">
        <v>1532</v>
      </c>
      <c r="D21" s="61" t="s">
        <v>2099</v>
      </c>
      <c r="E21" s="61" t="s">
        <v>649</v>
      </c>
      <c r="F21" s="61" t="s">
        <v>650</v>
      </c>
      <c r="G21" s="61" t="s">
        <v>440</v>
      </c>
      <c r="H21" s="61" t="s">
        <v>1533</v>
      </c>
      <c r="I21" s="61" t="s">
        <v>1534</v>
      </c>
      <c r="J21" s="97" t="s">
        <v>1534</v>
      </c>
      <c r="K21" s="61">
        <v>5478580</v>
      </c>
      <c r="L21" s="61" t="s">
        <v>305</v>
      </c>
      <c r="M21" s="83">
        <v>0.82121338835938074</v>
      </c>
      <c r="N21" s="77">
        <v>809</v>
      </c>
      <c r="O21" s="62">
        <v>985.12763121923695</v>
      </c>
      <c r="P21" s="77">
        <v>333</v>
      </c>
      <c r="Q21" s="62">
        <v>2.4</v>
      </c>
      <c r="R21" s="77">
        <v>800</v>
      </c>
      <c r="S21" s="77">
        <v>35</v>
      </c>
      <c r="T21" s="77">
        <v>4</v>
      </c>
      <c r="U21" s="77">
        <v>30</v>
      </c>
      <c r="V21" s="77">
        <v>15</v>
      </c>
      <c r="W21" s="77">
        <v>16</v>
      </c>
      <c r="X21" s="77">
        <v>76</v>
      </c>
      <c r="Y21" s="77">
        <v>28</v>
      </c>
      <c r="Z21" s="77">
        <v>10</v>
      </c>
      <c r="AA21" s="77">
        <v>14</v>
      </c>
      <c r="AB21" s="77">
        <v>29</v>
      </c>
      <c r="AC21" s="77">
        <v>29</v>
      </c>
      <c r="AD21" s="77">
        <v>24</v>
      </c>
      <c r="AE21" s="77">
        <v>11</v>
      </c>
      <c r="AF21" s="77">
        <v>9</v>
      </c>
      <c r="AG21" s="77">
        <v>3</v>
      </c>
      <c r="AH21" s="77">
        <v>0</v>
      </c>
      <c r="AI21" s="62">
        <v>20.72072072072072</v>
      </c>
      <c r="AJ21" s="62">
        <v>9.3093093093093096</v>
      </c>
      <c r="AK21" s="62">
        <v>38.438438438438439</v>
      </c>
      <c r="AL21" s="62">
        <v>8.7087087087087074</v>
      </c>
      <c r="AM21" s="62">
        <v>22.822822822822822</v>
      </c>
      <c r="AN21" s="77">
        <v>20580</v>
      </c>
      <c r="AO21" s="77">
        <v>34050</v>
      </c>
      <c r="AP21" s="62">
        <v>0.68468468468468469</v>
      </c>
      <c r="AQ21" s="77">
        <v>333</v>
      </c>
      <c r="AR21" s="77">
        <v>179</v>
      </c>
      <c r="AS21" s="77">
        <v>245</v>
      </c>
      <c r="AT21" s="77">
        <v>88</v>
      </c>
      <c r="AU21" s="77">
        <v>2</v>
      </c>
      <c r="AV21" s="77">
        <v>8</v>
      </c>
      <c r="AW21" s="77">
        <v>49</v>
      </c>
      <c r="AX21" s="77">
        <v>22</v>
      </c>
      <c r="AY21" s="77">
        <v>58</v>
      </c>
      <c r="AZ21" s="77">
        <v>24</v>
      </c>
      <c r="BA21" s="77">
        <v>25</v>
      </c>
      <c r="BB21" s="77">
        <v>27</v>
      </c>
      <c r="BC21" s="77">
        <v>0</v>
      </c>
      <c r="BD21" s="77">
        <v>44</v>
      </c>
      <c r="BE21" s="77">
        <v>3</v>
      </c>
      <c r="BF21" s="77">
        <v>11</v>
      </c>
      <c r="BG21" s="77">
        <v>45</v>
      </c>
      <c r="BH21" s="77">
        <v>1</v>
      </c>
      <c r="BI21" s="77">
        <v>0</v>
      </c>
      <c r="BJ21" s="62">
        <v>0.26332288401253917</v>
      </c>
      <c r="BK21" s="88">
        <v>5.6</v>
      </c>
      <c r="BL21" s="88">
        <v>1.4</v>
      </c>
      <c r="BM21" s="88">
        <v>2.2000000000000002</v>
      </c>
      <c r="BN21" s="88">
        <v>9</v>
      </c>
      <c r="BO21" s="88">
        <v>5.0999999999999996</v>
      </c>
      <c r="BP21" s="88">
        <v>4.2</v>
      </c>
      <c r="BQ21" s="88">
        <v>2.8</v>
      </c>
      <c r="BR21" s="88">
        <v>4.9000000000000004</v>
      </c>
      <c r="BS21" s="88">
        <v>1.5</v>
      </c>
      <c r="BT21" s="88">
        <v>10.5</v>
      </c>
      <c r="BU21" s="88">
        <v>5.3</v>
      </c>
      <c r="BV21" s="88">
        <v>9</v>
      </c>
      <c r="BW21" s="88">
        <v>8.8000000000000007</v>
      </c>
      <c r="BX21" s="88">
        <v>6.2</v>
      </c>
      <c r="BY21" s="88">
        <v>9.4</v>
      </c>
      <c r="BZ21" s="88">
        <v>5.4</v>
      </c>
      <c r="CA21" s="88">
        <v>3.8</v>
      </c>
      <c r="CB21" s="88">
        <v>4.8</v>
      </c>
      <c r="CC21" s="88">
        <v>9.1999999999999993</v>
      </c>
      <c r="CD21" s="88">
        <v>61.099999999999994</v>
      </c>
      <c r="CE21" s="88">
        <v>29.6</v>
      </c>
    </row>
    <row r="22" spans="1:83" s="18" customFormat="1" x14ac:dyDescent="0.25">
      <c r="A22" s="67" t="s">
        <v>7</v>
      </c>
      <c r="B22" s="68" t="s">
        <v>1984</v>
      </c>
      <c r="C22" s="67"/>
      <c r="D22" s="67" t="s">
        <v>2098</v>
      </c>
      <c r="E22" s="67"/>
      <c r="F22" s="67"/>
      <c r="G22" s="67"/>
      <c r="H22" s="67"/>
      <c r="I22" s="67"/>
      <c r="J22" s="98"/>
      <c r="K22" s="67">
        <v>54007</v>
      </c>
      <c r="L22" s="67" t="s">
        <v>6</v>
      </c>
      <c r="M22" s="84">
        <v>516.23514356040312</v>
      </c>
      <c r="N22" s="78">
        <v>12702</v>
      </c>
      <c r="O22" s="69">
        <v>24.60506642844198</v>
      </c>
      <c r="P22" s="78">
        <v>4532</v>
      </c>
      <c r="Q22" s="69">
        <v>2.73</v>
      </c>
      <c r="R22" s="78">
        <v>12360</v>
      </c>
      <c r="S22" s="78">
        <v>382</v>
      </c>
      <c r="T22" s="78">
        <v>360</v>
      </c>
      <c r="U22" s="78">
        <v>254</v>
      </c>
      <c r="V22" s="78">
        <v>281</v>
      </c>
      <c r="W22" s="78">
        <v>326</v>
      </c>
      <c r="X22" s="78">
        <v>254</v>
      </c>
      <c r="Y22" s="78">
        <v>318</v>
      </c>
      <c r="Z22" s="78">
        <v>221</v>
      </c>
      <c r="AA22" s="78">
        <v>159</v>
      </c>
      <c r="AB22" s="78">
        <v>436</v>
      </c>
      <c r="AC22" s="78">
        <v>502</v>
      </c>
      <c r="AD22" s="78">
        <v>480</v>
      </c>
      <c r="AE22" s="78">
        <v>132</v>
      </c>
      <c r="AF22" s="78">
        <v>222</v>
      </c>
      <c r="AG22" s="78">
        <v>154</v>
      </c>
      <c r="AH22" s="78">
        <v>51</v>
      </c>
      <c r="AI22" s="69">
        <v>21.977052074139454</v>
      </c>
      <c r="AJ22" s="69">
        <v>13.393645189761694</v>
      </c>
      <c r="AK22" s="69">
        <v>21.006178287731686</v>
      </c>
      <c r="AL22" s="69">
        <v>9.6204766107678719</v>
      </c>
      <c r="AM22" s="69">
        <v>34.002647837599291</v>
      </c>
      <c r="AN22" s="78">
        <v>21361</v>
      </c>
      <c r="AO22" s="78">
        <v>42519</v>
      </c>
      <c r="AP22" s="69">
        <v>0.56376875551632832</v>
      </c>
      <c r="AQ22" s="78">
        <v>4532</v>
      </c>
      <c r="AR22" s="78">
        <v>1858</v>
      </c>
      <c r="AS22" s="78">
        <v>3805</v>
      </c>
      <c r="AT22" s="78">
        <v>727</v>
      </c>
      <c r="AU22" s="78">
        <v>207</v>
      </c>
      <c r="AV22" s="78">
        <v>118</v>
      </c>
      <c r="AW22" s="78">
        <v>388</v>
      </c>
      <c r="AX22" s="78">
        <v>501</v>
      </c>
      <c r="AY22" s="78">
        <v>115</v>
      </c>
      <c r="AZ22" s="78">
        <v>236</v>
      </c>
      <c r="BA22" s="78">
        <v>565</v>
      </c>
      <c r="BB22" s="78">
        <v>47</v>
      </c>
      <c r="BC22" s="78">
        <v>41</v>
      </c>
      <c r="BD22" s="78">
        <v>722</v>
      </c>
      <c r="BE22" s="78">
        <v>88</v>
      </c>
      <c r="BF22" s="78">
        <v>64</v>
      </c>
      <c r="BG22" s="78">
        <v>956</v>
      </c>
      <c r="BH22" s="78">
        <v>81</v>
      </c>
      <c r="BI22" s="78">
        <v>0</v>
      </c>
      <c r="BJ22" s="69">
        <v>0.17655606684427222</v>
      </c>
      <c r="BK22" s="89">
        <v>4.7</v>
      </c>
      <c r="BL22" s="89">
        <v>5.0999999999999996</v>
      </c>
      <c r="BM22" s="89">
        <v>6.4</v>
      </c>
      <c r="BN22" s="89">
        <v>5.2</v>
      </c>
      <c r="BO22" s="89">
        <v>4.5999999999999996</v>
      </c>
      <c r="BP22" s="89">
        <v>5.9</v>
      </c>
      <c r="BQ22" s="89">
        <v>6</v>
      </c>
      <c r="BR22" s="89">
        <v>5</v>
      </c>
      <c r="BS22" s="89">
        <v>5.8</v>
      </c>
      <c r="BT22" s="89">
        <v>6.4</v>
      </c>
      <c r="BU22" s="89">
        <v>6.8</v>
      </c>
      <c r="BV22" s="89">
        <v>7.2</v>
      </c>
      <c r="BW22" s="89">
        <v>7.9</v>
      </c>
      <c r="BX22" s="89">
        <v>7.4</v>
      </c>
      <c r="BY22" s="89">
        <v>6.2</v>
      </c>
      <c r="BZ22" s="89">
        <v>3.9</v>
      </c>
      <c r="CA22" s="89">
        <v>2.9</v>
      </c>
      <c r="CB22" s="89">
        <v>2.8</v>
      </c>
      <c r="CC22" s="89">
        <v>16.200000000000003</v>
      </c>
      <c r="CD22" s="89">
        <v>60.8</v>
      </c>
      <c r="CE22" s="89">
        <v>23.2</v>
      </c>
    </row>
    <row r="23" spans="1:83" s="72" customFormat="1" x14ac:dyDescent="0.25">
      <c r="A23" s="70" t="s">
        <v>1710</v>
      </c>
      <c r="B23" s="70" t="s">
        <v>1711</v>
      </c>
      <c r="C23" s="70" t="s">
        <v>1712</v>
      </c>
      <c r="D23" s="70" t="s">
        <v>2097</v>
      </c>
      <c r="E23" s="70" t="s">
        <v>539</v>
      </c>
      <c r="F23" s="70" t="s">
        <v>540</v>
      </c>
      <c r="G23" s="70" t="s">
        <v>440</v>
      </c>
      <c r="H23" s="70" t="s">
        <v>1713</v>
      </c>
      <c r="I23" s="70" t="s">
        <v>1714</v>
      </c>
      <c r="J23" s="96" t="s">
        <v>1714</v>
      </c>
      <c r="K23" s="70" t="s">
        <v>1978</v>
      </c>
      <c r="L23" s="70" t="s">
        <v>1978</v>
      </c>
      <c r="M23" s="82">
        <v>79.690392721197</v>
      </c>
      <c r="N23" s="76">
        <v>8213</v>
      </c>
      <c r="O23" s="71">
        <v>103.06135682796564</v>
      </c>
      <c r="P23" s="76">
        <v>3560</v>
      </c>
      <c r="Q23" s="71">
        <v>2.2707865168539327</v>
      </c>
      <c r="R23" s="76">
        <v>8084</v>
      </c>
      <c r="S23" s="76">
        <v>182</v>
      </c>
      <c r="T23" s="76">
        <v>291</v>
      </c>
      <c r="U23" s="76">
        <v>66</v>
      </c>
      <c r="V23" s="76">
        <v>216</v>
      </c>
      <c r="W23" s="76">
        <v>151</v>
      </c>
      <c r="X23" s="76">
        <v>367</v>
      </c>
      <c r="Y23" s="76">
        <v>58</v>
      </c>
      <c r="Z23" s="76">
        <v>159</v>
      </c>
      <c r="AA23" s="76">
        <v>1</v>
      </c>
      <c r="AB23" s="76">
        <v>250</v>
      </c>
      <c r="AC23" s="76">
        <v>343</v>
      </c>
      <c r="AD23" s="76">
        <v>827</v>
      </c>
      <c r="AE23" s="76">
        <v>392</v>
      </c>
      <c r="AF23" s="76">
        <v>6</v>
      </c>
      <c r="AG23" s="76">
        <v>273</v>
      </c>
      <c r="AH23" s="76">
        <v>0</v>
      </c>
      <c r="AI23" s="71">
        <v>15.140449438202246</v>
      </c>
      <c r="AJ23" s="71">
        <v>10.308988764044944</v>
      </c>
      <c r="AK23" s="71">
        <v>16.432584269662922</v>
      </c>
      <c r="AL23" s="71">
        <v>7.02247191011236</v>
      </c>
      <c r="AM23" s="71">
        <v>51.713483146067418</v>
      </c>
      <c r="AN23" s="76">
        <v>28203</v>
      </c>
      <c r="AO23" s="76">
        <v>51210</v>
      </c>
      <c r="AP23" s="71">
        <v>0.41882022471910113</v>
      </c>
      <c r="AQ23" s="76">
        <v>3560</v>
      </c>
      <c r="AR23" s="76">
        <v>415</v>
      </c>
      <c r="AS23" s="76">
        <v>2870</v>
      </c>
      <c r="AT23" s="76">
        <v>690</v>
      </c>
      <c r="AU23" s="76">
        <v>29</v>
      </c>
      <c r="AV23" s="76">
        <v>100</v>
      </c>
      <c r="AW23" s="76">
        <v>262</v>
      </c>
      <c r="AX23" s="76">
        <v>472</v>
      </c>
      <c r="AY23" s="76">
        <v>203</v>
      </c>
      <c r="AZ23" s="76">
        <v>1</v>
      </c>
      <c r="BA23" s="76">
        <v>160</v>
      </c>
      <c r="BB23" s="76">
        <v>0</v>
      </c>
      <c r="BC23" s="76">
        <v>64</v>
      </c>
      <c r="BD23" s="76">
        <v>490</v>
      </c>
      <c r="BE23" s="76">
        <v>19</v>
      </c>
      <c r="BF23" s="76">
        <v>60</v>
      </c>
      <c r="BG23" s="76">
        <v>1357</v>
      </c>
      <c r="BH23" s="76">
        <v>73</v>
      </c>
      <c r="BI23" s="76">
        <v>54</v>
      </c>
      <c r="BJ23" s="71">
        <v>0.13187799043062201</v>
      </c>
      <c r="BK23" s="87">
        <v>4.5</v>
      </c>
      <c r="BL23" s="87">
        <v>4.5</v>
      </c>
      <c r="BM23" s="87">
        <v>5.5</v>
      </c>
      <c r="BN23" s="87">
        <v>7.9</v>
      </c>
      <c r="BO23" s="87">
        <v>5.2</v>
      </c>
      <c r="BP23" s="87">
        <v>5.4</v>
      </c>
      <c r="BQ23" s="87">
        <v>5</v>
      </c>
      <c r="BR23" s="87">
        <v>4.8</v>
      </c>
      <c r="BS23" s="87">
        <v>5.7</v>
      </c>
      <c r="BT23" s="87">
        <v>6</v>
      </c>
      <c r="BU23" s="87">
        <v>6.6</v>
      </c>
      <c r="BV23" s="87">
        <v>7.1</v>
      </c>
      <c r="BW23" s="87">
        <v>8.4</v>
      </c>
      <c r="BX23" s="87">
        <v>8.4</v>
      </c>
      <c r="BY23" s="87">
        <v>5.6</v>
      </c>
      <c r="BZ23" s="87">
        <v>3.1</v>
      </c>
      <c r="CA23" s="87">
        <v>4</v>
      </c>
      <c r="CB23" s="87">
        <v>2.2000000000000002</v>
      </c>
      <c r="CC23" s="87">
        <v>14.5</v>
      </c>
      <c r="CD23" s="87">
        <v>62.1</v>
      </c>
      <c r="CE23" s="87">
        <v>23.3</v>
      </c>
    </row>
    <row r="24" spans="1:83" x14ac:dyDescent="0.25">
      <c r="A24" s="61" t="s">
        <v>536</v>
      </c>
      <c r="B24" s="61" t="s">
        <v>537</v>
      </c>
      <c r="C24" s="61" t="s">
        <v>538</v>
      </c>
      <c r="D24" s="61" t="s">
        <v>2099</v>
      </c>
      <c r="E24" s="61" t="s">
        <v>539</v>
      </c>
      <c r="F24" s="61" t="s">
        <v>540</v>
      </c>
      <c r="G24" s="61" t="s">
        <v>440</v>
      </c>
      <c r="H24" s="61" t="s">
        <v>541</v>
      </c>
      <c r="I24" s="61" t="s">
        <v>542</v>
      </c>
      <c r="J24" s="97" t="s">
        <v>542</v>
      </c>
      <c r="K24" s="61">
        <v>5405452</v>
      </c>
      <c r="L24" s="61" t="s">
        <v>124</v>
      </c>
      <c r="M24" s="83">
        <v>1.8636346850347416</v>
      </c>
      <c r="N24" s="77">
        <v>591</v>
      </c>
      <c r="O24" s="62">
        <v>317.12223685565431</v>
      </c>
      <c r="P24" s="77">
        <v>249</v>
      </c>
      <c r="Q24" s="62">
        <v>2.37</v>
      </c>
      <c r="R24" s="77">
        <v>591</v>
      </c>
      <c r="S24" s="77">
        <v>3</v>
      </c>
      <c r="T24" s="77">
        <v>59</v>
      </c>
      <c r="U24" s="77">
        <v>14</v>
      </c>
      <c r="V24" s="77">
        <v>16</v>
      </c>
      <c r="W24" s="77">
        <v>21</v>
      </c>
      <c r="X24" s="77">
        <v>13</v>
      </c>
      <c r="Y24" s="77">
        <v>17</v>
      </c>
      <c r="Z24" s="77">
        <v>7</v>
      </c>
      <c r="AA24" s="77">
        <v>4</v>
      </c>
      <c r="AB24" s="77">
        <v>4</v>
      </c>
      <c r="AC24" s="77">
        <v>24</v>
      </c>
      <c r="AD24" s="77">
        <v>37</v>
      </c>
      <c r="AE24" s="77">
        <v>17</v>
      </c>
      <c r="AF24" s="77">
        <v>4</v>
      </c>
      <c r="AG24" s="77">
        <v>9</v>
      </c>
      <c r="AH24" s="77">
        <v>0</v>
      </c>
      <c r="AI24" s="62">
        <v>30.522088353413658</v>
      </c>
      <c r="AJ24" s="62">
        <v>14.859437751004014</v>
      </c>
      <c r="AK24" s="62">
        <v>16.46586345381526</v>
      </c>
      <c r="AL24" s="62">
        <v>1.6064257028112447</v>
      </c>
      <c r="AM24" s="62">
        <v>36.546184738955823</v>
      </c>
      <c r="AN24" s="77">
        <v>23434</v>
      </c>
      <c r="AO24" s="77">
        <v>34531</v>
      </c>
      <c r="AP24" s="62">
        <v>0.61847389558232935</v>
      </c>
      <c r="AQ24" s="77">
        <v>249</v>
      </c>
      <c r="AR24" s="77">
        <v>51</v>
      </c>
      <c r="AS24" s="77">
        <v>197</v>
      </c>
      <c r="AT24" s="77">
        <v>52</v>
      </c>
      <c r="AU24" s="77">
        <v>50</v>
      </c>
      <c r="AV24" s="77">
        <v>21</v>
      </c>
      <c r="AW24" s="77">
        <v>5</v>
      </c>
      <c r="AX24" s="77">
        <v>20</v>
      </c>
      <c r="AY24" s="77">
        <v>7</v>
      </c>
      <c r="AZ24" s="77">
        <v>18</v>
      </c>
      <c r="BA24" s="77">
        <v>8</v>
      </c>
      <c r="BB24" s="77">
        <v>8</v>
      </c>
      <c r="BC24" s="77">
        <v>12</v>
      </c>
      <c r="BD24" s="77">
        <v>28</v>
      </c>
      <c r="BE24" s="77">
        <v>0</v>
      </c>
      <c r="BF24" s="77">
        <v>0</v>
      </c>
      <c r="BG24" s="77">
        <v>60</v>
      </c>
      <c r="BH24" s="77">
        <v>7</v>
      </c>
      <c r="BI24" s="77">
        <v>0</v>
      </c>
      <c r="BJ24" s="62">
        <v>0.14344262295081966</v>
      </c>
      <c r="BK24" s="88">
        <v>6.3</v>
      </c>
      <c r="BL24" s="88">
        <v>4.0999999999999996</v>
      </c>
      <c r="BM24" s="88">
        <v>3.7</v>
      </c>
      <c r="BN24" s="88">
        <v>6.3</v>
      </c>
      <c r="BO24" s="88">
        <v>3.6</v>
      </c>
      <c r="BP24" s="88">
        <v>4.4000000000000004</v>
      </c>
      <c r="BQ24" s="88">
        <v>5.2</v>
      </c>
      <c r="BR24" s="88">
        <v>3</v>
      </c>
      <c r="BS24" s="88">
        <v>6.6</v>
      </c>
      <c r="BT24" s="88">
        <v>9.5</v>
      </c>
      <c r="BU24" s="88">
        <v>15.1</v>
      </c>
      <c r="BV24" s="88">
        <v>5.8</v>
      </c>
      <c r="BW24" s="88">
        <v>5.9</v>
      </c>
      <c r="BX24" s="88">
        <v>9.1</v>
      </c>
      <c r="BY24" s="88">
        <v>4.9000000000000004</v>
      </c>
      <c r="BZ24" s="88">
        <v>2</v>
      </c>
      <c r="CA24" s="88">
        <v>2.2000000000000002</v>
      </c>
      <c r="CB24" s="88">
        <v>2.4</v>
      </c>
      <c r="CC24" s="88">
        <v>14.099999999999998</v>
      </c>
      <c r="CD24" s="88">
        <v>65.400000000000006</v>
      </c>
      <c r="CE24" s="88">
        <v>20.599999999999998</v>
      </c>
    </row>
    <row r="25" spans="1:83" x14ac:dyDescent="0.25">
      <c r="A25" s="61" t="s">
        <v>571</v>
      </c>
      <c r="B25" s="61" t="s">
        <v>572</v>
      </c>
      <c r="C25" s="61" t="s">
        <v>573</v>
      </c>
      <c r="D25" s="61" t="s">
        <v>2099</v>
      </c>
      <c r="E25" s="61" t="s">
        <v>539</v>
      </c>
      <c r="F25" s="61" t="s">
        <v>540</v>
      </c>
      <c r="G25" s="61" t="s">
        <v>440</v>
      </c>
      <c r="H25" s="61" t="s">
        <v>574</v>
      </c>
      <c r="I25" s="61" t="s">
        <v>575</v>
      </c>
      <c r="J25" s="97" t="s">
        <v>575</v>
      </c>
      <c r="K25" s="61">
        <v>5406844</v>
      </c>
      <c r="L25" s="61" t="s">
        <v>129</v>
      </c>
      <c r="M25" s="83">
        <v>0.7344861239997621</v>
      </c>
      <c r="N25" s="77">
        <v>1028</v>
      </c>
      <c r="O25" s="62">
        <v>1399.6180001357425</v>
      </c>
      <c r="P25" s="77">
        <v>153</v>
      </c>
      <c r="Q25" s="62">
        <v>1.95</v>
      </c>
      <c r="R25" s="77">
        <v>298</v>
      </c>
      <c r="S25" s="77">
        <v>3</v>
      </c>
      <c r="T25" s="77">
        <v>6</v>
      </c>
      <c r="U25" s="77">
        <v>4</v>
      </c>
      <c r="V25" s="77">
        <v>4</v>
      </c>
      <c r="W25" s="77">
        <v>5</v>
      </c>
      <c r="X25" s="77">
        <v>23</v>
      </c>
      <c r="Y25" s="77">
        <v>4</v>
      </c>
      <c r="Z25" s="77">
        <v>2</v>
      </c>
      <c r="AA25" s="77">
        <v>8</v>
      </c>
      <c r="AB25" s="77">
        <v>11</v>
      </c>
      <c r="AC25" s="77">
        <v>30</v>
      </c>
      <c r="AD25" s="77">
        <v>16</v>
      </c>
      <c r="AE25" s="77">
        <v>14</v>
      </c>
      <c r="AF25" s="77">
        <v>5</v>
      </c>
      <c r="AG25" s="77">
        <v>16</v>
      </c>
      <c r="AH25" s="77">
        <v>2</v>
      </c>
      <c r="AI25" s="62">
        <v>8.4967320261437909</v>
      </c>
      <c r="AJ25" s="62">
        <v>5.8823529411764701</v>
      </c>
      <c r="AK25" s="62">
        <v>24.183006535947712</v>
      </c>
      <c r="AL25" s="62">
        <v>7.18954248366013</v>
      </c>
      <c r="AM25" s="62">
        <v>54.248366013071895</v>
      </c>
      <c r="AN25" s="77">
        <v>16534</v>
      </c>
      <c r="AO25" s="77">
        <v>63523</v>
      </c>
      <c r="AP25" s="62">
        <v>0.38562091503267976</v>
      </c>
      <c r="AQ25" s="77">
        <v>153</v>
      </c>
      <c r="AR25" s="77">
        <v>13</v>
      </c>
      <c r="AS25" s="77">
        <v>121</v>
      </c>
      <c r="AT25" s="77">
        <v>32</v>
      </c>
      <c r="AU25" s="77">
        <v>0</v>
      </c>
      <c r="AV25" s="77">
        <v>0</v>
      </c>
      <c r="AW25" s="77">
        <v>7</v>
      </c>
      <c r="AX25" s="77">
        <v>29</v>
      </c>
      <c r="AY25" s="77">
        <v>0</v>
      </c>
      <c r="AZ25" s="77">
        <v>3</v>
      </c>
      <c r="BA25" s="77">
        <v>14</v>
      </c>
      <c r="BB25" s="77">
        <v>0</v>
      </c>
      <c r="BC25" s="77">
        <v>0</v>
      </c>
      <c r="BD25" s="77">
        <v>33</v>
      </c>
      <c r="BE25" s="77">
        <v>4</v>
      </c>
      <c r="BF25" s="77">
        <v>4</v>
      </c>
      <c r="BG25" s="77">
        <v>51</v>
      </c>
      <c r="BH25" s="77">
        <v>1</v>
      </c>
      <c r="BI25" s="77">
        <v>0</v>
      </c>
      <c r="BJ25" s="62">
        <v>9.5890410958904104E-2</v>
      </c>
      <c r="BK25" s="88">
        <v>1.7</v>
      </c>
      <c r="BL25" s="88">
        <v>1.5</v>
      </c>
      <c r="BM25" s="88">
        <v>0.8</v>
      </c>
      <c r="BN25" s="88">
        <v>51.1</v>
      </c>
      <c r="BO25" s="88">
        <v>21.7</v>
      </c>
      <c r="BP25" s="88">
        <v>1</v>
      </c>
      <c r="BQ25" s="88">
        <v>1.1000000000000001</v>
      </c>
      <c r="BR25" s="88">
        <v>2.2000000000000002</v>
      </c>
      <c r="BS25" s="88">
        <v>1.6</v>
      </c>
      <c r="BT25" s="88">
        <v>2.1</v>
      </c>
      <c r="BU25" s="88">
        <v>1.7</v>
      </c>
      <c r="BV25" s="88">
        <v>1.8</v>
      </c>
      <c r="BW25" s="88">
        <v>1.8</v>
      </c>
      <c r="BX25" s="88">
        <v>3.8</v>
      </c>
      <c r="BY25" s="88">
        <v>1.8</v>
      </c>
      <c r="BZ25" s="88">
        <v>1.6</v>
      </c>
      <c r="CA25" s="88">
        <v>2.8</v>
      </c>
      <c r="CB25" s="88">
        <v>0.1</v>
      </c>
      <c r="CC25" s="88">
        <v>4</v>
      </c>
      <c r="CD25" s="88">
        <v>86.09999999999998</v>
      </c>
      <c r="CE25" s="88">
        <v>10.1</v>
      </c>
    </row>
    <row r="26" spans="1:83" x14ac:dyDescent="0.25">
      <c r="A26" s="61" t="s">
        <v>853</v>
      </c>
      <c r="B26" s="61" t="s">
        <v>854</v>
      </c>
      <c r="C26" s="61" t="s">
        <v>855</v>
      </c>
      <c r="D26" s="61" t="s">
        <v>2099</v>
      </c>
      <c r="E26" s="61" t="s">
        <v>539</v>
      </c>
      <c r="F26" s="61" t="s">
        <v>540</v>
      </c>
      <c r="G26" s="61" t="s">
        <v>440</v>
      </c>
      <c r="H26" s="61" t="s">
        <v>856</v>
      </c>
      <c r="I26" s="61" t="s">
        <v>857</v>
      </c>
      <c r="J26" s="97" t="s">
        <v>857</v>
      </c>
      <c r="K26" s="61">
        <v>5428204</v>
      </c>
      <c r="L26" s="61" t="s">
        <v>178</v>
      </c>
      <c r="M26" s="83">
        <v>2.0887728018185237</v>
      </c>
      <c r="N26" s="77">
        <v>2842</v>
      </c>
      <c r="O26" s="62">
        <v>1360.6075287487959</v>
      </c>
      <c r="P26" s="77">
        <v>1394</v>
      </c>
      <c r="Q26" s="62">
        <v>2.04</v>
      </c>
      <c r="R26" s="77">
        <v>2842</v>
      </c>
      <c r="S26" s="77">
        <v>58</v>
      </c>
      <c r="T26" s="77">
        <v>30</v>
      </c>
      <c r="U26" s="77">
        <v>58</v>
      </c>
      <c r="V26" s="77">
        <v>25</v>
      </c>
      <c r="W26" s="77">
        <v>53</v>
      </c>
      <c r="X26" s="77">
        <v>86</v>
      </c>
      <c r="Y26" s="77">
        <v>67</v>
      </c>
      <c r="Z26" s="77">
        <v>356</v>
      </c>
      <c r="AA26" s="77">
        <v>62</v>
      </c>
      <c r="AB26" s="77">
        <v>79</v>
      </c>
      <c r="AC26" s="77">
        <v>186</v>
      </c>
      <c r="AD26" s="77">
        <v>146</v>
      </c>
      <c r="AE26" s="77">
        <v>61</v>
      </c>
      <c r="AF26" s="77">
        <v>73</v>
      </c>
      <c r="AG26" s="77">
        <v>15</v>
      </c>
      <c r="AH26" s="77">
        <v>39</v>
      </c>
      <c r="AI26" s="62">
        <v>10.473457675753227</v>
      </c>
      <c r="AJ26" s="62">
        <v>5.5954088952654235</v>
      </c>
      <c r="AK26" s="62">
        <v>40.961262553802008</v>
      </c>
      <c r="AL26" s="62">
        <v>5.6671449067431849</v>
      </c>
      <c r="AM26" s="62">
        <v>37.302725968436157</v>
      </c>
      <c r="AN26" s="77">
        <v>32440</v>
      </c>
      <c r="AO26" s="77">
        <v>43676</v>
      </c>
      <c r="AP26" s="62">
        <v>0.57030129124820661</v>
      </c>
      <c r="AQ26" s="77">
        <v>1394</v>
      </c>
      <c r="AR26" s="77">
        <v>136</v>
      </c>
      <c r="AS26" s="77">
        <v>944</v>
      </c>
      <c r="AT26" s="77">
        <v>450</v>
      </c>
      <c r="AU26" s="77">
        <v>41</v>
      </c>
      <c r="AV26" s="77">
        <v>27</v>
      </c>
      <c r="AW26" s="77">
        <v>78</v>
      </c>
      <c r="AX26" s="77">
        <v>114</v>
      </c>
      <c r="AY26" s="77">
        <v>28</v>
      </c>
      <c r="AZ26" s="77">
        <v>22</v>
      </c>
      <c r="BA26" s="77">
        <v>362</v>
      </c>
      <c r="BB26" s="77">
        <v>37</v>
      </c>
      <c r="BC26" s="77">
        <v>86</v>
      </c>
      <c r="BD26" s="77">
        <v>229</v>
      </c>
      <c r="BE26" s="77">
        <v>17</v>
      </c>
      <c r="BF26" s="77">
        <v>19</v>
      </c>
      <c r="BG26" s="77">
        <v>321</v>
      </c>
      <c r="BH26" s="77">
        <v>0</v>
      </c>
      <c r="BI26" s="77">
        <v>0</v>
      </c>
      <c r="BJ26" s="62">
        <v>0.14844315713251266</v>
      </c>
      <c r="BK26" s="88">
        <v>4.8</v>
      </c>
      <c r="BL26" s="88">
        <v>4.5999999999999996</v>
      </c>
      <c r="BM26" s="88">
        <v>3.6</v>
      </c>
      <c r="BN26" s="88">
        <v>5.6</v>
      </c>
      <c r="BO26" s="88">
        <v>8.1999999999999993</v>
      </c>
      <c r="BP26" s="88">
        <v>4.2</v>
      </c>
      <c r="BQ26" s="88">
        <v>6</v>
      </c>
      <c r="BR26" s="88">
        <v>5.5</v>
      </c>
      <c r="BS26" s="88">
        <v>5.4</v>
      </c>
      <c r="BT26" s="88">
        <v>5.3</v>
      </c>
      <c r="BU26" s="88">
        <v>4.2</v>
      </c>
      <c r="BV26" s="88">
        <v>9.1</v>
      </c>
      <c r="BW26" s="88">
        <v>14.1</v>
      </c>
      <c r="BX26" s="88">
        <v>6.2</v>
      </c>
      <c r="BY26" s="88">
        <v>4</v>
      </c>
      <c r="BZ26" s="88">
        <v>3</v>
      </c>
      <c r="CA26" s="88">
        <v>4.8</v>
      </c>
      <c r="CB26" s="88">
        <v>1.6</v>
      </c>
      <c r="CC26" s="88">
        <v>12.999999999999998</v>
      </c>
      <c r="CD26" s="88">
        <v>67.599999999999994</v>
      </c>
      <c r="CE26" s="88">
        <v>19.600000000000001</v>
      </c>
    </row>
    <row r="27" spans="1:83" s="10" customFormat="1" x14ac:dyDescent="0.25">
      <c r="A27" s="65" t="s">
        <v>1595</v>
      </c>
      <c r="B27" s="65" t="s">
        <v>1596</v>
      </c>
      <c r="C27" s="65" t="s">
        <v>1597</v>
      </c>
      <c r="D27" s="65" t="s">
        <v>2099</v>
      </c>
      <c r="E27" s="65" t="s">
        <v>1598</v>
      </c>
      <c r="F27" s="65" t="s">
        <v>720</v>
      </c>
      <c r="G27" s="65" t="s">
        <v>440</v>
      </c>
      <c r="H27" s="65" t="s">
        <v>1599</v>
      </c>
      <c r="I27" s="65">
        <v>540014</v>
      </c>
      <c r="J27" s="99" t="s">
        <v>1992</v>
      </c>
      <c r="K27" s="65">
        <v>5485156</v>
      </c>
      <c r="L27" s="65" t="s">
        <v>318</v>
      </c>
      <c r="M27" s="85">
        <v>6.8848665104384335</v>
      </c>
      <c r="N27" s="79">
        <v>6927</v>
      </c>
      <c r="O27" s="66">
        <v>1006.1197249790813</v>
      </c>
      <c r="P27" s="79">
        <v>3083</v>
      </c>
      <c r="Q27" s="66">
        <v>2.2257541355822252</v>
      </c>
      <c r="R27" s="79">
        <v>6862</v>
      </c>
      <c r="S27" s="79">
        <v>131</v>
      </c>
      <c r="T27" s="79">
        <v>252</v>
      </c>
      <c r="U27" s="79">
        <v>202</v>
      </c>
      <c r="V27" s="79">
        <v>190</v>
      </c>
      <c r="W27" s="79">
        <v>131</v>
      </c>
      <c r="X27" s="79">
        <v>96</v>
      </c>
      <c r="Y27" s="79">
        <v>172</v>
      </c>
      <c r="Z27" s="79">
        <v>171</v>
      </c>
      <c r="AA27" s="79">
        <v>130</v>
      </c>
      <c r="AB27" s="79">
        <v>274</v>
      </c>
      <c r="AC27" s="79">
        <v>395</v>
      </c>
      <c r="AD27" s="79">
        <v>414</v>
      </c>
      <c r="AE27" s="79">
        <v>194</v>
      </c>
      <c r="AF27" s="79">
        <v>126</v>
      </c>
      <c r="AG27" s="79">
        <v>73</v>
      </c>
      <c r="AH27" s="79">
        <v>112</v>
      </c>
      <c r="AI27" s="66">
        <v>19.09892262487757</v>
      </c>
      <c r="AJ27" s="66">
        <v>10.479921645445641</v>
      </c>
      <c r="AK27" s="66">
        <v>18.576558929154423</v>
      </c>
      <c r="AL27" s="66">
        <v>8.9454782892588973</v>
      </c>
      <c r="AM27" s="66">
        <v>42.899118511263467</v>
      </c>
      <c r="AN27" s="79">
        <v>31648</v>
      </c>
      <c r="AO27" s="79">
        <v>52775</v>
      </c>
      <c r="AP27" s="66">
        <v>0.48155403199477637</v>
      </c>
      <c r="AQ27" s="79">
        <v>3083</v>
      </c>
      <c r="AR27" s="79">
        <v>184</v>
      </c>
      <c r="AS27" s="79">
        <v>2021</v>
      </c>
      <c r="AT27" s="79">
        <v>1062</v>
      </c>
      <c r="AU27" s="79">
        <v>55</v>
      </c>
      <c r="AV27" s="79">
        <v>76</v>
      </c>
      <c r="AW27" s="79">
        <v>394</v>
      </c>
      <c r="AX27" s="79">
        <v>89</v>
      </c>
      <c r="AY27" s="79">
        <v>79</v>
      </c>
      <c r="AZ27" s="79">
        <v>222</v>
      </c>
      <c r="BA27" s="79">
        <v>258</v>
      </c>
      <c r="BB27" s="79">
        <v>98</v>
      </c>
      <c r="BC27" s="79">
        <v>34</v>
      </c>
      <c r="BD27" s="79">
        <v>530</v>
      </c>
      <c r="BE27" s="79">
        <v>107</v>
      </c>
      <c r="BF27" s="79">
        <v>21</v>
      </c>
      <c r="BG27" s="79">
        <v>913</v>
      </c>
      <c r="BH27" s="79">
        <v>12</v>
      </c>
      <c r="BI27" s="79">
        <v>6</v>
      </c>
      <c r="BJ27" s="66">
        <v>0.23393227366966138</v>
      </c>
      <c r="BK27" s="90">
        <v>5.5</v>
      </c>
      <c r="BL27" s="90">
        <v>5</v>
      </c>
      <c r="BM27" s="90">
        <v>6.1</v>
      </c>
      <c r="BN27" s="90">
        <v>4.8</v>
      </c>
      <c r="BO27" s="90">
        <v>4.5</v>
      </c>
      <c r="BP27" s="90">
        <v>5.9</v>
      </c>
      <c r="BQ27" s="90">
        <v>5.8</v>
      </c>
      <c r="BR27" s="90">
        <v>5.3</v>
      </c>
      <c r="BS27" s="90">
        <v>7.7</v>
      </c>
      <c r="BT27" s="90">
        <v>7.6</v>
      </c>
      <c r="BU27" s="90">
        <v>6.1</v>
      </c>
      <c r="BV27" s="90">
        <v>5.9</v>
      </c>
      <c r="BW27" s="90">
        <v>6.8</v>
      </c>
      <c r="BX27" s="90">
        <v>7</v>
      </c>
      <c r="BY27" s="90">
        <v>5.4</v>
      </c>
      <c r="BZ27" s="90">
        <v>3.2</v>
      </c>
      <c r="CA27" s="90">
        <v>4</v>
      </c>
      <c r="CB27" s="90">
        <v>3.5</v>
      </c>
      <c r="CC27" s="90">
        <v>16.600000000000001</v>
      </c>
      <c r="CD27" s="90">
        <v>60.4</v>
      </c>
      <c r="CE27" s="90">
        <v>23.1</v>
      </c>
    </row>
    <row r="28" spans="1:83" x14ac:dyDescent="0.25">
      <c r="A28" s="61" t="s">
        <v>1607</v>
      </c>
      <c r="B28" s="61" t="s">
        <v>1608</v>
      </c>
      <c r="C28" s="61" t="s">
        <v>1609</v>
      </c>
      <c r="D28" s="61" t="s">
        <v>2099</v>
      </c>
      <c r="E28" s="61" t="s">
        <v>539</v>
      </c>
      <c r="F28" s="61" t="s">
        <v>540</v>
      </c>
      <c r="G28" s="61" t="s">
        <v>440</v>
      </c>
      <c r="H28" s="61" t="s">
        <v>1610</v>
      </c>
      <c r="I28" s="61" t="s">
        <v>1611</v>
      </c>
      <c r="J28" s="97" t="s">
        <v>1611</v>
      </c>
      <c r="K28" s="61">
        <v>5485324</v>
      </c>
      <c r="L28" s="61" t="s">
        <v>320</v>
      </c>
      <c r="M28" s="83">
        <v>1.3278982683030653</v>
      </c>
      <c r="N28" s="77">
        <v>2442</v>
      </c>
      <c r="O28" s="62">
        <v>1838.996298353982</v>
      </c>
      <c r="P28" s="77">
        <v>1159</v>
      </c>
      <c r="Q28" s="62">
        <v>2.11</v>
      </c>
      <c r="R28" s="77">
        <v>2442</v>
      </c>
      <c r="S28" s="77">
        <v>87</v>
      </c>
      <c r="T28" s="77">
        <v>60</v>
      </c>
      <c r="U28" s="77">
        <v>40</v>
      </c>
      <c r="V28" s="77">
        <v>137</v>
      </c>
      <c r="W28" s="77">
        <v>82</v>
      </c>
      <c r="X28" s="77">
        <v>39</v>
      </c>
      <c r="Y28" s="77">
        <v>116</v>
      </c>
      <c r="Z28" s="77">
        <v>52</v>
      </c>
      <c r="AA28" s="77">
        <v>39</v>
      </c>
      <c r="AB28" s="77">
        <v>64</v>
      </c>
      <c r="AC28" s="77">
        <v>103</v>
      </c>
      <c r="AD28" s="77">
        <v>225</v>
      </c>
      <c r="AE28" s="77">
        <v>31</v>
      </c>
      <c r="AF28" s="77">
        <v>84</v>
      </c>
      <c r="AG28" s="77">
        <v>0</v>
      </c>
      <c r="AH28" s="77">
        <v>0</v>
      </c>
      <c r="AI28" s="62">
        <v>16.134598792062121</v>
      </c>
      <c r="AJ28" s="62">
        <v>18.895599654874893</v>
      </c>
      <c r="AK28" s="62">
        <v>21.225194132873167</v>
      </c>
      <c r="AL28" s="62">
        <v>5.5220017256255396</v>
      </c>
      <c r="AM28" s="62">
        <v>38.22260569456428</v>
      </c>
      <c r="AN28" s="77">
        <v>25786</v>
      </c>
      <c r="AO28" s="77">
        <v>41360</v>
      </c>
      <c r="AP28" s="62">
        <v>0.56255392579810182</v>
      </c>
      <c r="AQ28" s="77">
        <v>1159</v>
      </c>
      <c r="AR28" s="77">
        <v>98</v>
      </c>
      <c r="AS28" s="77">
        <v>804</v>
      </c>
      <c r="AT28" s="77">
        <v>355</v>
      </c>
      <c r="AU28" s="77">
        <v>0</v>
      </c>
      <c r="AV28" s="77">
        <v>9</v>
      </c>
      <c r="AW28" s="77">
        <v>129</v>
      </c>
      <c r="AX28" s="77">
        <v>63</v>
      </c>
      <c r="AY28" s="77">
        <v>136</v>
      </c>
      <c r="AZ28" s="77">
        <v>59</v>
      </c>
      <c r="BA28" s="77">
        <v>81</v>
      </c>
      <c r="BB28" s="77">
        <v>104</v>
      </c>
      <c r="BC28" s="77">
        <v>0</v>
      </c>
      <c r="BD28" s="77">
        <v>128</v>
      </c>
      <c r="BE28" s="77">
        <v>39</v>
      </c>
      <c r="BF28" s="77">
        <v>0</v>
      </c>
      <c r="BG28" s="77">
        <v>313</v>
      </c>
      <c r="BH28" s="77">
        <v>0</v>
      </c>
      <c r="BI28" s="77">
        <v>27</v>
      </c>
      <c r="BJ28" s="62">
        <v>0.19761029411764705</v>
      </c>
      <c r="BK28" s="88">
        <v>0</v>
      </c>
      <c r="BL28" s="88">
        <v>2.7</v>
      </c>
      <c r="BM28" s="88">
        <v>4.0999999999999996</v>
      </c>
      <c r="BN28" s="88">
        <v>6.6</v>
      </c>
      <c r="BO28" s="88">
        <v>7.8</v>
      </c>
      <c r="BP28" s="88">
        <v>6.2</v>
      </c>
      <c r="BQ28" s="88">
        <v>3.4</v>
      </c>
      <c r="BR28" s="88">
        <v>4.0999999999999996</v>
      </c>
      <c r="BS28" s="88">
        <v>10.4</v>
      </c>
      <c r="BT28" s="88">
        <v>3.6</v>
      </c>
      <c r="BU28" s="88">
        <v>8.3000000000000007</v>
      </c>
      <c r="BV28" s="88">
        <v>6.5</v>
      </c>
      <c r="BW28" s="88">
        <v>8.5</v>
      </c>
      <c r="BX28" s="88">
        <v>10.199999999999999</v>
      </c>
      <c r="BY28" s="88">
        <v>6.6</v>
      </c>
      <c r="BZ28" s="88">
        <v>3.3</v>
      </c>
      <c r="CA28" s="88">
        <v>3.9</v>
      </c>
      <c r="CB28" s="88">
        <v>3.8</v>
      </c>
      <c r="CC28" s="88">
        <v>6.8</v>
      </c>
      <c r="CD28" s="88">
        <v>65.399999999999991</v>
      </c>
      <c r="CE28" s="88">
        <v>27.799999999999997</v>
      </c>
    </row>
    <row r="29" spans="1:83" x14ac:dyDescent="0.25">
      <c r="A29" s="136" t="s">
        <v>2133</v>
      </c>
      <c r="B29" s="136" t="s">
        <v>2134</v>
      </c>
      <c r="C29" s="136" t="s">
        <v>2135</v>
      </c>
      <c r="D29" s="137" t="s">
        <v>2099</v>
      </c>
      <c r="E29" s="137" t="s">
        <v>539</v>
      </c>
      <c r="F29" s="137" t="s">
        <v>540</v>
      </c>
      <c r="G29" s="137" t="s">
        <v>440</v>
      </c>
      <c r="H29" s="137" t="s">
        <v>2136</v>
      </c>
      <c r="I29" s="137" t="s">
        <v>2137</v>
      </c>
      <c r="J29" s="138" t="s">
        <v>2137</v>
      </c>
      <c r="K29" s="136">
        <v>5487892</v>
      </c>
      <c r="L29" s="137" t="s">
        <v>2138</v>
      </c>
      <c r="M29" s="83">
        <v>0.14280095268853193</v>
      </c>
      <c r="N29" s="77">
        <v>560</v>
      </c>
      <c r="O29" s="62">
        <v>3921.5424649262336</v>
      </c>
      <c r="P29" s="77">
        <v>213</v>
      </c>
      <c r="Q29" s="62">
        <v>2.61</v>
      </c>
      <c r="R29" s="77">
        <v>556</v>
      </c>
      <c r="S29" s="77">
        <v>24</v>
      </c>
      <c r="T29" s="77">
        <v>8</v>
      </c>
      <c r="U29" s="77">
        <v>8</v>
      </c>
      <c r="V29" s="77">
        <v>4</v>
      </c>
      <c r="W29" s="77">
        <v>10</v>
      </c>
      <c r="X29" s="77">
        <v>3</v>
      </c>
      <c r="Y29" s="77">
        <v>47</v>
      </c>
      <c r="Z29" s="77">
        <v>20</v>
      </c>
      <c r="AA29" s="77">
        <v>5</v>
      </c>
      <c r="AB29" s="77">
        <v>9</v>
      </c>
      <c r="AC29" s="77">
        <v>10</v>
      </c>
      <c r="AD29" s="77">
        <v>39</v>
      </c>
      <c r="AE29" s="77">
        <v>11</v>
      </c>
      <c r="AF29" s="77">
        <v>6</v>
      </c>
      <c r="AG29" s="77">
        <v>7</v>
      </c>
      <c r="AH29" s="77">
        <v>2</v>
      </c>
      <c r="AI29" s="62">
        <v>18.779342723004692</v>
      </c>
      <c r="AJ29" s="62">
        <v>6.5727699530516439</v>
      </c>
      <c r="AK29" s="62">
        <v>35.2112676056338</v>
      </c>
      <c r="AL29" s="62">
        <v>4.225352112676056</v>
      </c>
      <c r="AM29" s="62">
        <v>35.2112676056338</v>
      </c>
      <c r="AN29" s="77">
        <v>22029</v>
      </c>
      <c r="AO29" s="77">
        <v>40481</v>
      </c>
      <c r="AP29" s="62">
        <v>0.60563380281690138</v>
      </c>
      <c r="AQ29" s="77">
        <v>213</v>
      </c>
      <c r="AR29" s="77">
        <v>32</v>
      </c>
      <c r="AS29" s="77">
        <v>187</v>
      </c>
      <c r="AT29" s="77">
        <v>26</v>
      </c>
      <c r="AU29" s="77">
        <v>5</v>
      </c>
      <c r="AV29" s="77">
        <v>0</v>
      </c>
      <c r="AW29" s="77">
        <v>33</v>
      </c>
      <c r="AX29" s="77">
        <v>9</v>
      </c>
      <c r="AY29" s="77">
        <v>1</v>
      </c>
      <c r="AZ29" s="77">
        <v>7</v>
      </c>
      <c r="BA29" s="77">
        <v>58</v>
      </c>
      <c r="BB29" s="77">
        <v>7</v>
      </c>
      <c r="BC29" s="77">
        <v>7</v>
      </c>
      <c r="BD29" s="77">
        <v>17</v>
      </c>
      <c r="BE29" s="77">
        <v>2</v>
      </c>
      <c r="BF29" s="77">
        <v>0</v>
      </c>
      <c r="BG29" s="77">
        <v>65</v>
      </c>
      <c r="BH29" s="77">
        <v>0</v>
      </c>
      <c r="BI29" s="77">
        <v>0</v>
      </c>
      <c r="BJ29" s="62">
        <v>0.22274881516587677</v>
      </c>
      <c r="BK29" s="88">
        <v>14.5</v>
      </c>
      <c r="BL29" s="88">
        <v>2.9</v>
      </c>
      <c r="BM29" s="88">
        <v>8.8000000000000007</v>
      </c>
      <c r="BN29" s="88">
        <v>6.4</v>
      </c>
      <c r="BO29" s="88">
        <v>4.5999999999999996</v>
      </c>
      <c r="BP29" s="88">
        <v>1.3</v>
      </c>
      <c r="BQ29" s="88">
        <v>8.9</v>
      </c>
      <c r="BR29" s="88">
        <v>4.0999999999999996</v>
      </c>
      <c r="BS29" s="88">
        <v>4.0999999999999996</v>
      </c>
      <c r="BT29" s="88">
        <v>5</v>
      </c>
      <c r="BU29" s="88">
        <v>2.9</v>
      </c>
      <c r="BV29" s="88">
        <v>7.3</v>
      </c>
      <c r="BW29" s="88">
        <v>6.6</v>
      </c>
      <c r="BX29" s="88">
        <v>2.2999999999999998</v>
      </c>
      <c r="BY29" s="88">
        <v>7.3</v>
      </c>
      <c r="BZ29" s="88">
        <v>3.2</v>
      </c>
      <c r="CA29" s="88">
        <v>8.6</v>
      </c>
      <c r="CB29" s="88">
        <v>1.3</v>
      </c>
      <c r="CC29" s="88">
        <v>26.2</v>
      </c>
      <c r="CD29" s="88">
        <v>51.2</v>
      </c>
      <c r="CE29" s="88">
        <v>22.7</v>
      </c>
    </row>
    <row r="30" spans="1:83" s="18" customFormat="1" x14ac:dyDescent="0.25">
      <c r="A30" s="67" t="s">
        <v>9</v>
      </c>
      <c r="B30" s="68" t="s">
        <v>1984</v>
      </c>
      <c r="C30" s="67"/>
      <c r="D30" s="67" t="s">
        <v>2098</v>
      </c>
      <c r="E30" s="67"/>
      <c r="F30" s="67"/>
      <c r="G30" s="67"/>
      <c r="H30" s="67"/>
      <c r="I30" s="67"/>
      <c r="J30" s="98"/>
      <c r="K30" s="67">
        <v>54009</v>
      </c>
      <c r="L30" s="67" t="s">
        <v>8</v>
      </c>
      <c r="M30" s="84">
        <v>92.732852063480038</v>
      </c>
      <c r="N30" s="78">
        <v>22603</v>
      </c>
      <c r="O30" s="69">
        <v>243.74317727796372</v>
      </c>
      <c r="P30" s="78">
        <v>9811</v>
      </c>
      <c r="Q30" s="69">
        <v>2.21</v>
      </c>
      <c r="R30" s="78">
        <v>21675</v>
      </c>
      <c r="S30" s="78">
        <v>488</v>
      </c>
      <c r="T30" s="78">
        <v>706</v>
      </c>
      <c r="U30" s="78">
        <v>392</v>
      </c>
      <c r="V30" s="78">
        <v>592</v>
      </c>
      <c r="W30" s="78">
        <v>453</v>
      </c>
      <c r="X30" s="78">
        <v>627</v>
      </c>
      <c r="Y30" s="78">
        <v>481</v>
      </c>
      <c r="Z30" s="78">
        <v>767</v>
      </c>
      <c r="AA30" s="78">
        <v>249</v>
      </c>
      <c r="AB30" s="78">
        <v>691</v>
      </c>
      <c r="AC30" s="78">
        <v>1091</v>
      </c>
      <c r="AD30" s="78">
        <v>1704</v>
      </c>
      <c r="AE30" s="78">
        <v>720</v>
      </c>
      <c r="AF30" s="78">
        <v>304</v>
      </c>
      <c r="AG30" s="78">
        <v>393</v>
      </c>
      <c r="AH30" s="78">
        <v>153</v>
      </c>
      <c r="AI30" s="69">
        <v>16.165528488431352</v>
      </c>
      <c r="AJ30" s="69">
        <v>10.651309754357353</v>
      </c>
      <c r="AK30" s="69">
        <v>21.649169299765568</v>
      </c>
      <c r="AL30" s="69">
        <v>7.0431148710630929</v>
      </c>
      <c r="AM30" s="69">
        <v>44.490877586382631</v>
      </c>
      <c r="AN30" s="78">
        <v>28203</v>
      </c>
      <c r="AO30" s="78">
        <v>51210</v>
      </c>
      <c r="AP30" s="69">
        <v>0.48466007542554274</v>
      </c>
      <c r="AQ30" s="78">
        <v>9811</v>
      </c>
      <c r="AR30" s="78">
        <v>929</v>
      </c>
      <c r="AS30" s="78">
        <v>7144</v>
      </c>
      <c r="AT30" s="78">
        <v>2667</v>
      </c>
      <c r="AU30" s="78">
        <v>180</v>
      </c>
      <c r="AV30" s="78">
        <v>233</v>
      </c>
      <c r="AW30" s="78">
        <v>908</v>
      </c>
      <c r="AX30" s="78">
        <v>796</v>
      </c>
      <c r="AY30" s="78">
        <v>454</v>
      </c>
      <c r="AZ30" s="78">
        <v>332</v>
      </c>
      <c r="BA30" s="78">
        <v>941</v>
      </c>
      <c r="BB30" s="78">
        <v>247</v>
      </c>
      <c r="BC30" s="78">
        <v>203</v>
      </c>
      <c r="BD30" s="78">
        <v>1455</v>
      </c>
      <c r="BE30" s="78">
        <v>188</v>
      </c>
      <c r="BF30" s="78">
        <v>104</v>
      </c>
      <c r="BG30" s="78">
        <v>3080</v>
      </c>
      <c r="BH30" s="78">
        <v>93</v>
      </c>
      <c r="BI30" s="78">
        <v>87</v>
      </c>
      <c r="BJ30" s="69">
        <v>0.17568003440490271</v>
      </c>
      <c r="BK30" s="89">
        <v>4.5</v>
      </c>
      <c r="BL30" s="89">
        <v>4.5</v>
      </c>
      <c r="BM30" s="89">
        <v>5.5</v>
      </c>
      <c r="BN30" s="89">
        <v>7.9</v>
      </c>
      <c r="BO30" s="89">
        <v>5.2</v>
      </c>
      <c r="BP30" s="89">
        <v>5.4</v>
      </c>
      <c r="BQ30" s="89">
        <v>5</v>
      </c>
      <c r="BR30" s="89">
        <v>4.8</v>
      </c>
      <c r="BS30" s="89">
        <v>5.7</v>
      </c>
      <c r="BT30" s="89">
        <v>6</v>
      </c>
      <c r="BU30" s="89">
        <v>6.6</v>
      </c>
      <c r="BV30" s="89">
        <v>7.1</v>
      </c>
      <c r="BW30" s="89">
        <v>8.4</v>
      </c>
      <c r="BX30" s="89">
        <v>8.4</v>
      </c>
      <c r="BY30" s="89">
        <v>5.6</v>
      </c>
      <c r="BZ30" s="89">
        <v>3.1</v>
      </c>
      <c r="CA30" s="89">
        <v>4</v>
      </c>
      <c r="CB30" s="89">
        <v>2.2000000000000002</v>
      </c>
      <c r="CC30" s="89">
        <v>14.5</v>
      </c>
      <c r="CD30" s="89">
        <v>62.1</v>
      </c>
      <c r="CE30" s="89">
        <v>23.3</v>
      </c>
    </row>
    <row r="31" spans="1:83" s="72" customFormat="1" x14ac:dyDescent="0.25">
      <c r="A31" s="70" t="s">
        <v>1715</v>
      </c>
      <c r="B31" s="70" t="s">
        <v>1716</v>
      </c>
      <c r="C31" s="70" t="s">
        <v>1717</v>
      </c>
      <c r="D31" s="70" t="s">
        <v>2097</v>
      </c>
      <c r="E31" s="70" t="s">
        <v>504</v>
      </c>
      <c r="F31" s="70" t="s">
        <v>505</v>
      </c>
      <c r="G31" s="70" t="s">
        <v>440</v>
      </c>
      <c r="H31" s="70" t="s">
        <v>1718</v>
      </c>
      <c r="I31" s="70" t="s">
        <v>1719</v>
      </c>
      <c r="J31" s="96" t="s">
        <v>1719</v>
      </c>
      <c r="K31" s="70" t="s">
        <v>1978</v>
      </c>
      <c r="L31" s="70" t="s">
        <v>1978</v>
      </c>
      <c r="M31" s="82">
        <v>265.03821272465291</v>
      </c>
      <c r="N31" s="76">
        <v>44057</v>
      </c>
      <c r="O31" s="71">
        <v>182.37747494251747</v>
      </c>
      <c r="P31" s="76">
        <v>18133</v>
      </c>
      <c r="Q31" s="71">
        <v>2.4112391771907573</v>
      </c>
      <c r="R31" s="76">
        <v>43723</v>
      </c>
      <c r="S31" s="76">
        <v>1771</v>
      </c>
      <c r="T31" s="76">
        <v>899</v>
      </c>
      <c r="U31" s="76">
        <v>764</v>
      </c>
      <c r="V31" s="76">
        <v>1149</v>
      </c>
      <c r="W31" s="76">
        <v>975</v>
      </c>
      <c r="X31" s="76">
        <v>872</v>
      </c>
      <c r="Y31" s="76">
        <v>731</v>
      </c>
      <c r="Z31" s="76">
        <v>670</v>
      </c>
      <c r="AA31" s="76">
        <v>658</v>
      </c>
      <c r="AB31" s="76">
        <v>1453</v>
      </c>
      <c r="AC31" s="76">
        <v>2029</v>
      </c>
      <c r="AD31" s="76">
        <v>1902</v>
      </c>
      <c r="AE31" s="76">
        <v>1503</v>
      </c>
      <c r="AF31" s="76">
        <v>872</v>
      </c>
      <c r="AG31" s="76">
        <v>958</v>
      </c>
      <c r="AH31" s="76">
        <v>927</v>
      </c>
      <c r="AI31" s="71">
        <v>18.937848122208127</v>
      </c>
      <c r="AJ31" s="71">
        <v>11.71345061490101</v>
      </c>
      <c r="AK31" s="71">
        <v>16.163900071692495</v>
      </c>
      <c r="AL31" s="71">
        <v>8.0130149451276687</v>
      </c>
      <c r="AM31" s="71">
        <v>45.171786246070702</v>
      </c>
      <c r="AN31" s="76">
        <v>27985</v>
      </c>
      <c r="AO31" s="76">
        <v>43779</v>
      </c>
      <c r="AP31" s="71">
        <v>0.46815198808801634</v>
      </c>
      <c r="AQ31" s="76">
        <v>20601</v>
      </c>
      <c r="AR31" s="76">
        <v>2118</v>
      </c>
      <c r="AS31" s="76">
        <v>13740</v>
      </c>
      <c r="AT31" s="76">
        <v>4393</v>
      </c>
      <c r="AU31" s="76">
        <v>395</v>
      </c>
      <c r="AV31" s="76">
        <v>364</v>
      </c>
      <c r="AW31" s="76">
        <v>2043</v>
      </c>
      <c r="AX31" s="76">
        <v>1027</v>
      </c>
      <c r="AY31" s="76">
        <v>688</v>
      </c>
      <c r="AZ31" s="76">
        <v>1242</v>
      </c>
      <c r="BA31" s="76">
        <v>1006</v>
      </c>
      <c r="BB31" s="76">
        <v>691</v>
      </c>
      <c r="BC31" s="76">
        <v>326</v>
      </c>
      <c r="BD31" s="76">
        <v>2467</v>
      </c>
      <c r="BE31" s="76">
        <v>549</v>
      </c>
      <c r="BF31" s="76">
        <v>406</v>
      </c>
      <c r="BG31" s="76">
        <v>5639</v>
      </c>
      <c r="BH31" s="76">
        <v>481</v>
      </c>
      <c r="BI31" s="76">
        <v>28</v>
      </c>
      <c r="BJ31" s="71">
        <v>0.23311433840479484</v>
      </c>
      <c r="BK31" s="87">
        <v>5.5</v>
      </c>
      <c r="BL31" s="87">
        <v>5.2</v>
      </c>
      <c r="BM31" s="87">
        <v>5.9</v>
      </c>
      <c r="BN31" s="87">
        <v>6.8</v>
      </c>
      <c r="BO31" s="87">
        <v>9.6999999999999993</v>
      </c>
      <c r="BP31" s="87">
        <v>6.6</v>
      </c>
      <c r="BQ31" s="87">
        <v>5.8</v>
      </c>
      <c r="BR31" s="87">
        <v>6.2</v>
      </c>
      <c r="BS31" s="87">
        <v>5.6</v>
      </c>
      <c r="BT31" s="87">
        <v>5.7</v>
      </c>
      <c r="BU31" s="87">
        <v>6</v>
      </c>
      <c r="BV31" s="87">
        <v>6.6</v>
      </c>
      <c r="BW31" s="87">
        <v>5.8</v>
      </c>
      <c r="BX31" s="87">
        <v>6.1</v>
      </c>
      <c r="BY31" s="87">
        <v>4.9000000000000004</v>
      </c>
      <c r="BZ31" s="87">
        <v>3.2</v>
      </c>
      <c r="CA31" s="87">
        <v>2.2999999999999998</v>
      </c>
      <c r="CB31" s="87">
        <v>2.1</v>
      </c>
      <c r="CC31" s="87">
        <v>16.600000000000001</v>
      </c>
      <c r="CD31" s="87">
        <v>64.800000000000011</v>
      </c>
      <c r="CE31" s="87">
        <v>18.600000000000001</v>
      </c>
    </row>
    <row r="32" spans="1:83" x14ac:dyDescent="0.25">
      <c r="A32" s="61" t="s">
        <v>501</v>
      </c>
      <c r="B32" s="61" t="s">
        <v>502</v>
      </c>
      <c r="C32" s="61" t="s">
        <v>503</v>
      </c>
      <c r="D32" s="61" t="s">
        <v>2099</v>
      </c>
      <c r="E32" s="61" t="s">
        <v>504</v>
      </c>
      <c r="F32" s="61" t="s">
        <v>505</v>
      </c>
      <c r="G32" s="61" t="s">
        <v>440</v>
      </c>
      <c r="H32" s="61" t="s">
        <v>506</v>
      </c>
      <c r="I32" s="61" t="s">
        <v>507</v>
      </c>
      <c r="J32" s="97" t="s">
        <v>507</v>
      </c>
      <c r="K32" s="61">
        <v>5404276</v>
      </c>
      <c r="L32" s="61" t="s">
        <v>119</v>
      </c>
      <c r="M32" s="83">
        <v>4.1844626244946816</v>
      </c>
      <c r="N32" s="77">
        <v>4280</v>
      </c>
      <c r="O32" s="62">
        <v>1022.83145628929</v>
      </c>
      <c r="P32" s="77">
        <v>1581</v>
      </c>
      <c r="Q32" s="62">
        <v>2.21</v>
      </c>
      <c r="R32" s="77">
        <v>3498</v>
      </c>
      <c r="S32" s="77">
        <v>82</v>
      </c>
      <c r="T32" s="77">
        <v>81</v>
      </c>
      <c r="U32" s="77">
        <v>29</v>
      </c>
      <c r="V32" s="77">
        <v>84</v>
      </c>
      <c r="W32" s="77">
        <v>74</v>
      </c>
      <c r="X32" s="77">
        <v>106</v>
      </c>
      <c r="Y32" s="77">
        <v>106</v>
      </c>
      <c r="Z32" s="77">
        <v>57</v>
      </c>
      <c r="AA32" s="77">
        <v>75</v>
      </c>
      <c r="AB32" s="77">
        <v>222</v>
      </c>
      <c r="AC32" s="77">
        <v>224</v>
      </c>
      <c r="AD32" s="77">
        <v>109</v>
      </c>
      <c r="AE32" s="77">
        <v>32</v>
      </c>
      <c r="AF32" s="77">
        <v>77</v>
      </c>
      <c r="AG32" s="77">
        <v>117</v>
      </c>
      <c r="AH32" s="77">
        <v>106</v>
      </c>
      <c r="AI32" s="62">
        <v>12.144212523719165</v>
      </c>
      <c r="AJ32" s="62">
        <v>9.9936748893105616</v>
      </c>
      <c r="AK32" s="62">
        <v>21.758380771663504</v>
      </c>
      <c r="AL32" s="62">
        <v>14.041745730550284</v>
      </c>
      <c r="AM32" s="62">
        <v>42.061986084756484</v>
      </c>
      <c r="AN32" s="77">
        <v>29301</v>
      </c>
      <c r="AO32" s="77">
        <v>56210</v>
      </c>
      <c r="AP32" s="62">
        <v>0.43896268184693232</v>
      </c>
      <c r="AQ32" s="77">
        <v>330</v>
      </c>
      <c r="AR32" s="77">
        <v>135</v>
      </c>
      <c r="AS32" s="77">
        <v>1022</v>
      </c>
      <c r="AT32" s="77">
        <v>559</v>
      </c>
      <c r="AU32" s="77">
        <v>24</v>
      </c>
      <c r="AV32" s="77">
        <v>0</v>
      </c>
      <c r="AW32" s="77">
        <v>120</v>
      </c>
      <c r="AX32" s="77">
        <v>0</v>
      </c>
      <c r="AY32" s="77">
        <v>85</v>
      </c>
      <c r="AZ32" s="77">
        <v>179</v>
      </c>
      <c r="BA32" s="77">
        <v>113</v>
      </c>
      <c r="BB32" s="77">
        <v>26</v>
      </c>
      <c r="BC32" s="77">
        <v>73</v>
      </c>
      <c r="BD32" s="77">
        <v>327</v>
      </c>
      <c r="BE32" s="77">
        <v>74</v>
      </c>
      <c r="BF32" s="77">
        <v>45</v>
      </c>
      <c r="BG32" s="77">
        <v>368</v>
      </c>
      <c r="BH32" s="77">
        <v>73</v>
      </c>
      <c r="BI32" s="77">
        <v>0</v>
      </c>
      <c r="BJ32" s="62">
        <v>0.27670869276708693</v>
      </c>
      <c r="BK32" s="88">
        <v>6.3</v>
      </c>
      <c r="BL32" s="88">
        <v>3.4</v>
      </c>
      <c r="BM32" s="88">
        <v>6.6</v>
      </c>
      <c r="BN32" s="88">
        <v>4.9000000000000004</v>
      </c>
      <c r="BO32" s="88">
        <v>2.2999999999999998</v>
      </c>
      <c r="BP32" s="88">
        <v>13.5</v>
      </c>
      <c r="BQ32" s="88">
        <v>8.8000000000000007</v>
      </c>
      <c r="BR32" s="88">
        <v>9.5</v>
      </c>
      <c r="BS32" s="88">
        <v>5.5</v>
      </c>
      <c r="BT32" s="88">
        <v>5.3</v>
      </c>
      <c r="BU32" s="88">
        <v>3.7</v>
      </c>
      <c r="BV32" s="88">
        <v>7.6</v>
      </c>
      <c r="BW32" s="88">
        <v>4.2</v>
      </c>
      <c r="BX32" s="88">
        <v>3.3</v>
      </c>
      <c r="BY32" s="88">
        <v>4.4000000000000004</v>
      </c>
      <c r="BZ32" s="88">
        <v>3.6</v>
      </c>
      <c r="CA32" s="88">
        <v>3.6</v>
      </c>
      <c r="CB32" s="88">
        <v>3.6</v>
      </c>
      <c r="CC32" s="88">
        <v>16.299999999999997</v>
      </c>
      <c r="CD32" s="88">
        <v>65.3</v>
      </c>
      <c r="CE32" s="88">
        <v>18.5</v>
      </c>
    </row>
    <row r="33" spans="1:83" s="10" customFormat="1" x14ac:dyDescent="0.25">
      <c r="A33" s="65" t="s">
        <v>1001</v>
      </c>
      <c r="B33" s="65" t="s">
        <v>1002</v>
      </c>
      <c r="C33" s="65" t="s">
        <v>1003</v>
      </c>
      <c r="D33" s="65" t="s">
        <v>2099</v>
      </c>
      <c r="E33" s="65" t="s">
        <v>1004</v>
      </c>
      <c r="F33" s="65" t="s">
        <v>505</v>
      </c>
      <c r="G33" s="65" t="s">
        <v>440</v>
      </c>
      <c r="H33" s="65" t="s">
        <v>1005</v>
      </c>
      <c r="I33" s="65" t="s">
        <v>1006</v>
      </c>
      <c r="J33" s="99" t="s">
        <v>1993</v>
      </c>
      <c r="K33" s="65">
        <v>5439460</v>
      </c>
      <c r="L33" s="65" t="s">
        <v>204</v>
      </c>
      <c r="M33" s="85">
        <v>17.068851532910667</v>
      </c>
      <c r="N33" s="79">
        <v>43504</v>
      </c>
      <c r="O33" s="66">
        <v>2548.7362120479697</v>
      </c>
      <c r="P33" s="79">
        <v>18318</v>
      </c>
      <c r="Q33" s="66">
        <v>2.2209302325581395</v>
      </c>
      <c r="R33" s="79">
        <v>40683</v>
      </c>
      <c r="S33" s="79">
        <v>3098</v>
      </c>
      <c r="T33" s="79">
        <v>1702</v>
      </c>
      <c r="U33" s="79">
        <v>1298</v>
      </c>
      <c r="V33" s="79">
        <v>987</v>
      </c>
      <c r="W33" s="79">
        <v>1130</v>
      </c>
      <c r="X33" s="79">
        <v>1096</v>
      </c>
      <c r="Y33" s="79">
        <v>719</v>
      </c>
      <c r="Z33" s="79">
        <v>802</v>
      </c>
      <c r="AA33" s="79">
        <v>852</v>
      </c>
      <c r="AB33" s="79">
        <v>1275</v>
      </c>
      <c r="AC33" s="79">
        <v>1063</v>
      </c>
      <c r="AD33" s="79">
        <v>1532</v>
      </c>
      <c r="AE33" s="79">
        <v>1038</v>
      </c>
      <c r="AF33" s="79">
        <v>593</v>
      </c>
      <c r="AG33" s="79">
        <v>541</v>
      </c>
      <c r="AH33" s="79">
        <v>592</v>
      </c>
      <c r="AI33" s="66">
        <v>33.289660443279836</v>
      </c>
      <c r="AJ33" s="66">
        <v>11.556938530407249</v>
      </c>
      <c r="AK33" s="66">
        <v>18.93765694944863</v>
      </c>
      <c r="AL33" s="66">
        <v>6.960366852276449</v>
      </c>
      <c r="AM33" s="66">
        <v>29.255377224587836</v>
      </c>
      <c r="AN33" s="79">
        <v>24862</v>
      </c>
      <c r="AO33" s="79">
        <v>34351</v>
      </c>
      <c r="AP33" s="66">
        <v>0.63784255923135713</v>
      </c>
      <c r="AQ33" s="79">
        <v>18318</v>
      </c>
      <c r="AR33" s="79">
        <v>4247</v>
      </c>
      <c r="AS33" s="79">
        <v>9639</v>
      </c>
      <c r="AT33" s="79">
        <v>8679</v>
      </c>
      <c r="AU33" s="79">
        <v>325</v>
      </c>
      <c r="AV33" s="79">
        <v>482</v>
      </c>
      <c r="AW33" s="79">
        <v>4379</v>
      </c>
      <c r="AX33" s="79">
        <v>918</v>
      </c>
      <c r="AY33" s="79">
        <v>676</v>
      </c>
      <c r="AZ33" s="79">
        <v>1519</v>
      </c>
      <c r="BA33" s="79">
        <v>1072</v>
      </c>
      <c r="BB33" s="79">
        <v>750</v>
      </c>
      <c r="BC33" s="79">
        <v>414</v>
      </c>
      <c r="BD33" s="79">
        <v>1642</v>
      </c>
      <c r="BE33" s="79">
        <v>556</v>
      </c>
      <c r="BF33" s="79">
        <v>119</v>
      </c>
      <c r="BG33" s="79">
        <v>3998</v>
      </c>
      <c r="BH33" s="79">
        <v>191</v>
      </c>
      <c r="BI33" s="79">
        <v>56</v>
      </c>
      <c r="BJ33" s="66">
        <v>0.37942329063578406</v>
      </c>
      <c r="BK33" s="90">
        <v>5.2</v>
      </c>
      <c r="BL33" s="90">
        <v>5.3</v>
      </c>
      <c r="BM33" s="90">
        <v>5.0999999999999996</v>
      </c>
      <c r="BN33" s="90">
        <v>7.2</v>
      </c>
      <c r="BO33" s="90">
        <v>13.1</v>
      </c>
      <c r="BP33" s="90">
        <v>6.4</v>
      </c>
      <c r="BQ33" s="90">
        <v>6.3</v>
      </c>
      <c r="BR33" s="90">
        <v>5</v>
      </c>
      <c r="BS33" s="90">
        <v>5.6</v>
      </c>
      <c r="BT33" s="90">
        <v>5.2</v>
      </c>
      <c r="BU33" s="90">
        <v>6.9</v>
      </c>
      <c r="BV33" s="90">
        <v>6.3</v>
      </c>
      <c r="BW33" s="90">
        <v>5.0999999999999996</v>
      </c>
      <c r="BX33" s="90">
        <v>6</v>
      </c>
      <c r="BY33" s="90">
        <v>4.3</v>
      </c>
      <c r="BZ33" s="90">
        <v>3</v>
      </c>
      <c r="CA33" s="90">
        <v>2.1</v>
      </c>
      <c r="CB33" s="90">
        <v>1.8</v>
      </c>
      <c r="CC33" s="90">
        <v>15.6</v>
      </c>
      <c r="CD33" s="90">
        <v>67.099999999999994</v>
      </c>
      <c r="CE33" s="90">
        <v>17.2</v>
      </c>
    </row>
    <row r="34" spans="1:83" x14ac:dyDescent="0.25">
      <c r="A34" s="61" t="s">
        <v>1165</v>
      </c>
      <c r="B34" s="61" t="s">
        <v>1166</v>
      </c>
      <c r="C34" s="61" t="s">
        <v>1167</v>
      </c>
      <c r="D34" s="61" t="s">
        <v>2099</v>
      </c>
      <c r="E34" s="61" t="s">
        <v>504</v>
      </c>
      <c r="F34" s="61" t="s">
        <v>505</v>
      </c>
      <c r="G34" s="61" t="s">
        <v>440</v>
      </c>
      <c r="H34" s="61" t="s">
        <v>1168</v>
      </c>
      <c r="I34" s="61" t="s">
        <v>1169</v>
      </c>
      <c r="J34" s="97" t="s">
        <v>1169</v>
      </c>
      <c r="K34" s="61">
        <v>5454484</v>
      </c>
      <c r="L34" s="61" t="s">
        <v>236</v>
      </c>
      <c r="M34" s="83">
        <v>1.5694563158958368</v>
      </c>
      <c r="N34" s="77">
        <v>2781</v>
      </c>
      <c r="O34" s="62">
        <v>1771.9511985350296</v>
      </c>
      <c r="P34" s="77">
        <v>1366</v>
      </c>
      <c r="Q34" s="62">
        <v>2.04</v>
      </c>
      <c r="R34" s="77">
        <v>2781</v>
      </c>
      <c r="S34" s="77">
        <v>134</v>
      </c>
      <c r="T34" s="77">
        <v>80</v>
      </c>
      <c r="U34" s="77">
        <v>182</v>
      </c>
      <c r="V34" s="77">
        <v>39</v>
      </c>
      <c r="W34" s="77">
        <v>183</v>
      </c>
      <c r="X34" s="77">
        <v>47</v>
      </c>
      <c r="Y34" s="77">
        <v>150</v>
      </c>
      <c r="Z34" s="77">
        <v>65</v>
      </c>
      <c r="AA34" s="77">
        <v>0</v>
      </c>
      <c r="AB34" s="77">
        <v>67</v>
      </c>
      <c r="AC34" s="77">
        <v>136</v>
      </c>
      <c r="AD34" s="77">
        <v>142</v>
      </c>
      <c r="AE34" s="77">
        <v>51</v>
      </c>
      <c r="AF34" s="77">
        <v>35</v>
      </c>
      <c r="AG34" s="77">
        <v>41</v>
      </c>
      <c r="AH34" s="77">
        <v>14</v>
      </c>
      <c r="AI34" s="62">
        <v>28.989751098096633</v>
      </c>
      <c r="AJ34" s="62">
        <v>16.251830161054173</v>
      </c>
      <c r="AK34" s="62">
        <v>19.180087847730601</v>
      </c>
      <c r="AL34" s="62">
        <v>4.9048316251830162</v>
      </c>
      <c r="AM34" s="62">
        <v>30.673499267935579</v>
      </c>
      <c r="AN34" s="77">
        <v>24526</v>
      </c>
      <c r="AO34" s="77">
        <v>37692</v>
      </c>
      <c r="AP34" s="62">
        <v>0.64421669106881407</v>
      </c>
      <c r="AQ34" s="77">
        <v>149</v>
      </c>
      <c r="AR34" s="77">
        <v>273</v>
      </c>
      <c r="AS34" s="77">
        <v>695</v>
      </c>
      <c r="AT34" s="77">
        <v>671</v>
      </c>
      <c r="AU34" s="77">
        <v>0</v>
      </c>
      <c r="AV34" s="77">
        <v>10</v>
      </c>
      <c r="AW34" s="77">
        <v>266</v>
      </c>
      <c r="AX34" s="77">
        <v>5</v>
      </c>
      <c r="AY34" s="77">
        <v>67</v>
      </c>
      <c r="AZ34" s="77">
        <v>197</v>
      </c>
      <c r="BA34" s="77">
        <v>105</v>
      </c>
      <c r="BB34" s="77">
        <v>110</v>
      </c>
      <c r="BC34" s="77">
        <v>0</v>
      </c>
      <c r="BD34" s="77">
        <v>166</v>
      </c>
      <c r="BE34" s="77">
        <v>37</v>
      </c>
      <c r="BF34" s="77">
        <v>0</v>
      </c>
      <c r="BG34" s="77">
        <v>272</v>
      </c>
      <c r="BH34" s="77">
        <v>0</v>
      </c>
      <c r="BI34" s="77">
        <v>0</v>
      </c>
      <c r="BJ34" s="62">
        <v>0.37489878542510119</v>
      </c>
      <c r="BK34" s="88">
        <v>11.8</v>
      </c>
      <c r="BL34" s="88">
        <v>3.2</v>
      </c>
      <c r="BM34" s="88">
        <v>3.7</v>
      </c>
      <c r="BN34" s="88">
        <v>6.5</v>
      </c>
      <c r="BO34" s="88">
        <v>4.0999999999999996</v>
      </c>
      <c r="BP34" s="88">
        <v>6.8</v>
      </c>
      <c r="BQ34" s="88">
        <v>7.1</v>
      </c>
      <c r="BR34" s="88">
        <v>5.6</v>
      </c>
      <c r="BS34" s="88">
        <v>1.7</v>
      </c>
      <c r="BT34" s="88">
        <v>4.9000000000000004</v>
      </c>
      <c r="BU34" s="88">
        <v>9</v>
      </c>
      <c r="BV34" s="88">
        <v>7.9</v>
      </c>
      <c r="BW34" s="88">
        <v>8.8000000000000007</v>
      </c>
      <c r="BX34" s="88">
        <v>3.5</v>
      </c>
      <c r="BY34" s="88">
        <v>5.0999999999999996</v>
      </c>
      <c r="BZ34" s="88">
        <v>3.7</v>
      </c>
      <c r="CA34" s="88">
        <v>2.9</v>
      </c>
      <c r="CB34" s="88">
        <v>3.7</v>
      </c>
      <c r="CC34" s="88">
        <v>18.7</v>
      </c>
      <c r="CD34" s="88">
        <v>62.400000000000006</v>
      </c>
      <c r="CE34" s="88">
        <v>18.900000000000002</v>
      </c>
    </row>
    <row r="35" spans="1:83" s="18" customFormat="1" x14ac:dyDescent="0.25">
      <c r="A35" s="67" t="s">
        <v>11</v>
      </c>
      <c r="B35" s="68" t="s">
        <v>1984</v>
      </c>
      <c r="C35" s="67"/>
      <c r="D35" s="67" t="s">
        <v>2098</v>
      </c>
      <c r="E35" s="67"/>
      <c r="F35" s="67"/>
      <c r="G35" s="67"/>
      <c r="H35" s="67"/>
      <c r="I35" s="67"/>
      <c r="J35" s="98"/>
      <c r="K35" s="67">
        <v>54011</v>
      </c>
      <c r="L35" s="67" t="s">
        <v>10</v>
      </c>
      <c r="M35" s="84">
        <v>287.86098319795411</v>
      </c>
      <c r="N35" s="78">
        <v>94622</v>
      </c>
      <c r="O35" s="69">
        <v>328.70727720307633</v>
      </c>
      <c r="P35" s="78">
        <v>39398</v>
      </c>
      <c r="Q35" s="69">
        <v>2.2999999999999998</v>
      </c>
      <c r="R35" s="78">
        <v>90685</v>
      </c>
      <c r="S35" s="78">
        <v>5085</v>
      </c>
      <c r="T35" s="78">
        <v>2762</v>
      </c>
      <c r="U35" s="78">
        <v>2273</v>
      </c>
      <c r="V35" s="78">
        <v>2259</v>
      </c>
      <c r="W35" s="78">
        <v>2362</v>
      </c>
      <c r="X35" s="78">
        <v>2121</v>
      </c>
      <c r="Y35" s="78">
        <v>1706</v>
      </c>
      <c r="Z35" s="78">
        <v>1594</v>
      </c>
      <c r="AA35" s="78">
        <v>1585</v>
      </c>
      <c r="AB35" s="78">
        <v>3017</v>
      </c>
      <c r="AC35" s="78">
        <v>3452</v>
      </c>
      <c r="AD35" s="78">
        <v>3685</v>
      </c>
      <c r="AE35" s="78">
        <v>2624</v>
      </c>
      <c r="AF35" s="78">
        <v>1577</v>
      </c>
      <c r="AG35" s="78">
        <v>1657</v>
      </c>
      <c r="AH35" s="78">
        <v>1639</v>
      </c>
      <c r="AI35" s="69">
        <v>25.686583075283011</v>
      </c>
      <c r="AJ35" s="69">
        <v>11.729021777755216</v>
      </c>
      <c r="AK35" s="69">
        <v>17.782628559825373</v>
      </c>
      <c r="AL35" s="69">
        <v>7.6577491243210307</v>
      </c>
      <c r="AM35" s="69">
        <v>37.14401746281537</v>
      </c>
      <c r="AN35" s="78">
        <v>27985</v>
      </c>
      <c r="AO35" s="78">
        <v>43779</v>
      </c>
      <c r="AP35" s="69">
        <v>0.55198233412863595</v>
      </c>
      <c r="AQ35" s="78">
        <v>39398</v>
      </c>
      <c r="AR35" s="78">
        <v>6773</v>
      </c>
      <c r="AS35" s="78">
        <v>25096</v>
      </c>
      <c r="AT35" s="78">
        <v>14302</v>
      </c>
      <c r="AU35" s="78">
        <v>744</v>
      </c>
      <c r="AV35" s="78">
        <v>856</v>
      </c>
      <c r="AW35" s="78">
        <v>6808</v>
      </c>
      <c r="AX35" s="78">
        <v>1950</v>
      </c>
      <c r="AY35" s="78">
        <v>1516</v>
      </c>
      <c r="AZ35" s="78">
        <v>3137</v>
      </c>
      <c r="BA35" s="78">
        <v>2296</v>
      </c>
      <c r="BB35" s="78">
        <v>1577</v>
      </c>
      <c r="BC35" s="78">
        <v>813</v>
      </c>
      <c r="BD35" s="78">
        <v>4602</v>
      </c>
      <c r="BE35" s="78">
        <v>1216</v>
      </c>
      <c r="BF35" s="78">
        <v>570</v>
      </c>
      <c r="BG35" s="78">
        <v>10277</v>
      </c>
      <c r="BH35" s="78">
        <v>745</v>
      </c>
      <c r="BI35" s="78">
        <v>84</v>
      </c>
      <c r="BJ35" s="69">
        <v>0.30684843107203358</v>
      </c>
      <c r="BK35" s="89">
        <v>5.5</v>
      </c>
      <c r="BL35" s="89">
        <v>5.2</v>
      </c>
      <c r="BM35" s="89">
        <v>5.9</v>
      </c>
      <c r="BN35" s="89">
        <v>6.8</v>
      </c>
      <c r="BO35" s="89">
        <v>9.6999999999999993</v>
      </c>
      <c r="BP35" s="89">
        <v>6.6</v>
      </c>
      <c r="BQ35" s="89">
        <v>5.8</v>
      </c>
      <c r="BR35" s="89">
        <v>6.2</v>
      </c>
      <c r="BS35" s="89">
        <v>5.6</v>
      </c>
      <c r="BT35" s="89">
        <v>5.7</v>
      </c>
      <c r="BU35" s="89">
        <v>6</v>
      </c>
      <c r="BV35" s="89">
        <v>6.6</v>
      </c>
      <c r="BW35" s="89">
        <v>5.8</v>
      </c>
      <c r="BX35" s="89">
        <v>6.1</v>
      </c>
      <c r="BY35" s="89">
        <v>4.9000000000000004</v>
      </c>
      <c r="BZ35" s="89">
        <v>3.2</v>
      </c>
      <c r="CA35" s="89">
        <v>2.2999999999999998</v>
      </c>
      <c r="CB35" s="89">
        <v>2.1</v>
      </c>
      <c r="CC35" s="89">
        <v>16.600000000000001</v>
      </c>
      <c r="CD35" s="89">
        <v>64.800000000000011</v>
      </c>
      <c r="CE35" s="89">
        <v>18.600000000000001</v>
      </c>
    </row>
    <row r="36" spans="1:83" s="72" customFormat="1" x14ac:dyDescent="0.25">
      <c r="A36" s="70" t="s">
        <v>1720</v>
      </c>
      <c r="B36" s="70" t="s">
        <v>1721</v>
      </c>
      <c r="C36" s="70" t="s">
        <v>1722</v>
      </c>
      <c r="D36" s="70" t="s">
        <v>2097</v>
      </c>
      <c r="E36" s="70" t="s">
        <v>922</v>
      </c>
      <c r="F36" s="70" t="s">
        <v>923</v>
      </c>
      <c r="G36" s="70" t="s">
        <v>440</v>
      </c>
      <c r="H36" s="70" t="s">
        <v>1723</v>
      </c>
      <c r="I36" s="70" t="s">
        <v>1724</v>
      </c>
      <c r="J36" s="96" t="s">
        <v>1724</v>
      </c>
      <c r="K36" s="70" t="s">
        <v>1978</v>
      </c>
      <c r="L36" s="70" t="s">
        <v>1978</v>
      </c>
      <c r="M36" s="82">
        <v>279.81012937132573</v>
      </c>
      <c r="N36" s="76">
        <v>6077</v>
      </c>
      <c r="O36" s="71">
        <v>21.718298810889141</v>
      </c>
      <c r="P36" s="76">
        <v>2262</v>
      </c>
      <c r="Q36" s="71">
        <v>2.6865605658709106</v>
      </c>
      <c r="R36" s="76">
        <v>6077</v>
      </c>
      <c r="S36" s="76">
        <v>231</v>
      </c>
      <c r="T36" s="76">
        <v>244</v>
      </c>
      <c r="U36" s="76">
        <v>196</v>
      </c>
      <c r="V36" s="76">
        <v>105</v>
      </c>
      <c r="W36" s="76">
        <v>151</v>
      </c>
      <c r="X36" s="76">
        <v>94</v>
      </c>
      <c r="Y36" s="76">
        <v>146</v>
      </c>
      <c r="Z36" s="76">
        <v>75</v>
      </c>
      <c r="AA36" s="76">
        <v>149</v>
      </c>
      <c r="AB36" s="76">
        <v>226</v>
      </c>
      <c r="AC36" s="76">
        <v>126</v>
      </c>
      <c r="AD36" s="76">
        <v>167</v>
      </c>
      <c r="AE36" s="76">
        <v>75</v>
      </c>
      <c r="AF36" s="76">
        <v>94</v>
      </c>
      <c r="AG36" s="76">
        <v>134</v>
      </c>
      <c r="AH36" s="76">
        <v>49</v>
      </c>
      <c r="AI36" s="71">
        <v>29.664014146772764</v>
      </c>
      <c r="AJ36" s="71">
        <v>11.317418213969937</v>
      </c>
      <c r="AK36" s="71">
        <v>20.512820512820511</v>
      </c>
      <c r="AL36" s="71">
        <v>9.9911582670203369</v>
      </c>
      <c r="AM36" s="71">
        <v>28.514588859416445</v>
      </c>
      <c r="AN36" s="76">
        <v>23658</v>
      </c>
      <c r="AO36" s="76">
        <v>37428</v>
      </c>
      <c r="AP36" s="71">
        <v>0.61494252873563215</v>
      </c>
      <c r="AQ36" s="76">
        <v>2237</v>
      </c>
      <c r="AR36" s="76">
        <v>773</v>
      </c>
      <c r="AS36" s="76">
        <v>1782</v>
      </c>
      <c r="AT36" s="76">
        <v>480</v>
      </c>
      <c r="AU36" s="76">
        <v>205</v>
      </c>
      <c r="AV36" s="76">
        <v>81</v>
      </c>
      <c r="AW36" s="76">
        <v>187</v>
      </c>
      <c r="AX36" s="76">
        <v>267</v>
      </c>
      <c r="AY36" s="76">
        <v>24</v>
      </c>
      <c r="AZ36" s="76">
        <v>59</v>
      </c>
      <c r="BA36" s="76">
        <v>221</v>
      </c>
      <c r="BB36" s="76">
        <v>130</v>
      </c>
      <c r="BC36" s="76">
        <v>0</v>
      </c>
      <c r="BD36" s="76">
        <v>299</v>
      </c>
      <c r="BE36" s="76">
        <v>53</v>
      </c>
      <c r="BF36" s="76">
        <v>0</v>
      </c>
      <c r="BG36" s="76">
        <v>511</v>
      </c>
      <c r="BH36" s="76">
        <v>0</v>
      </c>
      <c r="BI36" s="76">
        <v>0</v>
      </c>
      <c r="BJ36" s="71">
        <v>0.12076583210603829</v>
      </c>
      <c r="BK36" s="87">
        <v>4.5</v>
      </c>
      <c r="BL36" s="87">
        <v>6.4</v>
      </c>
      <c r="BM36" s="87">
        <v>4.5</v>
      </c>
      <c r="BN36" s="87">
        <v>5.5</v>
      </c>
      <c r="BO36" s="87">
        <v>4</v>
      </c>
      <c r="BP36" s="87">
        <v>4.5</v>
      </c>
      <c r="BQ36" s="87">
        <v>5.3</v>
      </c>
      <c r="BR36" s="87">
        <v>5.4</v>
      </c>
      <c r="BS36" s="87">
        <v>5.5</v>
      </c>
      <c r="BT36" s="87">
        <v>6</v>
      </c>
      <c r="BU36" s="87">
        <v>7.1</v>
      </c>
      <c r="BV36" s="87">
        <v>9.9</v>
      </c>
      <c r="BW36" s="87">
        <v>7</v>
      </c>
      <c r="BX36" s="87">
        <v>9</v>
      </c>
      <c r="BY36" s="87">
        <v>6.3</v>
      </c>
      <c r="BZ36" s="87">
        <v>4.7</v>
      </c>
      <c r="CA36" s="87">
        <v>2.4</v>
      </c>
      <c r="CB36" s="87">
        <v>2.2000000000000002</v>
      </c>
      <c r="CC36" s="87">
        <v>15.4</v>
      </c>
      <c r="CD36" s="87">
        <v>60.2</v>
      </c>
      <c r="CE36" s="87">
        <v>24.599999999999998</v>
      </c>
    </row>
    <row r="37" spans="1:83" x14ac:dyDescent="0.25">
      <c r="A37" s="61" t="s">
        <v>919</v>
      </c>
      <c r="B37" s="61" t="s">
        <v>920</v>
      </c>
      <c r="C37" s="61" t="s">
        <v>921</v>
      </c>
      <c r="D37" s="61" t="s">
        <v>2099</v>
      </c>
      <c r="E37" s="61" t="s">
        <v>922</v>
      </c>
      <c r="F37" s="61" t="s">
        <v>923</v>
      </c>
      <c r="G37" s="61" t="s">
        <v>440</v>
      </c>
      <c r="H37" s="61" t="s">
        <v>924</v>
      </c>
      <c r="I37" s="61" t="s">
        <v>925</v>
      </c>
      <c r="J37" s="97" t="s">
        <v>925</v>
      </c>
      <c r="K37" s="61">
        <v>5432884</v>
      </c>
      <c r="L37" s="61" t="s">
        <v>190</v>
      </c>
      <c r="M37" s="83">
        <v>0.46144171353345187</v>
      </c>
      <c r="N37" s="77">
        <v>343</v>
      </c>
      <c r="O37" s="62">
        <v>743.32248242904996</v>
      </c>
      <c r="P37" s="77">
        <v>128</v>
      </c>
      <c r="Q37" s="62">
        <v>2.52</v>
      </c>
      <c r="R37" s="77">
        <v>323</v>
      </c>
      <c r="S37" s="77">
        <v>22</v>
      </c>
      <c r="T37" s="77">
        <v>0</v>
      </c>
      <c r="U37" s="77">
        <v>8</v>
      </c>
      <c r="V37" s="77">
        <v>15</v>
      </c>
      <c r="W37" s="77">
        <v>25</v>
      </c>
      <c r="X37" s="77">
        <v>3</v>
      </c>
      <c r="Y37" s="77">
        <v>0</v>
      </c>
      <c r="Z37" s="77">
        <v>13</v>
      </c>
      <c r="AA37" s="77">
        <v>5</v>
      </c>
      <c r="AB37" s="77">
        <v>7</v>
      </c>
      <c r="AC37" s="77">
        <v>2</v>
      </c>
      <c r="AD37" s="77">
        <v>16</v>
      </c>
      <c r="AE37" s="77">
        <v>8</v>
      </c>
      <c r="AF37" s="77">
        <v>2</v>
      </c>
      <c r="AG37" s="77">
        <v>0</v>
      </c>
      <c r="AH37" s="77">
        <v>2</v>
      </c>
      <c r="AI37" s="62">
        <v>23.4375</v>
      </c>
      <c r="AJ37" s="62">
        <v>31.25</v>
      </c>
      <c r="AK37" s="62">
        <v>16.40625</v>
      </c>
      <c r="AL37" s="62">
        <v>5.46875</v>
      </c>
      <c r="AM37" s="62">
        <v>23.4375</v>
      </c>
      <c r="AN37" s="77">
        <v>21164</v>
      </c>
      <c r="AO37" s="77">
        <v>27375</v>
      </c>
      <c r="AP37" s="62">
        <v>0.7109375</v>
      </c>
      <c r="AQ37" s="77">
        <v>153</v>
      </c>
      <c r="AR37" s="77">
        <v>107</v>
      </c>
      <c r="AS37" s="77">
        <v>87</v>
      </c>
      <c r="AT37" s="77">
        <v>41</v>
      </c>
      <c r="AU37" s="77">
        <v>8</v>
      </c>
      <c r="AV37" s="77">
        <v>0</v>
      </c>
      <c r="AW37" s="77">
        <v>8</v>
      </c>
      <c r="AX37" s="77">
        <v>29</v>
      </c>
      <c r="AY37" s="77">
        <v>6</v>
      </c>
      <c r="AZ37" s="77">
        <v>8</v>
      </c>
      <c r="BA37" s="77">
        <v>10</v>
      </c>
      <c r="BB37" s="77">
        <v>8</v>
      </c>
      <c r="BC37" s="77">
        <v>0</v>
      </c>
      <c r="BD37" s="77">
        <v>8</v>
      </c>
      <c r="BE37" s="77">
        <v>1</v>
      </c>
      <c r="BF37" s="77">
        <v>0</v>
      </c>
      <c r="BG37" s="77">
        <v>28</v>
      </c>
      <c r="BH37" s="77">
        <v>0</v>
      </c>
      <c r="BI37" s="77">
        <v>0</v>
      </c>
      <c r="BJ37" s="62">
        <v>0.14035087719298245</v>
      </c>
      <c r="BK37" s="88">
        <v>6.4</v>
      </c>
      <c r="BL37" s="88">
        <v>3.5</v>
      </c>
      <c r="BM37" s="88">
        <v>6.4</v>
      </c>
      <c r="BN37" s="88">
        <v>14</v>
      </c>
      <c r="BO37" s="88">
        <v>4.0999999999999996</v>
      </c>
      <c r="BP37" s="88">
        <v>5.2</v>
      </c>
      <c r="BQ37" s="88">
        <v>4.7</v>
      </c>
      <c r="BR37" s="88">
        <v>0.6</v>
      </c>
      <c r="BS37" s="88">
        <v>2.6</v>
      </c>
      <c r="BT37" s="88">
        <v>2.2999999999999998</v>
      </c>
      <c r="BU37" s="88">
        <v>5.8</v>
      </c>
      <c r="BV37" s="88">
        <v>10.8</v>
      </c>
      <c r="BW37" s="88">
        <v>1.5</v>
      </c>
      <c r="BX37" s="88">
        <v>8.1999999999999993</v>
      </c>
      <c r="BY37" s="88">
        <v>6.7</v>
      </c>
      <c r="BZ37" s="88">
        <v>3.8</v>
      </c>
      <c r="CA37" s="88">
        <v>5.2</v>
      </c>
      <c r="CB37" s="88">
        <v>8.1999999999999993</v>
      </c>
      <c r="CC37" s="88">
        <v>16.3</v>
      </c>
      <c r="CD37" s="88">
        <v>51.599999999999994</v>
      </c>
      <c r="CE37" s="88">
        <v>32.099999999999994</v>
      </c>
    </row>
    <row r="38" spans="1:83" s="18" customFormat="1" x14ac:dyDescent="0.25">
      <c r="A38" s="67" t="s">
        <v>13</v>
      </c>
      <c r="B38" s="68" t="s">
        <v>1984</v>
      </c>
      <c r="C38" s="67"/>
      <c r="D38" s="67" t="s">
        <v>2098</v>
      </c>
      <c r="E38" s="67"/>
      <c r="F38" s="67"/>
      <c r="G38" s="67"/>
      <c r="H38" s="67"/>
      <c r="I38" s="67"/>
      <c r="J38" s="98"/>
      <c r="K38" s="67">
        <v>54013</v>
      </c>
      <c r="L38" s="67" t="s">
        <v>12</v>
      </c>
      <c r="M38" s="84">
        <v>280.2715710848592</v>
      </c>
      <c r="N38" s="78">
        <v>6420</v>
      </c>
      <c r="O38" s="69">
        <v>22.906354630081925</v>
      </c>
      <c r="P38" s="78">
        <v>2390</v>
      </c>
      <c r="Q38" s="69">
        <v>2.68</v>
      </c>
      <c r="R38" s="78">
        <v>6400</v>
      </c>
      <c r="S38" s="78">
        <v>253</v>
      </c>
      <c r="T38" s="78">
        <v>244</v>
      </c>
      <c r="U38" s="78">
        <v>204</v>
      </c>
      <c r="V38" s="78">
        <v>120</v>
      </c>
      <c r="W38" s="78">
        <v>176</v>
      </c>
      <c r="X38" s="78">
        <v>97</v>
      </c>
      <c r="Y38" s="78">
        <v>146</v>
      </c>
      <c r="Z38" s="78">
        <v>88</v>
      </c>
      <c r="AA38" s="78">
        <v>154</v>
      </c>
      <c r="AB38" s="78">
        <v>233</v>
      </c>
      <c r="AC38" s="78">
        <v>128</v>
      </c>
      <c r="AD38" s="78">
        <v>183</v>
      </c>
      <c r="AE38" s="78">
        <v>83</v>
      </c>
      <c r="AF38" s="78">
        <v>96</v>
      </c>
      <c r="AG38" s="78">
        <v>134</v>
      </c>
      <c r="AH38" s="78">
        <v>51</v>
      </c>
      <c r="AI38" s="69">
        <v>29.330543933054393</v>
      </c>
      <c r="AJ38" s="69">
        <v>12.384937238493723</v>
      </c>
      <c r="AK38" s="69">
        <v>20.292887029288703</v>
      </c>
      <c r="AL38" s="69">
        <v>9.7489539748953966</v>
      </c>
      <c r="AM38" s="69">
        <v>28.24267782426778</v>
      </c>
      <c r="AN38" s="78">
        <v>23658</v>
      </c>
      <c r="AO38" s="78">
        <v>37428</v>
      </c>
      <c r="AP38" s="69">
        <v>0.62008368200836816</v>
      </c>
      <c r="AQ38" s="78">
        <v>2390</v>
      </c>
      <c r="AR38" s="78">
        <v>880</v>
      </c>
      <c r="AS38" s="78">
        <v>1869</v>
      </c>
      <c r="AT38" s="78">
        <v>521</v>
      </c>
      <c r="AU38" s="78">
        <v>213</v>
      </c>
      <c r="AV38" s="78">
        <v>81</v>
      </c>
      <c r="AW38" s="78">
        <v>195</v>
      </c>
      <c r="AX38" s="78">
        <v>296</v>
      </c>
      <c r="AY38" s="78">
        <v>30</v>
      </c>
      <c r="AZ38" s="78">
        <v>67</v>
      </c>
      <c r="BA38" s="78">
        <v>231</v>
      </c>
      <c r="BB38" s="78">
        <v>138</v>
      </c>
      <c r="BC38" s="78">
        <v>0</v>
      </c>
      <c r="BD38" s="78">
        <v>307</v>
      </c>
      <c r="BE38" s="78">
        <v>54</v>
      </c>
      <c r="BF38" s="78">
        <v>0</v>
      </c>
      <c r="BG38" s="78">
        <v>539</v>
      </c>
      <c r="BH38" s="78">
        <v>0</v>
      </c>
      <c r="BI38" s="78">
        <v>0</v>
      </c>
      <c r="BJ38" s="69">
        <v>0.12180381218038122</v>
      </c>
      <c r="BK38" s="89">
        <v>4.5</v>
      </c>
      <c r="BL38" s="89">
        <v>6.4</v>
      </c>
      <c r="BM38" s="89">
        <v>4.5</v>
      </c>
      <c r="BN38" s="89">
        <v>5.5</v>
      </c>
      <c r="BO38" s="89">
        <v>4</v>
      </c>
      <c r="BP38" s="89">
        <v>4.5</v>
      </c>
      <c r="BQ38" s="89">
        <v>5.3</v>
      </c>
      <c r="BR38" s="89">
        <v>5.4</v>
      </c>
      <c r="BS38" s="89">
        <v>5.5</v>
      </c>
      <c r="BT38" s="89">
        <v>6</v>
      </c>
      <c r="BU38" s="89">
        <v>7.1</v>
      </c>
      <c r="BV38" s="89">
        <v>9.9</v>
      </c>
      <c r="BW38" s="89">
        <v>7</v>
      </c>
      <c r="BX38" s="89">
        <v>9</v>
      </c>
      <c r="BY38" s="89">
        <v>6.3</v>
      </c>
      <c r="BZ38" s="89">
        <v>4.7</v>
      </c>
      <c r="CA38" s="89">
        <v>2.4</v>
      </c>
      <c r="CB38" s="89">
        <v>2.2000000000000002</v>
      </c>
      <c r="CC38" s="89">
        <v>15.4</v>
      </c>
      <c r="CD38" s="89">
        <v>60.2</v>
      </c>
      <c r="CE38" s="89">
        <v>24.599999999999998</v>
      </c>
    </row>
    <row r="39" spans="1:83" s="72" customFormat="1" x14ac:dyDescent="0.25">
      <c r="A39" s="70" t="s">
        <v>1725</v>
      </c>
      <c r="B39" s="70" t="s">
        <v>1726</v>
      </c>
      <c r="C39" s="70" t="s">
        <v>1727</v>
      </c>
      <c r="D39" s="70" t="s">
        <v>2097</v>
      </c>
      <c r="E39" s="70" t="s">
        <v>731</v>
      </c>
      <c r="F39" s="70" t="s">
        <v>732</v>
      </c>
      <c r="G39" s="70" t="s">
        <v>440</v>
      </c>
      <c r="H39" s="70" t="s">
        <v>1728</v>
      </c>
      <c r="I39" s="70" t="s">
        <v>1729</v>
      </c>
      <c r="J39" s="96" t="s">
        <v>1729</v>
      </c>
      <c r="K39" s="70" t="s">
        <v>1978</v>
      </c>
      <c r="L39" s="70" t="s">
        <v>1978</v>
      </c>
      <c r="M39" s="82">
        <v>342.98739680840686</v>
      </c>
      <c r="N39" s="76">
        <v>7550</v>
      </c>
      <c r="O39" s="71">
        <v>22.012470633775031</v>
      </c>
      <c r="P39" s="76">
        <v>2696</v>
      </c>
      <c r="Q39" s="71">
        <v>2.7804154302670625</v>
      </c>
      <c r="R39" s="76">
        <v>7496</v>
      </c>
      <c r="S39" s="76">
        <v>258</v>
      </c>
      <c r="T39" s="76">
        <v>223</v>
      </c>
      <c r="U39" s="76">
        <v>214</v>
      </c>
      <c r="V39" s="76">
        <v>241</v>
      </c>
      <c r="W39" s="76">
        <v>145</v>
      </c>
      <c r="X39" s="76">
        <v>154</v>
      </c>
      <c r="Y39" s="76">
        <v>184</v>
      </c>
      <c r="Z39" s="76">
        <v>89</v>
      </c>
      <c r="AA39" s="76">
        <v>172</v>
      </c>
      <c r="AB39" s="76">
        <v>218</v>
      </c>
      <c r="AC39" s="76">
        <v>187</v>
      </c>
      <c r="AD39" s="76">
        <v>212</v>
      </c>
      <c r="AE39" s="76">
        <v>175</v>
      </c>
      <c r="AF39" s="76">
        <v>82</v>
      </c>
      <c r="AG39" s="76">
        <v>78</v>
      </c>
      <c r="AH39" s="76">
        <v>64</v>
      </c>
      <c r="AI39" s="71">
        <v>25.77893175074184</v>
      </c>
      <c r="AJ39" s="71">
        <v>14.317507418397627</v>
      </c>
      <c r="AK39" s="71">
        <v>22.218100890207715</v>
      </c>
      <c r="AL39" s="71">
        <v>8.086053412462908</v>
      </c>
      <c r="AM39" s="71">
        <v>29.59940652818991</v>
      </c>
      <c r="AN39" s="76">
        <v>19149</v>
      </c>
      <c r="AO39" s="76">
        <v>37197</v>
      </c>
      <c r="AP39" s="71">
        <v>0.62314540059347179</v>
      </c>
      <c r="AQ39" s="76">
        <v>2426</v>
      </c>
      <c r="AR39" s="76">
        <v>1004</v>
      </c>
      <c r="AS39" s="76">
        <v>2300</v>
      </c>
      <c r="AT39" s="76">
        <v>396</v>
      </c>
      <c r="AU39" s="76">
        <v>166</v>
      </c>
      <c r="AV39" s="76">
        <v>49</v>
      </c>
      <c r="AW39" s="76">
        <v>313</v>
      </c>
      <c r="AX39" s="76">
        <v>321</v>
      </c>
      <c r="AY39" s="76">
        <v>83</v>
      </c>
      <c r="AZ39" s="76">
        <v>99</v>
      </c>
      <c r="BA39" s="76">
        <v>358</v>
      </c>
      <c r="BB39" s="76">
        <v>57</v>
      </c>
      <c r="BC39" s="76">
        <v>5</v>
      </c>
      <c r="BD39" s="76">
        <v>361</v>
      </c>
      <c r="BE39" s="76">
        <v>5</v>
      </c>
      <c r="BF39" s="76">
        <v>0</v>
      </c>
      <c r="BG39" s="76">
        <v>588</v>
      </c>
      <c r="BH39" s="76">
        <v>0</v>
      </c>
      <c r="BI39" s="76">
        <v>0</v>
      </c>
      <c r="BJ39" s="71">
        <v>0.1733887733887734</v>
      </c>
      <c r="BK39" s="87">
        <v>5.3</v>
      </c>
      <c r="BL39" s="87">
        <v>6.6</v>
      </c>
      <c r="BM39" s="87">
        <v>6.4</v>
      </c>
      <c r="BN39" s="87">
        <v>7.7</v>
      </c>
      <c r="BO39" s="87">
        <v>5.3</v>
      </c>
      <c r="BP39" s="87">
        <v>2.9</v>
      </c>
      <c r="BQ39" s="87">
        <v>4.4000000000000004</v>
      </c>
      <c r="BR39" s="87">
        <v>6.4</v>
      </c>
      <c r="BS39" s="87">
        <v>5.5</v>
      </c>
      <c r="BT39" s="87">
        <v>6.3</v>
      </c>
      <c r="BU39" s="87">
        <v>6.8</v>
      </c>
      <c r="BV39" s="87">
        <v>7.2</v>
      </c>
      <c r="BW39" s="87">
        <v>8.4</v>
      </c>
      <c r="BX39" s="87">
        <v>7.5</v>
      </c>
      <c r="BY39" s="87">
        <v>5.0999999999999996</v>
      </c>
      <c r="BZ39" s="87">
        <v>5.2</v>
      </c>
      <c r="CA39" s="87">
        <v>1.5</v>
      </c>
      <c r="CB39" s="87">
        <v>1.5</v>
      </c>
      <c r="CC39" s="87">
        <v>18.299999999999997</v>
      </c>
      <c r="CD39" s="87">
        <v>60.9</v>
      </c>
      <c r="CE39" s="87">
        <v>20.8</v>
      </c>
    </row>
    <row r="40" spans="1:83" x14ac:dyDescent="0.25">
      <c r="A40" s="61" t="s">
        <v>728</v>
      </c>
      <c r="B40" s="61" t="s">
        <v>729</v>
      </c>
      <c r="C40" s="61" t="s">
        <v>730</v>
      </c>
      <c r="D40" s="61" t="s">
        <v>2099</v>
      </c>
      <c r="E40" s="61" t="s">
        <v>731</v>
      </c>
      <c r="F40" s="61" t="s">
        <v>732</v>
      </c>
      <c r="G40" s="61" t="s">
        <v>440</v>
      </c>
      <c r="H40" s="61" t="s">
        <v>733</v>
      </c>
      <c r="I40" s="61" t="s">
        <v>734</v>
      </c>
      <c r="J40" s="97" t="s">
        <v>734</v>
      </c>
      <c r="K40" s="61">
        <v>5415676</v>
      </c>
      <c r="L40" s="61" t="s">
        <v>156</v>
      </c>
      <c r="M40" s="83">
        <v>0.61435526202115986</v>
      </c>
      <c r="N40" s="77">
        <v>626</v>
      </c>
      <c r="O40" s="62">
        <v>1018.9544042327077</v>
      </c>
      <c r="P40" s="77">
        <v>200</v>
      </c>
      <c r="Q40" s="62">
        <v>3.06</v>
      </c>
      <c r="R40" s="77">
        <v>612</v>
      </c>
      <c r="S40" s="77">
        <v>85</v>
      </c>
      <c r="T40" s="77">
        <v>26</v>
      </c>
      <c r="U40" s="77">
        <v>10</v>
      </c>
      <c r="V40" s="77">
        <v>14</v>
      </c>
      <c r="W40" s="77">
        <v>0</v>
      </c>
      <c r="X40" s="77">
        <v>20</v>
      </c>
      <c r="Y40" s="77">
        <v>7</v>
      </c>
      <c r="Z40" s="77">
        <v>5</v>
      </c>
      <c r="AA40" s="77">
        <v>6</v>
      </c>
      <c r="AB40" s="77">
        <v>10</v>
      </c>
      <c r="AC40" s="77">
        <v>9</v>
      </c>
      <c r="AD40" s="77">
        <v>6</v>
      </c>
      <c r="AE40" s="77">
        <v>0</v>
      </c>
      <c r="AF40" s="77">
        <v>0</v>
      </c>
      <c r="AG40" s="77">
        <v>2</v>
      </c>
      <c r="AH40" s="77">
        <v>0</v>
      </c>
      <c r="AI40" s="62">
        <v>60.5</v>
      </c>
      <c r="AJ40" s="62">
        <v>7.0000000000000009</v>
      </c>
      <c r="AK40" s="62">
        <v>19</v>
      </c>
      <c r="AL40" s="62">
        <v>5</v>
      </c>
      <c r="AM40" s="62">
        <v>8.5</v>
      </c>
      <c r="AN40" s="77">
        <v>7727</v>
      </c>
      <c r="AO40" s="77">
        <v>11442</v>
      </c>
      <c r="AP40" s="62">
        <v>0.86499999999999999</v>
      </c>
      <c r="AQ40" s="77">
        <v>470</v>
      </c>
      <c r="AR40" s="77">
        <v>82</v>
      </c>
      <c r="AS40" s="77">
        <v>84</v>
      </c>
      <c r="AT40" s="77">
        <v>116</v>
      </c>
      <c r="AU40" s="77">
        <v>0</v>
      </c>
      <c r="AV40" s="77">
        <v>3</v>
      </c>
      <c r="AW40" s="77">
        <v>93</v>
      </c>
      <c r="AX40" s="77">
        <v>2</v>
      </c>
      <c r="AY40" s="77">
        <v>16</v>
      </c>
      <c r="AZ40" s="77">
        <v>16</v>
      </c>
      <c r="BA40" s="77">
        <v>9</v>
      </c>
      <c r="BB40" s="77">
        <v>0</v>
      </c>
      <c r="BC40" s="77">
        <v>7</v>
      </c>
      <c r="BD40" s="77">
        <v>9</v>
      </c>
      <c r="BE40" s="77">
        <v>0</v>
      </c>
      <c r="BF40" s="77">
        <v>10</v>
      </c>
      <c r="BG40" s="77">
        <v>8</v>
      </c>
      <c r="BH40" s="77">
        <v>0</v>
      </c>
      <c r="BI40" s="77">
        <v>0</v>
      </c>
      <c r="BJ40" s="62">
        <v>0.72832369942196529</v>
      </c>
      <c r="BK40" s="88">
        <v>8</v>
      </c>
      <c r="BL40" s="88">
        <v>22.8</v>
      </c>
      <c r="BM40" s="88">
        <v>10.4</v>
      </c>
      <c r="BN40" s="88">
        <v>1</v>
      </c>
      <c r="BO40" s="88">
        <v>2.6</v>
      </c>
      <c r="BP40" s="88">
        <v>7</v>
      </c>
      <c r="BQ40" s="88">
        <v>10.5</v>
      </c>
      <c r="BR40" s="88">
        <v>5.6</v>
      </c>
      <c r="BS40" s="88">
        <v>3.4</v>
      </c>
      <c r="BT40" s="88">
        <v>6.1</v>
      </c>
      <c r="BU40" s="88">
        <v>6.4</v>
      </c>
      <c r="BV40" s="88">
        <v>4.5</v>
      </c>
      <c r="BW40" s="88">
        <v>2.7</v>
      </c>
      <c r="BX40" s="88">
        <v>1.6</v>
      </c>
      <c r="BY40" s="88">
        <v>2.4</v>
      </c>
      <c r="BZ40" s="88">
        <v>3.2</v>
      </c>
      <c r="CA40" s="88">
        <v>0.6</v>
      </c>
      <c r="CB40" s="88">
        <v>1.3</v>
      </c>
      <c r="CC40" s="88">
        <v>41.2</v>
      </c>
      <c r="CD40" s="88">
        <v>49.800000000000004</v>
      </c>
      <c r="CE40" s="88">
        <v>9.1</v>
      </c>
    </row>
    <row r="41" spans="1:83" s="18" customFormat="1" x14ac:dyDescent="0.25">
      <c r="A41" s="67" t="s">
        <v>15</v>
      </c>
      <c r="B41" s="68" t="s">
        <v>1984</v>
      </c>
      <c r="C41" s="67"/>
      <c r="D41" s="67" t="s">
        <v>2098</v>
      </c>
      <c r="E41" s="67"/>
      <c r="F41" s="67"/>
      <c r="G41" s="67"/>
      <c r="H41" s="67"/>
      <c r="I41" s="67"/>
      <c r="J41" s="98"/>
      <c r="K41" s="67">
        <v>54015</v>
      </c>
      <c r="L41" s="67" t="s">
        <v>14</v>
      </c>
      <c r="M41" s="84">
        <v>343.60175207042801</v>
      </c>
      <c r="N41" s="78">
        <v>8176</v>
      </c>
      <c r="O41" s="69">
        <v>23.794989259321838</v>
      </c>
      <c r="P41" s="78">
        <v>2896</v>
      </c>
      <c r="Q41" s="69">
        <v>2.8</v>
      </c>
      <c r="R41" s="78">
        <v>8108</v>
      </c>
      <c r="S41" s="78">
        <v>343</v>
      </c>
      <c r="T41" s="78">
        <v>249</v>
      </c>
      <c r="U41" s="78">
        <v>224</v>
      </c>
      <c r="V41" s="78">
        <v>255</v>
      </c>
      <c r="W41" s="78">
        <v>145</v>
      </c>
      <c r="X41" s="78">
        <v>174</v>
      </c>
      <c r="Y41" s="78">
        <v>191</v>
      </c>
      <c r="Z41" s="78">
        <v>94</v>
      </c>
      <c r="AA41" s="78">
        <v>178</v>
      </c>
      <c r="AB41" s="78">
        <v>228</v>
      </c>
      <c r="AC41" s="78">
        <v>196</v>
      </c>
      <c r="AD41" s="78">
        <v>218</v>
      </c>
      <c r="AE41" s="78">
        <v>175</v>
      </c>
      <c r="AF41" s="78">
        <v>82</v>
      </c>
      <c r="AG41" s="78">
        <v>80</v>
      </c>
      <c r="AH41" s="78">
        <v>64</v>
      </c>
      <c r="AI41" s="69">
        <v>28.176795580110497</v>
      </c>
      <c r="AJ41" s="69">
        <v>13.812154696132598</v>
      </c>
      <c r="AK41" s="69">
        <v>21.995856353591158</v>
      </c>
      <c r="AL41" s="69">
        <v>7.872928176795579</v>
      </c>
      <c r="AM41" s="69">
        <v>28.142265193370164</v>
      </c>
      <c r="AN41" s="78">
        <v>19149</v>
      </c>
      <c r="AO41" s="78">
        <v>37197</v>
      </c>
      <c r="AP41" s="69">
        <v>0.63984806629834257</v>
      </c>
      <c r="AQ41" s="78">
        <v>2896</v>
      </c>
      <c r="AR41" s="78">
        <v>1086</v>
      </c>
      <c r="AS41" s="78">
        <v>2384</v>
      </c>
      <c r="AT41" s="78">
        <v>512</v>
      </c>
      <c r="AU41" s="78">
        <v>166</v>
      </c>
      <c r="AV41" s="78">
        <v>52</v>
      </c>
      <c r="AW41" s="78">
        <v>406</v>
      </c>
      <c r="AX41" s="78">
        <v>323</v>
      </c>
      <c r="AY41" s="78">
        <v>99</v>
      </c>
      <c r="AZ41" s="78">
        <v>115</v>
      </c>
      <c r="BA41" s="78">
        <v>367</v>
      </c>
      <c r="BB41" s="78">
        <v>57</v>
      </c>
      <c r="BC41" s="78">
        <v>12</v>
      </c>
      <c r="BD41" s="78">
        <v>370</v>
      </c>
      <c r="BE41" s="78">
        <v>5</v>
      </c>
      <c r="BF41" s="78">
        <v>10</v>
      </c>
      <c r="BG41" s="78">
        <v>596</v>
      </c>
      <c r="BH41" s="78">
        <v>0</v>
      </c>
      <c r="BI41" s="78">
        <v>0</v>
      </c>
      <c r="BJ41" s="69">
        <v>0.21062839410395656</v>
      </c>
      <c r="BK41" s="89">
        <v>5.3</v>
      </c>
      <c r="BL41" s="89">
        <v>6.6</v>
      </c>
      <c r="BM41" s="89">
        <v>6.4</v>
      </c>
      <c r="BN41" s="89">
        <v>7.7</v>
      </c>
      <c r="BO41" s="89">
        <v>5.3</v>
      </c>
      <c r="BP41" s="89">
        <v>2.9</v>
      </c>
      <c r="BQ41" s="89">
        <v>4.4000000000000004</v>
      </c>
      <c r="BR41" s="89">
        <v>6.4</v>
      </c>
      <c r="BS41" s="89">
        <v>5.5</v>
      </c>
      <c r="BT41" s="89">
        <v>6.3</v>
      </c>
      <c r="BU41" s="89">
        <v>6.8</v>
      </c>
      <c r="BV41" s="89">
        <v>7.2</v>
      </c>
      <c r="BW41" s="89">
        <v>8.4</v>
      </c>
      <c r="BX41" s="89">
        <v>7.5</v>
      </c>
      <c r="BY41" s="89">
        <v>5.0999999999999996</v>
      </c>
      <c r="BZ41" s="89">
        <v>5.2</v>
      </c>
      <c r="CA41" s="89">
        <v>1.5</v>
      </c>
      <c r="CB41" s="89">
        <v>1.5</v>
      </c>
      <c r="CC41" s="89">
        <v>18.299999999999997</v>
      </c>
      <c r="CD41" s="89">
        <v>60.9</v>
      </c>
      <c r="CE41" s="89">
        <v>20.8</v>
      </c>
    </row>
    <row r="42" spans="1:83" s="72" customFormat="1" x14ac:dyDescent="0.25">
      <c r="A42" s="70" t="s">
        <v>1730</v>
      </c>
      <c r="B42" s="70" t="s">
        <v>1731</v>
      </c>
      <c r="C42" s="70" t="s">
        <v>1732</v>
      </c>
      <c r="D42" s="70" t="s">
        <v>2097</v>
      </c>
      <c r="E42" s="70" t="s">
        <v>1645</v>
      </c>
      <c r="F42" s="70" t="s">
        <v>1646</v>
      </c>
      <c r="G42" s="70" t="s">
        <v>440</v>
      </c>
      <c r="H42" s="70" t="s">
        <v>1733</v>
      </c>
      <c r="I42" s="70" t="s">
        <v>1734</v>
      </c>
      <c r="J42" s="96" t="s">
        <v>1734</v>
      </c>
      <c r="K42" s="70" t="s">
        <v>1978</v>
      </c>
      <c r="L42" s="70" t="s">
        <v>1978</v>
      </c>
      <c r="M42" s="82">
        <v>319.80611426508415</v>
      </c>
      <c r="N42" s="76">
        <v>7031</v>
      </c>
      <c r="O42" s="71">
        <v>21.985195674439399</v>
      </c>
      <c r="P42" s="76">
        <v>1998</v>
      </c>
      <c r="Q42" s="71">
        <v>3.1036036036036037</v>
      </c>
      <c r="R42" s="76">
        <v>6201</v>
      </c>
      <c r="S42" s="76">
        <v>51</v>
      </c>
      <c r="T42" s="76">
        <v>64</v>
      </c>
      <c r="U42" s="76">
        <v>173</v>
      </c>
      <c r="V42" s="76">
        <v>93</v>
      </c>
      <c r="W42" s="76">
        <v>100</v>
      </c>
      <c r="X42" s="76">
        <v>118</v>
      </c>
      <c r="Y42" s="76">
        <v>83</v>
      </c>
      <c r="Z42" s="76">
        <v>114</v>
      </c>
      <c r="AA42" s="76">
        <v>65</v>
      </c>
      <c r="AB42" s="76">
        <v>188</v>
      </c>
      <c r="AC42" s="76">
        <v>171</v>
      </c>
      <c r="AD42" s="76">
        <v>207</v>
      </c>
      <c r="AE42" s="76">
        <v>194</v>
      </c>
      <c r="AF42" s="76">
        <v>128</v>
      </c>
      <c r="AG42" s="76">
        <v>105</v>
      </c>
      <c r="AH42" s="76">
        <v>144</v>
      </c>
      <c r="AI42" s="71">
        <v>14.414414414414415</v>
      </c>
      <c r="AJ42" s="71">
        <v>9.6596596596596598</v>
      </c>
      <c r="AK42" s="71">
        <v>19.019019019019019</v>
      </c>
      <c r="AL42" s="71">
        <v>9.4094094094094096</v>
      </c>
      <c r="AM42" s="71">
        <v>47.497497497497498</v>
      </c>
      <c r="AN42" s="76">
        <v>28751</v>
      </c>
      <c r="AO42" s="76">
        <v>58750</v>
      </c>
      <c r="AP42" s="71">
        <v>0.43093093093093093</v>
      </c>
      <c r="AQ42" s="76">
        <v>1727</v>
      </c>
      <c r="AR42" s="76">
        <v>861</v>
      </c>
      <c r="AS42" s="76">
        <v>1841</v>
      </c>
      <c r="AT42" s="76">
        <v>157</v>
      </c>
      <c r="AU42" s="76">
        <v>165</v>
      </c>
      <c r="AV42" s="76">
        <v>35</v>
      </c>
      <c r="AW42" s="76">
        <v>85</v>
      </c>
      <c r="AX42" s="76">
        <v>193</v>
      </c>
      <c r="AY42" s="76">
        <v>50</v>
      </c>
      <c r="AZ42" s="76">
        <v>48</v>
      </c>
      <c r="BA42" s="76">
        <v>229</v>
      </c>
      <c r="BB42" s="76">
        <v>33</v>
      </c>
      <c r="BC42" s="76">
        <v>0</v>
      </c>
      <c r="BD42" s="76">
        <v>183</v>
      </c>
      <c r="BE42" s="76">
        <v>21</v>
      </c>
      <c r="BF42" s="76">
        <v>123</v>
      </c>
      <c r="BG42" s="76">
        <v>739</v>
      </c>
      <c r="BH42" s="76">
        <v>21</v>
      </c>
      <c r="BI42" s="76">
        <v>0</v>
      </c>
      <c r="BJ42" s="71">
        <v>0.13298701298701299</v>
      </c>
      <c r="BK42" s="87">
        <v>3.6</v>
      </c>
      <c r="BL42" s="87">
        <v>4.4000000000000004</v>
      </c>
      <c r="BM42" s="87">
        <v>3.8</v>
      </c>
      <c r="BN42" s="87">
        <v>9</v>
      </c>
      <c r="BO42" s="87">
        <v>4.3</v>
      </c>
      <c r="BP42" s="87">
        <v>5.7</v>
      </c>
      <c r="BQ42" s="87">
        <v>5.8</v>
      </c>
      <c r="BR42" s="87">
        <v>6.1</v>
      </c>
      <c r="BS42" s="87">
        <v>6.5</v>
      </c>
      <c r="BT42" s="87">
        <v>7.1</v>
      </c>
      <c r="BU42" s="87">
        <v>7.1</v>
      </c>
      <c r="BV42" s="87">
        <v>10.8</v>
      </c>
      <c r="BW42" s="87">
        <v>4.5999999999999996</v>
      </c>
      <c r="BX42" s="87">
        <v>7.3</v>
      </c>
      <c r="BY42" s="87">
        <v>5.5</v>
      </c>
      <c r="BZ42" s="87">
        <v>4.8</v>
      </c>
      <c r="CA42" s="87">
        <v>2.2999999999999998</v>
      </c>
      <c r="CB42" s="87">
        <v>1.3</v>
      </c>
      <c r="CC42" s="87">
        <v>11.8</v>
      </c>
      <c r="CD42" s="87">
        <v>67</v>
      </c>
      <c r="CE42" s="87">
        <v>21.200000000000003</v>
      </c>
    </row>
    <row r="43" spans="1:83" x14ac:dyDescent="0.25">
      <c r="A43" s="61" t="s">
        <v>1642</v>
      </c>
      <c r="B43" s="61" t="s">
        <v>1643</v>
      </c>
      <c r="C43" s="61" t="s">
        <v>1644</v>
      </c>
      <c r="D43" s="61" t="s">
        <v>2099</v>
      </c>
      <c r="E43" s="61" t="s">
        <v>1645</v>
      </c>
      <c r="F43" s="61" t="s">
        <v>1646</v>
      </c>
      <c r="G43" s="61" t="s">
        <v>440</v>
      </c>
      <c r="H43" s="61" t="s">
        <v>1647</v>
      </c>
      <c r="I43" s="61" t="s">
        <v>1648</v>
      </c>
      <c r="J43" s="97" t="s">
        <v>1648</v>
      </c>
      <c r="K43" s="61">
        <v>5486116</v>
      </c>
      <c r="L43" s="61" t="s">
        <v>327</v>
      </c>
      <c r="M43" s="83">
        <v>0.37511695623768293</v>
      </c>
      <c r="N43" s="77">
        <v>898</v>
      </c>
      <c r="O43" s="62">
        <v>2393.9200429825573</v>
      </c>
      <c r="P43" s="77">
        <v>311</v>
      </c>
      <c r="Q43" s="62">
        <v>2.89</v>
      </c>
      <c r="R43" s="77">
        <v>898</v>
      </c>
      <c r="S43" s="77">
        <v>8</v>
      </c>
      <c r="T43" s="77">
        <v>39</v>
      </c>
      <c r="U43" s="77">
        <v>10</v>
      </c>
      <c r="V43" s="77">
        <v>4</v>
      </c>
      <c r="W43" s="77">
        <v>8</v>
      </c>
      <c r="X43" s="77">
        <v>6</v>
      </c>
      <c r="Y43" s="77">
        <v>17</v>
      </c>
      <c r="Z43" s="77">
        <v>8</v>
      </c>
      <c r="AA43" s="77">
        <v>3</v>
      </c>
      <c r="AB43" s="77">
        <v>18</v>
      </c>
      <c r="AC43" s="77">
        <v>38</v>
      </c>
      <c r="AD43" s="77">
        <v>30</v>
      </c>
      <c r="AE43" s="77">
        <v>51</v>
      </c>
      <c r="AF43" s="77">
        <v>5</v>
      </c>
      <c r="AG43" s="77">
        <v>0</v>
      </c>
      <c r="AH43" s="77">
        <v>66</v>
      </c>
      <c r="AI43" s="62">
        <v>18.327974276527332</v>
      </c>
      <c r="AJ43" s="62">
        <v>3.8585209003215439</v>
      </c>
      <c r="AK43" s="62">
        <v>10.932475884244374</v>
      </c>
      <c r="AL43" s="62">
        <v>5.787781350482315</v>
      </c>
      <c r="AM43" s="62">
        <v>61.09324758842444</v>
      </c>
      <c r="AN43" s="77">
        <v>39375</v>
      </c>
      <c r="AO43" s="77">
        <v>73906</v>
      </c>
      <c r="AP43" s="62">
        <v>0.3311897106109325</v>
      </c>
      <c r="AQ43" s="77">
        <v>582</v>
      </c>
      <c r="AR43" s="77">
        <v>154</v>
      </c>
      <c r="AS43" s="77">
        <v>264</v>
      </c>
      <c r="AT43" s="77">
        <v>47</v>
      </c>
      <c r="AU43" s="77">
        <v>12</v>
      </c>
      <c r="AV43" s="77">
        <v>24</v>
      </c>
      <c r="AW43" s="77">
        <v>20</v>
      </c>
      <c r="AX43" s="77">
        <v>10</v>
      </c>
      <c r="AY43" s="77">
        <v>2</v>
      </c>
      <c r="AZ43" s="77">
        <v>4</v>
      </c>
      <c r="BA43" s="77">
        <v>18</v>
      </c>
      <c r="BB43" s="77">
        <v>5</v>
      </c>
      <c r="BC43" s="77">
        <v>5</v>
      </c>
      <c r="BD43" s="77">
        <v>45</v>
      </c>
      <c r="BE43" s="77">
        <v>4</v>
      </c>
      <c r="BF43" s="77">
        <v>7</v>
      </c>
      <c r="BG43" s="77">
        <v>152</v>
      </c>
      <c r="BH43" s="77">
        <v>0</v>
      </c>
      <c r="BI43" s="77">
        <v>0</v>
      </c>
      <c r="BJ43" s="62">
        <v>0.11688311688311688</v>
      </c>
      <c r="BK43" s="88">
        <v>4.7</v>
      </c>
      <c r="BL43" s="88">
        <v>3.9</v>
      </c>
      <c r="BM43" s="88">
        <v>3.6</v>
      </c>
      <c r="BN43" s="88">
        <v>2.7</v>
      </c>
      <c r="BO43" s="88">
        <v>14.4</v>
      </c>
      <c r="BP43" s="88">
        <v>3.6</v>
      </c>
      <c r="BQ43" s="88">
        <v>4.7</v>
      </c>
      <c r="BR43" s="88">
        <v>3.7</v>
      </c>
      <c r="BS43" s="88">
        <v>9.1</v>
      </c>
      <c r="BT43" s="88">
        <v>3.5</v>
      </c>
      <c r="BU43" s="88">
        <v>4.5999999999999996</v>
      </c>
      <c r="BV43" s="88">
        <v>23.3</v>
      </c>
      <c r="BW43" s="88">
        <v>2.4</v>
      </c>
      <c r="BX43" s="88">
        <v>4.5</v>
      </c>
      <c r="BY43" s="88">
        <v>2.7</v>
      </c>
      <c r="BZ43" s="88">
        <v>3.5</v>
      </c>
      <c r="CA43" s="88">
        <v>2.4</v>
      </c>
      <c r="CB43" s="88">
        <v>3</v>
      </c>
      <c r="CC43" s="88">
        <v>12.2</v>
      </c>
      <c r="CD43" s="88">
        <v>72.000000000000014</v>
      </c>
      <c r="CE43" s="88">
        <v>16.100000000000001</v>
      </c>
    </row>
    <row r="44" spans="1:83" s="18" customFormat="1" x14ac:dyDescent="0.25">
      <c r="A44" s="67" t="s">
        <v>17</v>
      </c>
      <c r="B44" s="68" t="s">
        <v>1984</v>
      </c>
      <c r="C44" s="67"/>
      <c r="D44" s="67" t="s">
        <v>2098</v>
      </c>
      <c r="E44" s="67"/>
      <c r="F44" s="67"/>
      <c r="G44" s="67"/>
      <c r="H44" s="67"/>
      <c r="I44" s="67"/>
      <c r="J44" s="98"/>
      <c r="K44" s="67">
        <v>54017</v>
      </c>
      <c r="L44" s="67" t="s">
        <v>16</v>
      </c>
      <c r="M44" s="84">
        <v>320.18123122132181</v>
      </c>
      <c r="N44" s="78">
        <v>7929</v>
      </c>
      <c r="O44" s="69">
        <v>24.764099912274883</v>
      </c>
      <c r="P44" s="78">
        <v>2309</v>
      </c>
      <c r="Q44" s="69">
        <v>3.07</v>
      </c>
      <c r="R44" s="78">
        <v>7099</v>
      </c>
      <c r="S44" s="78">
        <v>59</v>
      </c>
      <c r="T44" s="78">
        <v>103</v>
      </c>
      <c r="U44" s="78">
        <v>183</v>
      </c>
      <c r="V44" s="78">
        <v>97</v>
      </c>
      <c r="W44" s="78">
        <v>108</v>
      </c>
      <c r="X44" s="78">
        <v>124</v>
      </c>
      <c r="Y44" s="78">
        <v>100</v>
      </c>
      <c r="Z44" s="78">
        <v>122</v>
      </c>
      <c r="AA44" s="78">
        <v>68</v>
      </c>
      <c r="AB44" s="78">
        <v>206</v>
      </c>
      <c r="AC44" s="78">
        <v>209</v>
      </c>
      <c r="AD44" s="78">
        <v>237</v>
      </c>
      <c r="AE44" s="78">
        <v>245</v>
      </c>
      <c r="AF44" s="78">
        <v>133</v>
      </c>
      <c r="AG44" s="78">
        <v>105</v>
      </c>
      <c r="AH44" s="78">
        <v>210</v>
      </c>
      <c r="AI44" s="69">
        <v>14.94153313122564</v>
      </c>
      <c r="AJ44" s="69">
        <v>8.8783022953659607</v>
      </c>
      <c r="AK44" s="69">
        <v>17.929839757470766</v>
      </c>
      <c r="AL44" s="69">
        <v>8.9216110870506711</v>
      </c>
      <c r="AM44" s="69">
        <v>49.328713728886967</v>
      </c>
      <c r="AN44" s="78">
        <v>28751</v>
      </c>
      <c r="AO44" s="78">
        <v>58750</v>
      </c>
      <c r="AP44" s="69">
        <v>0.41749675184062363</v>
      </c>
      <c r="AQ44" s="78">
        <v>2309</v>
      </c>
      <c r="AR44" s="78">
        <v>1015</v>
      </c>
      <c r="AS44" s="78">
        <v>2105</v>
      </c>
      <c r="AT44" s="78">
        <v>204</v>
      </c>
      <c r="AU44" s="78">
        <v>177</v>
      </c>
      <c r="AV44" s="78">
        <v>59</v>
      </c>
      <c r="AW44" s="78">
        <v>105</v>
      </c>
      <c r="AX44" s="78">
        <v>203</v>
      </c>
      <c r="AY44" s="78">
        <v>52</v>
      </c>
      <c r="AZ44" s="78">
        <v>52</v>
      </c>
      <c r="BA44" s="78">
        <v>247</v>
      </c>
      <c r="BB44" s="78">
        <v>38</v>
      </c>
      <c r="BC44" s="78">
        <v>5</v>
      </c>
      <c r="BD44" s="78">
        <v>228</v>
      </c>
      <c r="BE44" s="78">
        <v>25</v>
      </c>
      <c r="BF44" s="78">
        <v>130</v>
      </c>
      <c r="BG44" s="78">
        <v>891</v>
      </c>
      <c r="BH44" s="78">
        <v>21</v>
      </c>
      <c r="BI44" s="78">
        <v>0</v>
      </c>
      <c r="BJ44" s="69">
        <v>0.13076578593819974</v>
      </c>
      <c r="BK44" s="89">
        <v>3.6</v>
      </c>
      <c r="BL44" s="89">
        <v>4.4000000000000004</v>
      </c>
      <c r="BM44" s="89">
        <v>3.8</v>
      </c>
      <c r="BN44" s="89">
        <v>9</v>
      </c>
      <c r="BO44" s="89">
        <v>4.3</v>
      </c>
      <c r="BP44" s="89">
        <v>5.7</v>
      </c>
      <c r="BQ44" s="89">
        <v>5.8</v>
      </c>
      <c r="BR44" s="89">
        <v>6.1</v>
      </c>
      <c r="BS44" s="89">
        <v>6.5</v>
      </c>
      <c r="BT44" s="89">
        <v>7.1</v>
      </c>
      <c r="BU44" s="89">
        <v>7.1</v>
      </c>
      <c r="BV44" s="89">
        <v>10.8</v>
      </c>
      <c r="BW44" s="89">
        <v>4.5999999999999996</v>
      </c>
      <c r="BX44" s="89">
        <v>7.3</v>
      </c>
      <c r="BY44" s="89">
        <v>5.5</v>
      </c>
      <c r="BZ44" s="89">
        <v>4.8</v>
      </c>
      <c r="CA44" s="89">
        <v>2.2999999999999998</v>
      </c>
      <c r="CB44" s="89">
        <v>1.3</v>
      </c>
      <c r="CC44" s="89">
        <v>11.8</v>
      </c>
      <c r="CD44" s="89">
        <v>67</v>
      </c>
      <c r="CE44" s="89">
        <v>21.200000000000003</v>
      </c>
    </row>
    <row r="45" spans="1:83" s="72" customFormat="1" x14ac:dyDescent="0.25">
      <c r="A45" s="70" t="s">
        <v>1735</v>
      </c>
      <c r="B45" s="70" t="s">
        <v>1736</v>
      </c>
      <c r="C45" s="70" t="s">
        <v>1737</v>
      </c>
      <c r="D45" s="70" t="s">
        <v>2097</v>
      </c>
      <c r="E45" s="70" t="s">
        <v>476</v>
      </c>
      <c r="F45" s="70" t="s">
        <v>477</v>
      </c>
      <c r="G45" s="70" t="s">
        <v>440</v>
      </c>
      <c r="H45" s="70" t="s">
        <v>1738</v>
      </c>
      <c r="I45" s="70" t="s">
        <v>1739</v>
      </c>
      <c r="J45" s="96" t="s">
        <v>1739</v>
      </c>
      <c r="K45" s="70" t="s">
        <v>1978</v>
      </c>
      <c r="L45" s="70" t="s">
        <v>1978</v>
      </c>
      <c r="M45" s="82">
        <v>645.80234122743434</v>
      </c>
      <c r="N45" s="76">
        <v>24213</v>
      </c>
      <c r="O45" s="71">
        <v>37.492895974920025</v>
      </c>
      <c r="P45" s="76">
        <v>8861</v>
      </c>
      <c r="Q45" s="71">
        <v>2.611894819997743</v>
      </c>
      <c r="R45" s="76">
        <v>23144</v>
      </c>
      <c r="S45" s="76">
        <v>612</v>
      </c>
      <c r="T45" s="76">
        <v>556</v>
      </c>
      <c r="U45" s="76">
        <v>638</v>
      </c>
      <c r="V45" s="76">
        <v>501</v>
      </c>
      <c r="W45" s="76">
        <v>573</v>
      </c>
      <c r="X45" s="76">
        <v>541</v>
      </c>
      <c r="Y45" s="76">
        <v>394</v>
      </c>
      <c r="Z45" s="76">
        <v>239</v>
      </c>
      <c r="AA45" s="76">
        <v>416</v>
      </c>
      <c r="AB45" s="76">
        <v>1020</v>
      </c>
      <c r="AC45" s="76">
        <v>852</v>
      </c>
      <c r="AD45" s="76">
        <v>1000</v>
      </c>
      <c r="AE45" s="76">
        <v>868</v>
      </c>
      <c r="AF45" s="76">
        <v>385</v>
      </c>
      <c r="AG45" s="76">
        <v>162</v>
      </c>
      <c r="AH45" s="76">
        <v>103</v>
      </c>
      <c r="AI45" s="71">
        <v>20.381446789301432</v>
      </c>
      <c r="AJ45" s="71">
        <v>12.120528157092879</v>
      </c>
      <c r="AK45" s="71">
        <v>17.943798668321858</v>
      </c>
      <c r="AL45" s="71">
        <v>11.511116126847986</v>
      </c>
      <c r="AM45" s="71">
        <v>38.03182485046834</v>
      </c>
      <c r="AN45" s="76">
        <v>22677</v>
      </c>
      <c r="AO45" s="76">
        <v>45988</v>
      </c>
      <c r="AP45" s="71">
        <v>0.50445773614716172</v>
      </c>
      <c r="AQ45" s="76">
        <v>8861</v>
      </c>
      <c r="AR45" s="76">
        <v>2204</v>
      </c>
      <c r="AS45" s="76">
        <v>7488</v>
      </c>
      <c r="AT45" s="76">
        <v>1373</v>
      </c>
      <c r="AU45" s="76">
        <v>272</v>
      </c>
      <c r="AV45" s="76">
        <v>197</v>
      </c>
      <c r="AW45" s="76">
        <v>936</v>
      </c>
      <c r="AX45" s="76">
        <v>773</v>
      </c>
      <c r="AY45" s="76">
        <v>317</v>
      </c>
      <c r="AZ45" s="76">
        <v>497</v>
      </c>
      <c r="BA45" s="76">
        <v>737</v>
      </c>
      <c r="BB45" s="76">
        <v>129</v>
      </c>
      <c r="BC45" s="76">
        <v>160</v>
      </c>
      <c r="BD45" s="76">
        <v>1418</v>
      </c>
      <c r="BE45" s="76">
        <v>259</v>
      </c>
      <c r="BF45" s="76">
        <v>104</v>
      </c>
      <c r="BG45" s="76">
        <v>2373</v>
      </c>
      <c r="BH45" s="76">
        <v>118</v>
      </c>
      <c r="BI45" s="76">
        <v>0</v>
      </c>
      <c r="BJ45" s="71">
        <v>0.20470446320868516</v>
      </c>
      <c r="BK45" s="87">
        <v>5.0999999999999996</v>
      </c>
      <c r="BL45" s="87">
        <v>6.1</v>
      </c>
      <c r="BM45" s="87">
        <v>6</v>
      </c>
      <c r="BN45" s="87">
        <v>5.6</v>
      </c>
      <c r="BO45" s="87">
        <v>5.3</v>
      </c>
      <c r="BP45" s="87">
        <v>5.3</v>
      </c>
      <c r="BQ45" s="87">
        <v>5.4</v>
      </c>
      <c r="BR45" s="87">
        <v>5.7</v>
      </c>
      <c r="BS45" s="87">
        <v>6.4</v>
      </c>
      <c r="BT45" s="87">
        <v>6.8</v>
      </c>
      <c r="BU45" s="87">
        <v>6.3</v>
      </c>
      <c r="BV45" s="87">
        <v>6.8</v>
      </c>
      <c r="BW45" s="87">
        <v>8</v>
      </c>
      <c r="BX45" s="87">
        <v>7.5</v>
      </c>
      <c r="BY45" s="87">
        <v>5.4</v>
      </c>
      <c r="BZ45" s="87">
        <v>3.2</v>
      </c>
      <c r="CA45" s="87">
        <v>2.8</v>
      </c>
      <c r="CB45" s="87">
        <v>2.2999999999999998</v>
      </c>
      <c r="CC45" s="87">
        <v>17.2</v>
      </c>
      <c r="CD45" s="87">
        <v>61.599999999999994</v>
      </c>
      <c r="CE45" s="87">
        <v>21.200000000000003</v>
      </c>
    </row>
    <row r="46" spans="1:83" x14ac:dyDescent="0.25">
      <c r="A46" s="61" t="s">
        <v>473</v>
      </c>
      <c r="B46" s="61" t="s">
        <v>474</v>
      </c>
      <c r="C46" s="61" t="s">
        <v>475</v>
      </c>
      <c r="D46" s="61" t="s">
        <v>2099</v>
      </c>
      <c r="E46" s="61" t="s">
        <v>476</v>
      </c>
      <c r="F46" s="61" t="s">
        <v>477</v>
      </c>
      <c r="G46" s="61" t="s">
        <v>440</v>
      </c>
      <c r="H46" s="61" t="s">
        <v>478</v>
      </c>
      <c r="I46" s="61" t="s">
        <v>479</v>
      </c>
      <c r="J46" s="97" t="s">
        <v>479</v>
      </c>
      <c r="K46" s="61">
        <v>5401996</v>
      </c>
      <c r="L46" s="61" t="s">
        <v>115</v>
      </c>
      <c r="M46" s="83">
        <v>1.6625905258673119</v>
      </c>
      <c r="N46" s="77">
        <v>1209</v>
      </c>
      <c r="O46" s="62">
        <v>727.17844904674257</v>
      </c>
      <c r="P46" s="77">
        <v>460</v>
      </c>
      <c r="Q46" s="62">
        <v>2.63</v>
      </c>
      <c r="R46" s="77">
        <v>1209</v>
      </c>
      <c r="S46" s="77">
        <v>71</v>
      </c>
      <c r="T46" s="77">
        <v>57</v>
      </c>
      <c r="U46" s="77">
        <v>17</v>
      </c>
      <c r="V46" s="77">
        <v>35</v>
      </c>
      <c r="W46" s="77">
        <v>34</v>
      </c>
      <c r="X46" s="77">
        <v>41</v>
      </c>
      <c r="Y46" s="77">
        <v>0</v>
      </c>
      <c r="Z46" s="77">
        <v>20</v>
      </c>
      <c r="AA46" s="77">
        <v>20</v>
      </c>
      <c r="AB46" s="77">
        <v>23</v>
      </c>
      <c r="AC46" s="77">
        <v>12</v>
      </c>
      <c r="AD46" s="77">
        <v>102</v>
      </c>
      <c r="AE46" s="77">
        <v>24</v>
      </c>
      <c r="AF46" s="77">
        <v>0</v>
      </c>
      <c r="AG46" s="77">
        <v>4</v>
      </c>
      <c r="AH46" s="77">
        <v>0</v>
      </c>
      <c r="AI46" s="62">
        <v>31.521739130434785</v>
      </c>
      <c r="AJ46" s="62">
        <v>15</v>
      </c>
      <c r="AK46" s="62">
        <v>17.608695652173914</v>
      </c>
      <c r="AL46" s="62">
        <v>5</v>
      </c>
      <c r="AM46" s="62">
        <v>30.869565217391305</v>
      </c>
      <c r="AN46" s="77">
        <v>19947</v>
      </c>
      <c r="AO46" s="77">
        <v>32222</v>
      </c>
      <c r="AP46" s="62">
        <v>0.64130434782608692</v>
      </c>
      <c r="AQ46" s="77">
        <v>460</v>
      </c>
      <c r="AR46" s="77">
        <v>159</v>
      </c>
      <c r="AS46" s="77">
        <v>354</v>
      </c>
      <c r="AT46" s="77">
        <v>106</v>
      </c>
      <c r="AU46" s="77">
        <v>6</v>
      </c>
      <c r="AV46" s="77">
        <v>11</v>
      </c>
      <c r="AW46" s="77">
        <v>128</v>
      </c>
      <c r="AX46" s="77">
        <v>35</v>
      </c>
      <c r="AY46" s="77">
        <v>16</v>
      </c>
      <c r="AZ46" s="77">
        <v>59</v>
      </c>
      <c r="BA46" s="77">
        <v>30</v>
      </c>
      <c r="BB46" s="77">
        <v>10</v>
      </c>
      <c r="BC46" s="77">
        <v>0</v>
      </c>
      <c r="BD46" s="77">
        <v>24</v>
      </c>
      <c r="BE46" s="77">
        <v>11</v>
      </c>
      <c r="BF46" s="77">
        <v>0</v>
      </c>
      <c r="BG46" s="77">
        <v>130</v>
      </c>
      <c r="BH46" s="77">
        <v>0</v>
      </c>
      <c r="BI46" s="77">
        <v>0</v>
      </c>
      <c r="BJ46" s="62">
        <v>0.40652173913043477</v>
      </c>
      <c r="BK46" s="88">
        <v>5.8</v>
      </c>
      <c r="BL46" s="88">
        <v>3.4</v>
      </c>
      <c r="BM46" s="88">
        <v>7.7</v>
      </c>
      <c r="BN46" s="88">
        <v>3.4</v>
      </c>
      <c r="BO46" s="88">
        <v>8.6999999999999993</v>
      </c>
      <c r="BP46" s="88">
        <v>5.5</v>
      </c>
      <c r="BQ46" s="88">
        <v>9.3000000000000007</v>
      </c>
      <c r="BR46" s="88">
        <v>3.2</v>
      </c>
      <c r="BS46" s="88">
        <v>7.4</v>
      </c>
      <c r="BT46" s="88">
        <v>6.2</v>
      </c>
      <c r="BU46" s="88">
        <v>3.5</v>
      </c>
      <c r="BV46" s="88">
        <v>10.1</v>
      </c>
      <c r="BW46" s="88">
        <v>3.8</v>
      </c>
      <c r="BX46" s="88">
        <v>12.2</v>
      </c>
      <c r="BY46" s="88">
        <v>3.6</v>
      </c>
      <c r="BZ46" s="88">
        <v>2.5</v>
      </c>
      <c r="CA46" s="88">
        <v>1.2</v>
      </c>
      <c r="CB46" s="88">
        <v>2.5</v>
      </c>
      <c r="CC46" s="88">
        <v>16.899999999999999</v>
      </c>
      <c r="CD46" s="88">
        <v>61.1</v>
      </c>
      <c r="CE46" s="88">
        <v>21.999999999999996</v>
      </c>
    </row>
    <row r="47" spans="1:83" x14ac:dyDescent="0.25">
      <c r="A47" s="61" t="s">
        <v>836</v>
      </c>
      <c r="B47" s="61" t="s">
        <v>837</v>
      </c>
      <c r="C47" s="61" t="s">
        <v>838</v>
      </c>
      <c r="D47" s="61" t="s">
        <v>2099</v>
      </c>
      <c r="E47" s="61" t="s">
        <v>476</v>
      </c>
      <c r="F47" s="61" t="s">
        <v>477</v>
      </c>
      <c r="G47" s="61" t="s">
        <v>440</v>
      </c>
      <c r="H47" s="61" t="s">
        <v>839</v>
      </c>
      <c r="I47" s="61" t="s">
        <v>840</v>
      </c>
      <c r="J47" s="97" t="s">
        <v>840</v>
      </c>
      <c r="K47" s="61">
        <v>5427028</v>
      </c>
      <c r="L47" s="61" t="s">
        <v>175</v>
      </c>
      <c r="M47" s="83">
        <v>5.5801743854668189</v>
      </c>
      <c r="N47" s="77">
        <v>2882</v>
      </c>
      <c r="O47" s="62">
        <v>516.47131449977098</v>
      </c>
      <c r="P47" s="77">
        <v>1254</v>
      </c>
      <c r="Q47" s="62">
        <v>2.27</v>
      </c>
      <c r="R47" s="77">
        <v>2846</v>
      </c>
      <c r="S47" s="77">
        <v>83</v>
      </c>
      <c r="T47" s="77">
        <v>73</v>
      </c>
      <c r="U47" s="77">
        <v>98</v>
      </c>
      <c r="V47" s="77">
        <v>0</v>
      </c>
      <c r="W47" s="77">
        <v>28</v>
      </c>
      <c r="X47" s="77">
        <v>44</v>
      </c>
      <c r="Y47" s="77">
        <v>55</v>
      </c>
      <c r="Z47" s="77">
        <v>110</v>
      </c>
      <c r="AA47" s="77">
        <v>1</v>
      </c>
      <c r="AB47" s="77">
        <v>223</v>
      </c>
      <c r="AC47" s="77">
        <v>128</v>
      </c>
      <c r="AD47" s="77">
        <v>165</v>
      </c>
      <c r="AE47" s="77">
        <v>124</v>
      </c>
      <c r="AF47" s="77">
        <v>38</v>
      </c>
      <c r="AG47" s="77">
        <v>55</v>
      </c>
      <c r="AH47" s="77">
        <v>29</v>
      </c>
      <c r="AI47" s="62">
        <v>20.25518341307815</v>
      </c>
      <c r="AJ47" s="62">
        <v>2.2328548644338118</v>
      </c>
      <c r="AK47" s="62">
        <v>16.746411483253588</v>
      </c>
      <c r="AL47" s="62">
        <v>17.783094098883574</v>
      </c>
      <c r="AM47" s="62">
        <v>42.982456140350877</v>
      </c>
      <c r="AN47" s="77">
        <v>28595</v>
      </c>
      <c r="AO47" s="77">
        <v>58018</v>
      </c>
      <c r="AP47" s="62">
        <v>0.3923444976076555</v>
      </c>
      <c r="AQ47" s="77">
        <v>1254</v>
      </c>
      <c r="AR47" s="77">
        <v>151</v>
      </c>
      <c r="AS47" s="77">
        <v>899</v>
      </c>
      <c r="AT47" s="77">
        <v>355</v>
      </c>
      <c r="AU47" s="77">
        <v>25</v>
      </c>
      <c r="AV47" s="77">
        <v>0</v>
      </c>
      <c r="AW47" s="77">
        <v>172</v>
      </c>
      <c r="AX47" s="77">
        <v>23</v>
      </c>
      <c r="AY47" s="77">
        <v>16</v>
      </c>
      <c r="AZ47" s="77">
        <v>21</v>
      </c>
      <c r="BA47" s="77">
        <v>122</v>
      </c>
      <c r="BB47" s="77">
        <v>17</v>
      </c>
      <c r="BC47" s="77">
        <v>27</v>
      </c>
      <c r="BD47" s="77">
        <v>211</v>
      </c>
      <c r="BE47" s="77">
        <v>140</v>
      </c>
      <c r="BF47" s="77">
        <v>0</v>
      </c>
      <c r="BG47" s="77">
        <v>311</v>
      </c>
      <c r="BH47" s="77">
        <v>25</v>
      </c>
      <c r="BI47" s="77">
        <v>0</v>
      </c>
      <c r="BJ47" s="62">
        <v>0.1981981981981982</v>
      </c>
      <c r="BK47" s="88">
        <v>4.2</v>
      </c>
      <c r="BL47" s="88">
        <v>6.6</v>
      </c>
      <c r="BM47" s="88">
        <v>5.2</v>
      </c>
      <c r="BN47" s="88">
        <v>6.3</v>
      </c>
      <c r="BO47" s="88">
        <v>1.9</v>
      </c>
      <c r="BP47" s="88">
        <v>3.8</v>
      </c>
      <c r="BQ47" s="88">
        <v>6.7</v>
      </c>
      <c r="BR47" s="88">
        <v>7.7</v>
      </c>
      <c r="BS47" s="88">
        <v>6</v>
      </c>
      <c r="BT47" s="88">
        <v>7.1</v>
      </c>
      <c r="BU47" s="88">
        <v>6</v>
      </c>
      <c r="BV47" s="88">
        <v>6.4</v>
      </c>
      <c r="BW47" s="88">
        <v>8.6999999999999993</v>
      </c>
      <c r="BX47" s="88">
        <v>5.8</v>
      </c>
      <c r="BY47" s="88">
        <v>3.7</v>
      </c>
      <c r="BZ47" s="88">
        <v>4.5</v>
      </c>
      <c r="CA47" s="88">
        <v>7.3</v>
      </c>
      <c r="CB47" s="88">
        <v>2.1</v>
      </c>
      <c r="CC47" s="88">
        <v>16</v>
      </c>
      <c r="CD47" s="88">
        <v>60.599999999999994</v>
      </c>
      <c r="CE47" s="88">
        <v>23.400000000000002</v>
      </c>
    </row>
    <row r="48" spans="1:83" x14ac:dyDescent="0.25">
      <c r="A48" s="61" t="s">
        <v>887</v>
      </c>
      <c r="B48" s="61" t="s">
        <v>888</v>
      </c>
      <c r="C48" s="61" t="s">
        <v>889</v>
      </c>
      <c r="D48" s="61" t="s">
        <v>2099</v>
      </c>
      <c r="E48" s="61" t="s">
        <v>476</v>
      </c>
      <c r="F48" s="61" t="s">
        <v>477</v>
      </c>
      <c r="G48" s="61" t="s">
        <v>440</v>
      </c>
      <c r="H48" s="61" t="s">
        <v>890</v>
      </c>
      <c r="I48" s="61" t="s">
        <v>891</v>
      </c>
      <c r="J48" s="97" t="s">
        <v>891</v>
      </c>
      <c r="K48" s="61">
        <v>5430364</v>
      </c>
      <c r="L48" s="61" t="s">
        <v>184</v>
      </c>
      <c r="M48" s="83">
        <v>1.627237878215593</v>
      </c>
      <c r="N48" s="77">
        <v>623</v>
      </c>
      <c r="O48" s="62">
        <v>382.85736113958541</v>
      </c>
      <c r="P48" s="77">
        <v>236</v>
      </c>
      <c r="Q48" s="62">
        <v>2.64</v>
      </c>
      <c r="R48" s="77">
        <v>623</v>
      </c>
      <c r="S48" s="77">
        <v>57</v>
      </c>
      <c r="T48" s="77">
        <v>22</v>
      </c>
      <c r="U48" s="77">
        <v>26</v>
      </c>
      <c r="V48" s="77">
        <v>10</v>
      </c>
      <c r="W48" s="77">
        <v>10</v>
      </c>
      <c r="X48" s="77">
        <v>9</v>
      </c>
      <c r="Y48" s="77">
        <v>14</v>
      </c>
      <c r="Z48" s="77">
        <v>0</v>
      </c>
      <c r="AA48" s="77">
        <v>23</v>
      </c>
      <c r="AB48" s="77">
        <v>4</v>
      </c>
      <c r="AC48" s="77">
        <v>29</v>
      </c>
      <c r="AD48" s="77">
        <v>18</v>
      </c>
      <c r="AE48" s="77">
        <v>0</v>
      </c>
      <c r="AF48" s="77">
        <v>14</v>
      </c>
      <c r="AG48" s="77">
        <v>0</v>
      </c>
      <c r="AH48" s="77">
        <v>0</v>
      </c>
      <c r="AI48" s="62">
        <v>44.49152542372881</v>
      </c>
      <c r="AJ48" s="62">
        <v>8.4745762711864394</v>
      </c>
      <c r="AK48" s="62">
        <v>19.491525423728813</v>
      </c>
      <c r="AL48" s="62">
        <v>1.6949152542372881</v>
      </c>
      <c r="AM48" s="62">
        <v>25.847457627118644</v>
      </c>
      <c r="AN48" s="77">
        <v>14457</v>
      </c>
      <c r="AO48" s="77">
        <v>25750</v>
      </c>
      <c r="AP48" s="62">
        <v>0.72457627118644063</v>
      </c>
      <c r="AQ48" s="77">
        <v>236</v>
      </c>
      <c r="AR48" s="77">
        <v>99</v>
      </c>
      <c r="AS48" s="77">
        <v>93</v>
      </c>
      <c r="AT48" s="77">
        <v>143</v>
      </c>
      <c r="AU48" s="77">
        <v>0</v>
      </c>
      <c r="AV48" s="77">
        <v>1</v>
      </c>
      <c r="AW48" s="77">
        <v>69</v>
      </c>
      <c r="AX48" s="77">
        <v>19</v>
      </c>
      <c r="AY48" s="77">
        <v>10</v>
      </c>
      <c r="AZ48" s="77">
        <v>0</v>
      </c>
      <c r="BA48" s="77">
        <v>29</v>
      </c>
      <c r="BB48" s="77">
        <v>8</v>
      </c>
      <c r="BC48" s="77">
        <v>0</v>
      </c>
      <c r="BD48" s="77">
        <v>33</v>
      </c>
      <c r="BE48" s="77">
        <v>0</v>
      </c>
      <c r="BF48" s="77">
        <v>0</v>
      </c>
      <c r="BG48" s="77">
        <v>14</v>
      </c>
      <c r="BH48" s="77">
        <v>0</v>
      </c>
      <c r="BI48" s="77">
        <v>0</v>
      </c>
      <c r="BJ48" s="62">
        <v>0.37704918032786883</v>
      </c>
      <c r="BK48" s="88">
        <v>11.9</v>
      </c>
      <c r="BL48" s="88">
        <v>4.3</v>
      </c>
      <c r="BM48" s="88">
        <v>5.9</v>
      </c>
      <c r="BN48" s="88">
        <v>6.9</v>
      </c>
      <c r="BO48" s="88">
        <v>3.5</v>
      </c>
      <c r="BP48" s="88">
        <v>17.5</v>
      </c>
      <c r="BQ48" s="88">
        <v>8.3000000000000007</v>
      </c>
      <c r="BR48" s="88">
        <v>3.5</v>
      </c>
      <c r="BS48" s="88">
        <v>5.9</v>
      </c>
      <c r="BT48" s="88">
        <v>7.5</v>
      </c>
      <c r="BU48" s="88">
        <v>4.7</v>
      </c>
      <c r="BV48" s="88">
        <v>6.7</v>
      </c>
      <c r="BW48" s="88">
        <v>3.2</v>
      </c>
      <c r="BX48" s="88">
        <v>4.5</v>
      </c>
      <c r="BY48" s="88">
        <v>1.1000000000000001</v>
      </c>
      <c r="BZ48" s="88">
        <v>2.7</v>
      </c>
      <c r="CA48" s="88">
        <v>1.6</v>
      </c>
      <c r="CB48" s="88">
        <v>0</v>
      </c>
      <c r="CC48" s="88">
        <v>22.1</v>
      </c>
      <c r="CD48" s="88">
        <v>67.7</v>
      </c>
      <c r="CE48" s="88">
        <v>9.9</v>
      </c>
    </row>
    <row r="49" spans="1:83" x14ac:dyDescent="0.25">
      <c r="A49" s="61" t="s">
        <v>1150</v>
      </c>
      <c r="B49" s="61" t="s">
        <v>1151</v>
      </c>
      <c r="C49" s="61" t="s">
        <v>1152</v>
      </c>
      <c r="D49" s="61" t="s">
        <v>2099</v>
      </c>
      <c r="E49" s="61" t="s">
        <v>476</v>
      </c>
      <c r="F49" s="61" t="s">
        <v>477</v>
      </c>
      <c r="G49" s="61" t="s">
        <v>440</v>
      </c>
      <c r="H49" s="61" t="s">
        <v>1153</v>
      </c>
      <c r="I49" s="61" t="s">
        <v>1154</v>
      </c>
      <c r="J49" s="97" t="s">
        <v>1154</v>
      </c>
      <c r="K49" s="61">
        <v>5452780</v>
      </c>
      <c r="L49" s="61" t="s">
        <v>233</v>
      </c>
      <c r="M49" s="83">
        <v>0.40584699649928635</v>
      </c>
      <c r="N49" s="77">
        <v>513</v>
      </c>
      <c r="O49" s="62">
        <v>1264.0231526289047</v>
      </c>
      <c r="P49" s="77">
        <v>200</v>
      </c>
      <c r="Q49" s="62">
        <v>2.57</v>
      </c>
      <c r="R49" s="77">
        <v>513</v>
      </c>
      <c r="S49" s="77">
        <v>22</v>
      </c>
      <c r="T49" s="77">
        <v>21</v>
      </c>
      <c r="U49" s="77">
        <v>3</v>
      </c>
      <c r="V49" s="77">
        <v>45</v>
      </c>
      <c r="W49" s="77">
        <v>14</v>
      </c>
      <c r="X49" s="77">
        <v>7</v>
      </c>
      <c r="Y49" s="77">
        <v>24</v>
      </c>
      <c r="Z49" s="77">
        <v>8</v>
      </c>
      <c r="AA49" s="77">
        <v>6</v>
      </c>
      <c r="AB49" s="77">
        <v>42</v>
      </c>
      <c r="AC49" s="77">
        <v>7</v>
      </c>
      <c r="AD49" s="77">
        <v>0</v>
      </c>
      <c r="AE49" s="77">
        <v>1</v>
      </c>
      <c r="AF49" s="77">
        <v>0</v>
      </c>
      <c r="AG49" s="77">
        <v>0</v>
      </c>
      <c r="AH49" s="77">
        <v>0</v>
      </c>
      <c r="AI49" s="62">
        <v>23</v>
      </c>
      <c r="AJ49" s="62">
        <v>29.5</v>
      </c>
      <c r="AK49" s="62">
        <v>22.5</v>
      </c>
      <c r="AL49" s="62">
        <v>21</v>
      </c>
      <c r="AM49" s="62">
        <v>4</v>
      </c>
      <c r="AN49" s="77">
        <v>11765</v>
      </c>
      <c r="AO49" s="77">
        <v>27500</v>
      </c>
      <c r="AP49" s="62">
        <v>0.75</v>
      </c>
      <c r="AQ49" s="77">
        <v>200</v>
      </c>
      <c r="AR49" s="77">
        <v>57</v>
      </c>
      <c r="AS49" s="77">
        <v>152</v>
      </c>
      <c r="AT49" s="77">
        <v>48</v>
      </c>
      <c r="AU49" s="77">
        <v>3</v>
      </c>
      <c r="AV49" s="77">
        <v>12</v>
      </c>
      <c r="AW49" s="77">
        <v>21</v>
      </c>
      <c r="AX49" s="77">
        <v>55</v>
      </c>
      <c r="AY49" s="77">
        <v>4</v>
      </c>
      <c r="AZ49" s="77">
        <v>7</v>
      </c>
      <c r="BA49" s="77">
        <v>24</v>
      </c>
      <c r="BB49" s="77">
        <v>7</v>
      </c>
      <c r="BC49" s="77">
        <v>0</v>
      </c>
      <c r="BD49" s="77">
        <v>28</v>
      </c>
      <c r="BE49" s="77">
        <v>16</v>
      </c>
      <c r="BF49" s="77">
        <v>5</v>
      </c>
      <c r="BG49" s="77">
        <v>1</v>
      </c>
      <c r="BH49" s="77">
        <v>0</v>
      </c>
      <c r="BI49" s="77">
        <v>0</v>
      </c>
      <c r="BJ49" s="62">
        <v>0.18032786885245902</v>
      </c>
      <c r="BK49" s="88">
        <v>10.7</v>
      </c>
      <c r="BL49" s="88">
        <v>6</v>
      </c>
      <c r="BM49" s="88">
        <v>4.9000000000000004</v>
      </c>
      <c r="BN49" s="88">
        <v>2.2999999999999998</v>
      </c>
      <c r="BO49" s="88">
        <v>4.9000000000000004</v>
      </c>
      <c r="BP49" s="88">
        <v>1.9</v>
      </c>
      <c r="BQ49" s="88">
        <v>8.6</v>
      </c>
      <c r="BR49" s="88">
        <v>5.5</v>
      </c>
      <c r="BS49" s="88">
        <v>6.2</v>
      </c>
      <c r="BT49" s="88">
        <v>1.6</v>
      </c>
      <c r="BU49" s="88">
        <v>7.2</v>
      </c>
      <c r="BV49" s="88">
        <v>4.7</v>
      </c>
      <c r="BW49" s="88">
        <v>4.3</v>
      </c>
      <c r="BX49" s="88">
        <v>10.3</v>
      </c>
      <c r="BY49" s="88">
        <v>13.1</v>
      </c>
      <c r="BZ49" s="88">
        <v>5.7</v>
      </c>
      <c r="CA49" s="88">
        <v>0.8</v>
      </c>
      <c r="CB49" s="88">
        <v>1.4</v>
      </c>
      <c r="CC49" s="88">
        <v>21.6</v>
      </c>
      <c r="CD49" s="88">
        <v>47.2</v>
      </c>
      <c r="CE49" s="88">
        <v>31.299999999999997</v>
      </c>
    </row>
    <row r="50" spans="1:83" s="10" customFormat="1" x14ac:dyDescent="0.25">
      <c r="A50" s="65" t="s">
        <v>1180</v>
      </c>
      <c r="B50" s="65" t="s">
        <v>1181</v>
      </c>
      <c r="C50" s="65" t="s">
        <v>1182</v>
      </c>
      <c r="D50" s="65" t="s">
        <v>2099</v>
      </c>
      <c r="E50" s="65" t="s">
        <v>1183</v>
      </c>
      <c r="F50" s="65" t="s">
        <v>477</v>
      </c>
      <c r="G50" s="65" t="s">
        <v>440</v>
      </c>
      <c r="H50" s="65" t="s">
        <v>1184</v>
      </c>
      <c r="I50" s="65" t="s">
        <v>1185</v>
      </c>
      <c r="J50" s="99" t="s">
        <v>1994</v>
      </c>
      <c r="K50" s="65">
        <v>5455468</v>
      </c>
      <c r="L50" s="65" t="s">
        <v>239</v>
      </c>
      <c r="M50" s="85">
        <v>1.2139037221606599</v>
      </c>
      <c r="N50" s="79">
        <v>1260</v>
      </c>
      <c r="O50" s="66">
        <v>1037.9735863708302</v>
      </c>
      <c r="P50" s="79">
        <v>484</v>
      </c>
      <c r="Q50" s="66">
        <v>2.200413223140496</v>
      </c>
      <c r="R50" s="79">
        <v>1065</v>
      </c>
      <c r="S50" s="79">
        <v>98</v>
      </c>
      <c r="T50" s="79">
        <v>80</v>
      </c>
      <c r="U50" s="79">
        <v>36</v>
      </c>
      <c r="V50" s="79">
        <v>44</v>
      </c>
      <c r="W50" s="79">
        <v>26</v>
      </c>
      <c r="X50" s="79">
        <v>44</v>
      </c>
      <c r="Y50" s="79">
        <v>12</v>
      </c>
      <c r="Z50" s="79">
        <v>11</v>
      </c>
      <c r="AA50" s="79">
        <v>4</v>
      </c>
      <c r="AB50" s="79">
        <v>22</v>
      </c>
      <c r="AC50" s="79">
        <v>41</v>
      </c>
      <c r="AD50" s="79">
        <v>29</v>
      </c>
      <c r="AE50" s="79">
        <v>18</v>
      </c>
      <c r="AF50" s="79">
        <v>7</v>
      </c>
      <c r="AG50" s="79">
        <v>9</v>
      </c>
      <c r="AH50" s="79">
        <v>2</v>
      </c>
      <c r="AI50" s="66">
        <v>44.306418219461698</v>
      </c>
      <c r="AJ50" s="66">
        <v>14.492753623188406</v>
      </c>
      <c r="AK50" s="66">
        <v>14.699792960662524</v>
      </c>
      <c r="AL50" s="66">
        <v>4.5548654244306412</v>
      </c>
      <c r="AM50" s="66">
        <v>21.946169772256731</v>
      </c>
      <c r="AN50" s="79">
        <v>15678</v>
      </c>
      <c r="AO50" s="79">
        <v>23371</v>
      </c>
      <c r="AP50" s="66">
        <v>0.73498964803312627</v>
      </c>
      <c r="AQ50" s="79">
        <v>484</v>
      </c>
      <c r="AR50" s="79">
        <v>175</v>
      </c>
      <c r="AS50" s="79">
        <v>168</v>
      </c>
      <c r="AT50" s="79">
        <v>316</v>
      </c>
      <c r="AU50" s="79">
        <v>2</v>
      </c>
      <c r="AV50" s="79">
        <v>31</v>
      </c>
      <c r="AW50" s="79">
        <v>162</v>
      </c>
      <c r="AX50" s="79">
        <v>57</v>
      </c>
      <c r="AY50" s="79">
        <v>21</v>
      </c>
      <c r="AZ50" s="79">
        <v>17</v>
      </c>
      <c r="BA50" s="79">
        <v>16</v>
      </c>
      <c r="BB50" s="79">
        <v>7</v>
      </c>
      <c r="BC50" s="79">
        <v>5</v>
      </c>
      <c r="BD50" s="79">
        <v>47</v>
      </c>
      <c r="BE50" s="79">
        <v>11</v>
      </c>
      <c r="BF50" s="79">
        <v>0</v>
      </c>
      <c r="BG50" s="79">
        <v>56</v>
      </c>
      <c r="BH50" s="79">
        <v>7</v>
      </c>
      <c r="BI50" s="79">
        <v>0</v>
      </c>
      <c r="BJ50" s="66">
        <v>0.4191343963553531</v>
      </c>
      <c r="BK50" s="90">
        <v>6.9</v>
      </c>
      <c r="BL50" s="90">
        <v>5.2</v>
      </c>
      <c r="BM50" s="90">
        <v>3.6</v>
      </c>
      <c r="BN50" s="90">
        <v>13.6</v>
      </c>
      <c r="BO50" s="90">
        <v>11.3</v>
      </c>
      <c r="BP50" s="90">
        <v>2.8</v>
      </c>
      <c r="BQ50" s="90">
        <v>5</v>
      </c>
      <c r="BR50" s="90">
        <v>1.9</v>
      </c>
      <c r="BS50" s="90">
        <v>8.9</v>
      </c>
      <c r="BT50" s="90">
        <v>5.6</v>
      </c>
      <c r="BU50" s="90">
        <v>4.9000000000000004</v>
      </c>
      <c r="BV50" s="90">
        <v>5.4</v>
      </c>
      <c r="BW50" s="90">
        <v>7.5</v>
      </c>
      <c r="BX50" s="90">
        <v>4.7</v>
      </c>
      <c r="BY50" s="90">
        <v>5.5</v>
      </c>
      <c r="BZ50" s="90">
        <v>2.6</v>
      </c>
      <c r="CA50" s="90">
        <v>2.2000000000000002</v>
      </c>
      <c r="CB50" s="90">
        <v>2.6</v>
      </c>
      <c r="CC50" s="90">
        <v>15.700000000000001</v>
      </c>
      <c r="CD50" s="90">
        <v>66.900000000000006</v>
      </c>
      <c r="CE50" s="90">
        <v>17.600000000000001</v>
      </c>
    </row>
    <row r="51" spans="1:83" x14ac:dyDescent="0.25">
      <c r="A51" s="61" t="s">
        <v>1209</v>
      </c>
      <c r="B51" s="61" t="s">
        <v>1210</v>
      </c>
      <c r="C51" s="61" t="s">
        <v>1211</v>
      </c>
      <c r="D51" s="61" t="s">
        <v>2099</v>
      </c>
      <c r="E51" s="61" t="s">
        <v>476</v>
      </c>
      <c r="F51" s="61" t="s">
        <v>477</v>
      </c>
      <c r="G51" s="61" t="s">
        <v>440</v>
      </c>
      <c r="H51" s="61" t="s">
        <v>1212</v>
      </c>
      <c r="I51" s="61" t="s">
        <v>1213</v>
      </c>
      <c r="J51" s="97" t="s">
        <v>1213</v>
      </c>
      <c r="K51" s="61">
        <v>5456404</v>
      </c>
      <c r="L51" s="61" t="s">
        <v>244</v>
      </c>
      <c r="M51" s="83">
        <v>1.3983466896374823</v>
      </c>
      <c r="N51" s="77">
        <v>1009</v>
      </c>
      <c r="O51" s="62">
        <v>721.56640944427068</v>
      </c>
      <c r="P51" s="77">
        <v>476</v>
      </c>
      <c r="Q51" s="62">
        <v>2.08</v>
      </c>
      <c r="R51" s="77">
        <v>989</v>
      </c>
      <c r="S51" s="77">
        <v>83</v>
      </c>
      <c r="T51" s="77">
        <v>24</v>
      </c>
      <c r="U51" s="77">
        <v>77</v>
      </c>
      <c r="V51" s="77">
        <v>51</v>
      </c>
      <c r="W51" s="77">
        <v>28</v>
      </c>
      <c r="X51" s="77">
        <v>16</v>
      </c>
      <c r="Y51" s="77">
        <v>28</v>
      </c>
      <c r="Z51" s="77">
        <v>30</v>
      </c>
      <c r="AA51" s="77">
        <v>23</v>
      </c>
      <c r="AB51" s="77">
        <v>28</v>
      </c>
      <c r="AC51" s="77">
        <v>27</v>
      </c>
      <c r="AD51" s="77">
        <v>31</v>
      </c>
      <c r="AE51" s="77">
        <v>9</v>
      </c>
      <c r="AF51" s="77">
        <v>21</v>
      </c>
      <c r="AG51" s="77">
        <v>0</v>
      </c>
      <c r="AH51" s="77">
        <v>0</v>
      </c>
      <c r="AI51" s="62">
        <v>38.655462184873954</v>
      </c>
      <c r="AJ51" s="62">
        <v>16.596638655462183</v>
      </c>
      <c r="AK51" s="62">
        <v>20.3781512605042</v>
      </c>
      <c r="AL51" s="62">
        <v>5.8823529411764701</v>
      </c>
      <c r="AM51" s="62">
        <v>18.487394957983195</v>
      </c>
      <c r="AN51" s="77">
        <v>17823</v>
      </c>
      <c r="AO51" s="77">
        <v>25682</v>
      </c>
      <c r="AP51" s="62">
        <v>0.75630252100840334</v>
      </c>
      <c r="AQ51" s="77">
        <v>476</v>
      </c>
      <c r="AR51" s="77">
        <v>67</v>
      </c>
      <c r="AS51" s="77">
        <v>243</v>
      </c>
      <c r="AT51" s="77">
        <v>233</v>
      </c>
      <c r="AU51" s="77">
        <v>24</v>
      </c>
      <c r="AV51" s="77">
        <v>40</v>
      </c>
      <c r="AW51" s="77">
        <v>82</v>
      </c>
      <c r="AX51" s="77">
        <v>48</v>
      </c>
      <c r="AY51" s="77">
        <v>15</v>
      </c>
      <c r="AZ51" s="77">
        <v>32</v>
      </c>
      <c r="BA51" s="77">
        <v>37</v>
      </c>
      <c r="BB51" s="77">
        <v>8</v>
      </c>
      <c r="BC51" s="77">
        <v>20</v>
      </c>
      <c r="BD51" s="77">
        <v>51</v>
      </c>
      <c r="BE51" s="77">
        <v>0</v>
      </c>
      <c r="BF51" s="77">
        <v>0</v>
      </c>
      <c r="BG51" s="77">
        <v>52</v>
      </c>
      <c r="BH51" s="77">
        <v>6</v>
      </c>
      <c r="BI51" s="77">
        <v>3</v>
      </c>
      <c r="BJ51" s="62">
        <v>0.32775119617224879</v>
      </c>
      <c r="BK51" s="88">
        <v>3.2</v>
      </c>
      <c r="BL51" s="88">
        <v>4.4000000000000004</v>
      </c>
      <c r="BM51" s="88">
        <v>4.9000000000000004</v>
      </c>
      <c r="BN51" s="88">
        <v>5.4</v>
      </c>
      <c r="BO51" s="88">
        <v>9.6</v>
      </c>
      <c r="BP51" s="88">
        <v>4.7</v>
      </c>
      <c r="BQ51" s="88">
        <v>7.8</v>
      </c>
      <c r="BR51" s="88">
        <v>7.2</v>
      </c>
      <c r="BS51" s="88">
        <v>5.3</v>
      </c>
      <c r="BT51" s="88">
        <v>10.8</v>
      </c>
      <c r="BU51" s="88">
        <v>4.4000000000000004</v>
      </c>
      <c r="BV51" s="88">
        <v>3.6</v>
      </c>
      <c r="BW51" s="88">
        <v>5.0999999999999996</v>
      </c>
      <c r="BX51" s="88">
        <v>11.4</v>
      </c>
      <c r="BY51" s="88">
        <v>5.8</v>
      </c>
      <c r="BZ51" s="88">
        <v>1.1000000000000001</v>
      </c>
      <c r="CA51" s="88">
        <v>3.7</v>
      </c>
      <c r="CB51" s="88">
        <v>1.9</v>
      </c>
      <c r="CC51" s="88">
        <v>12.5</v>
      </c>
      <c r="CD51" s="88">
        <v>63.9</v>
      </c>
      <c r="CE51" s="88">
        <v>23.9</v>
      </c>
    </row>
    <row r="52" spans="1:83" x14ac:dyDescent="0.25">
      <c r="A52" s="61" t="s">
        <v>1265</v>
      </c>
      <c r="B52" s="61" t="s">
        <v>1266</v>
      </c>
      <c r="C52" s="61" t="s">
        <v>1267</v>
      </c>
      <c r="D52" s="61" t="s">
        <v>2099</v>
      </c>
      <c r="E52" s="61" t="s">
        <v>476</v>
      </c>
      <c r="F52" s="61" t="s">
        <v>477</v>
      </c>
      <c r="G52" s="61" t="s">
        <v>440</v>
      </c>
      <c r="H52" s="61" t="s">
        <v>1268</v>
      </c>
      <c r="I52" s="61" t="s">
        <v>1269</v>
      </c>
      <c r="J52" s="97" t="s">
        <v>1269</v>
      </c>
      <c r="K52" s="61">
        <v>5460028</v>
      </c>
      <c r="L52" s="61" t="s">
        <v>254</v>
      </c>
      <c r="M52" s="83">
        <v>9.6222691491939898</v>
      </c>
      <c r="N52" s="77">
        <v>8228</v>
      </c>
      <c r="O52" s="62">
        <v>855.09975582934294</v>
      </c>
      <c r="P52" s="77">
        <v>3410</v>
      </c>
      <c r="Q52" s="62">
        <v>2.37</v>
      </c>
      <c r="R52" s="77">
        <v>8095</v>
      </c>
      <c r="S52" s="77">
        <v>224</v>
      </c>
      <c r="T52" s="77">
        <v>380</v>
      </c>
      <c r="U52" s="77">
        <v>167</v>
      </c>
      <c r="V52" s="77">
        <v>224</v>
      </c>
      <c r="W52" s="77">
        <v>226</v>
      </c>
      <c r="X52" s="77">
        <v>142</v>
      </c>
      <c r="Y52" s="77">
        <v>148</v>
      </c>
      <c r="Z52" s="77">
        <v>144</v>
      </c>
      <c r="AA52" s="77">
        <v>292</v>
      </c>
      <c r="AB52" s="77">
        <v>216</v>
      </c>
      <c r="AC52" s="77">
        <v>329</v>
      </c>
      <c r="AD52" s="77">
        <v>489</v>
      </c>
      <c r="AE52" s="77">
        <v>184</v>
      </c>
      <c r="AF52" s="77">
        <v>77</v>
      </c>
      <c r="AG52" s="77">
        <v>55</v>
      </c>
      <c r="AH52" s="77">
        <v>113</v>
      </c>
      <c r="AI52" s="62">
        <v>22.609970674486803</v>
      </c>
      <c r="AJ52" s="62">
        <v>13.196480938416421</v>
      </c>
      <c r="AK52" s="62">
        <v>21.29032258064516</v>
      </c>
      <c r="AL52" s="62">
        <v>6.3343108504398824</v>
      </c>
      <c r="AM52" s="62">
        <v>36.568914956011724</v>
      </c>
      <c r="AN52" s="77">
        <v>24696</v>
      </c>
      <c r="AO52" s="77">
        <v>45460</v>
      </c>
      <c r="AP52" s="62">
        <v>0.57096774193548383</v>
      </c>
      <c r="AQ52" s="77">
        <v>3410</v>
      </c>
      <c r="AR52" s="77">
        <v>568</v>
      </c>
      <c r="AS52" s="77">
        <v>2598</v>
      </c>
      <c r="AT52" s="77">
        <v>812</v>
      </c>
      <c r="AU52" s="77">
        <v>18</v>
      </c>
      <c r="AV52" s="77">
        <v>102</v>
      </c>
      <c r="AW52" s="77">
        <v>498</v>
      </c>
      <c r="AX52" s="77">
        <v>195</v>
      </c>
      <c r="AY52" s="77">
        <v>137</v>
      </c>
      <c r="AZ52" s="77">
        <v>260</v>
      </c>
      <c r="BA52" s="77">
        <v>302</v>
      </c>
      <c r="BB52" s="77">
        <v>195</v>
      </c>
      <c r="BC52" s="77">
        <v>87</v>
      </c>
      <c r="BD52" s="77">
        <v>454</v>
      </c>
      <c r="BE52" s="77">
        <v>56</v>
      </c>
      <c r="BF52" s="77">
        <v>26</v>
      </c>
      <c r="BG52" s="77">
        <v>762</v>
      </c>
      <c r="BH52" s="77">
        <v>116</v>
      </c>
      <c r="BI52" s="77">
        <v>0</v>
      </c>
      <c r="BJ52" s="62">
        <v>0.27150872817955113</v>
      </c>
      <c r="BK52" s="88">
        <v>7</v>
      </c>
      <c r="BL52" s="88">
        <v>7.5</v>
      </c>
      <c r="BM52" s="88">
        <v>5.4</v>
      </c>
      <c r="BN52" s="88">
        <v>5.5</v>
      </c>
      <c r="BO52" s="88">
        <v>3.7</v>
      </c>
      <c r="BP52" s="88">
        <v>5.4</v>
      </c>
      <c r="BQ52" s="88">
        <v>6</v>
      </c>
      <c r="BR52" s="88">
        <v>8.4</v>
      </c>
      <c r="BS52" s="88">
        <v>4.4000000000000004</v>
      </c>
      <c r="BT52" s="88">
        <v>6.1</v>
      </c>
      <c r="BU52" s="88">
        <v>4.3</v>
      </c>
      <c r="BV52" s="88">
        <v>7.7</v>
      </c>
      <c r="BW52" s="88">
        <v>8.1</v>
      </c>
      <c r="BX52" s="88">
        <v>6.3</v>
      </c>
      <c r="BY52" s="88">
        <v>7.2</v>
      </c>
      <c r="BZ52" s="88">
        <v>3.2</v>
      </c>
      <c r="CA52" s="88">
        <v>1.8</v>
      </c>
      <c r="CB52" s="88">
        <v>2</v>
      </c>
      <c r="CC52" s="88">
        <v>19.899999999999999</v>
      </c>
      <c r="CD52" s="88">
        <v>59.6</v>
      </c>
      <c r="CE52" s="88">
        <v>20.5</v>
      </c>
    </row>
    <row r="53" spans="1:83" x14ac:dyDescent="0.25">
      <c r="A53" s="61" t="s">
        <v>1302</v>
      </c>
      <c r="B53" s="61" t="s">
        <v>1303</v>
      </c>
      <c r="C53" s="61" t="s">
        <v>1304</v>
      </c>
      <c r="D53" s="61" t="s">
        <v>2099</v>
      </c>
      <c r="E53" s="61" t="s">
        <v>476</v>
      </c>
      <c r="F53" s="61" t="s">
        <v>477</v>
      </c>
      <c r="G53" s="61" t="s">
        <v>440</v>
      </c>
      <c r="H53" s="61" t="s">
        <v>1305</v>
      </c>
      <c r="I53" s="61" t="s">
        <v>1306</v>
      </c>
      <c r="J53" s="97" t="s">
        <v>1306</v>
      </c>
      <c r="K53" s="61">
        <v>5462356</v>
      </c>
      <c r="L53" s="61" t="s">
        <v>261</v>
      </c>
      <c r="M53" s="83">
        <v>0.29967247953424159</v>
      </c>
      <c r="N53" s="77">
        <v>103</v>
      </c>
      <c r="O53" s="62">
        <v>343.7085719719247</v>
      </c>
      <c r="P53" s="77">
        <v>52</v>
      </c>
      <c r="Q53" s="62">
        <v>1.98</v>
      </c>
      <c r="R53" s="77">
        <v>103</v>
      </c>
      <c r="S53" s="77">
        <v>3</v>
      </c>
      <c r="T53" s="77">
        <v>11</v>
      </c>
      <c r="U53" s="77">
        <v>12</v>
      </c>
      <c r="V53" s="77">
        <v>14</v>
      </c>
      <c r="W53" s="77">
        <v>0</v>
      </c>
      <c r="X53" s="77">
        <v>0</v>
      </c>
      <c r="Y53" s="77">
        <v>0</v>
      </c>
      <c r="Z53" s="77">
        <v>2</v>
      </c>
      <c r="AA53" s="77">
        <v>0</v>
      </c>
      <c r="AB53" s="77">
        <v>10</v>
      </c>
      <c r="AC53" s="77">
        <v>0</v>
      </c>
      <c r="AD53" s="77">
        <v>0</v>
      </c>
      <c r="AE53" s="77">
        <v>0</v>
      </c>
      <c r="AF53" s="77">
        <v>0</v>
      </c>
      <c r="AG53" s="77">
        <v>0</v>
      </c>
      <c r="AH53" s="77">
        <v>0</v>
      </c>
      <c r="AI53" s="62">
        <v>50</v>
      </c>
      <c r="AJ53" s="62">
        <v>26.923076923076923</v>
      </c>
      <c r="AK53" s="62">
        <v>3.8461538461538463</v>
      </c>
      <c r="AL53" s="62">
        <v>19.230769230769234</v>
      </c>
      <c r="AM53" s="62">
        <v>0</v>
      </c>
      <c r="AN53" s="77">
        <v>12583</v>
      </c>
      <c r="AO53" s="77">
        <v>20000</v>
      </c>
      <c r="AP53" s="62">
        <v>0.80769230769230771</v>
      </c>
      <c r="AQ53" s="77">
        <v>52</v>
      </c>
      <c r="AR53" s="77">
        <v>20</v>
      </c>
      <c r="AS53" s="77">
        <v>32</v>
      </c>
      <c r="AT53" s="77">
        <v>20</v>
      </c>
      <c r="AU53" s="77">
        <v>0</v>
      </c>
      <c r="AV53" s="77">
        <v>3</v>
      </c>
      <c r="AW53" s="77">
        <v>20</v>
      </c>
      <c r="AX53" s="77">
        <v>1</v>
      </c>
      <c r="AY53" s="77">
        <v>13</v>
      </c>
      <c r="AZ53" s="77">
        <v>0</v>
      </c>
      <c r="BA53" s="77">
        <v>2</v>
      </c>
      <c r="BB53" s="77">
        <v>0</v>
      </c>
      <c r="BC53" s="77">
        <v>0</v>
      </c>
      <c r="BD53" s="77">
        <v>7</v>
      </c>
      <c r="BE53" s="77">
        <v>1</v>
      </c>
      <c r="BF53" s="77">
        <v>2</v>
      </c>
      <c r="BG53" s="77">
        <v>0</v>
      </c>
      <c r="BH53" s="77">
        <v>0</v>
      </c>
      <c r="BI53" s="77">
        <v>0</v>
      </c>
      <c r="BJ53" s="62">
        <v>0.44897959183673469</v>
      </c>
      <c r="BK53" s="88">
        <v>3.9</v>
      </c>
      <c r="BL53" s="88">
        <v>1.9</v>
      </c>
      <c r="BM53" s="88">
        <v>2.9</v>
      </c>
      <c r="BN53" s="88">
        <v>5.8</v>
      </c>
      <c r="BO53" s="88">
        <v>8.6999999999999993</v>
      </c>
      <c r="BP53" s="88">
        <v>0</v>
      </c>
      <c r="BQ53" s="88">
        <v>5.8</v>
      </c>
      <c r="BR53" s="88">
        <v>4.9000000000000004</v>
      </c>
      <c r="BS53" s="88">
        <v>2.9</v>
      </c>
      <c r="BT53" s="88">
        <v>7.8</v>
      </c>
      <c r="BU53" s="88">
        <v>4.9000000000000004</v>
      </c>
      <c r="BV53" s="88">
        <v>16.5</v>
      </c>
      <c r="BW53" s="88">
        <v>20.399999999999999</v>
      </c>
      <c r="BX53" s="88">
        <v>0</v>
      </c>
      <c r="BY53" s="88">
        <v>0</v>
      </c>
      <c r="BZ53" s="88">
        <v>4.9000000000000004</v>
      </c>
      <c r="CA53" s="88">
        <v>6.8</v>
      </c>
      <c r="CB53" s="88">
        <v>1.9</v>
      </c>
      <c r="CC53" s="88">
        <v>8.6999999999999993</v>
      </c>
      <c r="CD53" s="88">
        <v>77.699999999999989</v>
      </c>
      <c r="CE53" s="88">
        <v>13.6</v>
      </c>
    </row>
    <row r="54" spans="1:83" s="10" customFormat="1" x14ac:dyDescent="0.25">
      <c r="A54" s="65" t="s">
        <v>1489</v>
      </c>
      <c r="B54" s="65" t="s">
        <v>1490</v>
      </c>
      <c r="C54" s="65" t="s">
        <v>1491</v>
      </c>
      <c r="D54" s="65" t="s">
        <v>2099</v>
      </c>
      <c r="E54" s="65" t="s">
        <v>476</v>
      </c>
      <c r="F54" s="65" t="s">
        <v>554</v>
      </c>
      <c r="G54" s="65" t="s">
        <v>440</v>
      </c>
      <c r="H54" s="65" t="s">
        <v>1492</v>
      </c>
      <c r="I54" s="65" t="s">
        <v>1493</v>
      </c>
      <c r="J54" s="99" t="s">
        <v>1995</v>
      </c>
      <c r="K54" s="65">
        <v>5474740</v>
      </c>
      <c r="L54" s="65" t="s">
        <v>297</v>
      </c>
      <c r="M54" s="85">
        <v>0.49741281841510315</v>
      </c>
      <c r="N54" s="79">
        <v>1012</v>
      </c>
      <c r="O54" s="66">
        <v>2034.5273835614378</v>
      </c>
      <c r="P54" s="79">
        <v>399</v>
      </c>
      <c r="Q54" s="66">
        <v>2.5363408521303259</v>
      </c>
      <c r="R54" s="79">
        <v>1012</v>
      </c>
      <c r="S54" s="79">
        <v>44</v>
      </c>
      <c r="T54" s="79">
        <v>27</v>
      </c>
      <c r="U54" s="79">
        <v>15</v>
      </c>
      <c r="V54" s="79">
        <v>34</v>
      </c>
      <c r="W54" s="79">
        <v>63</v>
      </c>
      <c r="X54" s="79">
        <v>0</v>
      </c>
      <c r="Y54" s="79">
        <v>25</v>
      </c>
      <c r="Z54" s="79">
        <v>36</v>
      </c>
      <c r="AA54" s="79">
        <v>25</v>
      </c>
      <c r="AB54" s="79">
        <v>15</v>
      </c>
      <c r="AC54" s="79">
        <v>35</v>
      </c>
      <c r="AD54" s="79">
        <v>12</v>
      </c>
      <c r="AE54" s="79">
        <v>8</v>
      </c>
      <c r="AF54" s="79">
        <v>52</v>
      </c>
      <c r="AG54" s="79">
        <v>10</v>
      </c>
      <c r="AH54" s="79">
        <v>0</v>
      </c>
      <c r="AI54" s="66">
        <v>21.446384039900249</v>
      </c>
      <c r="AJ54" s="66">
        <v>24.189526184538654</v>
      </c>
      <c r="AK54" s="66">
        <v>21.446384039900249</v>
      </c>
      <c r="AL54" s="66">
        <v>3.7406483790523692</v>
      </c>
      <c r="AM54" s="66">
        <v>29.177057356608476</v>
      </c>
      <c r="AN54" s="79">
        <v>24686</v>
      </c>
      <c r="AO54" s="79">
        <v>37500</v>
      </c>
      <c r="AP54" s="66">
        <v>0.67082294264339148</v>
      </c>
      <c r="AQ54" s="79">
        <v>399</v>
      </c>
      <c r="AR54" s="79">
        <v>44</v>
      </c>
      <c r="AS54" s="79">
        <v>259</v>
      </c>
      <c r="AT54" s="79">
        <v>140</v>
      </c>
      <c r="AU54" s="79">
        <v>0</v>
      </c>
      <c r="AV54" s="79">
        <v>0</v>
      </c>
      <c r="AW54" s="79">
        <v>69</v>
      </c>
      <c r="AX54" s="79">
        <v>38</v>
      </c>
      <c r="AY54" s="79">
        <v>28</v>
      </c>
      <c r="AZ54" s="79">
        <v>14</v>
      </c>
      <c r="BA54" s="79">
        <v>72</v>
      </c>
      <c r="BB54" s="79">
        <v>5</v>
      </c>
      <c r="BC54" s="79">
        <v>8</v>
      </c>
      <c r="BD54" s="79">
        <v>49</v>
      </c>
      <c r="BE54" s="79">
        <v>0</v>
      </c>
      <c r="BF54" s="79">
        <v>0</v>
      </c>
      <c r="BG54" s="79">
        <v>82</v>
      </c>
      <c r="BH54" s="79">
        <v>0</v>
      </c>
      <c r="BI54" s="79">
        <v>0</v>
      </c>
      <c r="BJ54" s="66">
        <v>0.24931506849315069</v>
      </c>
      <c r="BK54" s="90">
        <v>3.7</v>
      </c>
      <c r="BL54" s="90">
        <v>5.8</v>
      </c>
      <c r="BM54" s="90">
        <v>3.7</v>
      </c>
      <c r="BN54" s="90">
        <v>2.7</v>
      </c>
      <c r="BO54" s="90">
        <v>3.3</v>
      </c>
      <c r="BP54" s="90">
        <v>1.3</v>
      </c>
      <c r="BQ54" s="90">
        <v>10.1</v>
      </c>
      <c r="BR54" s="90">
        <v>0</v>
      </c>
      <c r="BS54" s="90">
        <v>0</v>
      </c>
      <c r="BT54" s="90">
        <v>11</v>
      </c>
      <c r="BU54" s="90">
        <v>8.6</v>
      </c>
      <c r="BV54" s="90">
        <v>3.1</v>
      </c>
      <c r="BW54" s="90">
        <v>2.2999999999999998</v>
      </c>
      <c r="BX54" s="90">
        <v>14.9</v>
      </c>
      <c r="BY54" s="90">
        <v>12.7</v>
      </c>
      <c r="BZ54" s="90">
        <v>5</v>
      </c>
      <c r="CA54" s="90">
        <v>9.1</v>
      </c>
      <c r="CB54" s="90">
        <v>2.6</v>
      </c>
      <c r="CC54" s="90">
        <v>13.2</v>
      </c>
      <c r="CD54" s="90">
        <v>42.4</v>
      </c>
      <c r="CE54" s="90">
        <v>44.300000000000004</v>
      </c>
    </row>
    <row r="55" spans="1:83" x14ac:dyDescent="0.25">
      <c r="A55" s="61" t="s">
        <v>1550</v>
      </c>
      <c r="B55" s="61" t="s">
        <v>1551</v>
      </c>
      <c r="C55" s="61" t="s">
        <v>1552</v>
      </c>
      <c r="D55" s="61" t="s">
        <v>2099</v>
      </c>
      <c r="E55" s="61" t="s">
        <v>476</v>
      </c>
      <c r="F55" s="61" t="s">
        <v>477</v>
      </c>
      <c r="G55" s="61" t="s">
        <v>440</v>
      </c>
      <c r="H55" s="61" t="s">
        <v>1553</v>
      </c>
      <c r="I55" s="61" t="s">
        <v>1554</v>
      </c>
      <c r="J55" s="97" t="s">
        <v>1554</v>
      </c>
      <c r="K55" s="61">
        <v>5480284</v>
      </c>
      <c r="L55" s="61" t="s">
        <v>309</v>
      </c>
      <c r="M55" s="83">
        <v>9.4192843463469136E-2</v>
      </c>
      <c r="N55" s="77">
        <v>4</v>
      </c>
      <c r="O55" s="62">
        <v>42.466071231317294</v>
      </c>
      <c r="P55" s="77">
        <v>4</v>
      </c>
      <c r="Q55" s="62">
        <v>1</v>
      </c>
      <c r="R55" s="77">
        <v>4</v>
      </c>
      <c r="S55" s="77">
        <v>0</v>
      </c>
      <c r="T55" s="77">
        <v>0</v>
      </c>
      <c r="U55" s="77">
        <v>0</v>
      </c>
      <c r="V55" s="77">
        <v>0</v>
      </c>
      <c r="W55" s="77">
        <v>0</v>
      </c>
      <c r="X55" s="77">
        <v>0</v>
      </c>
      <c r="Y55" s="77">
        <v>0</v>
      </c>
      <c r="Z55" s="77">
        <v>0</v>
      </c>
      <c r="AA55" s="77">
        <v>0</v>
      </c>
      <c r="AB55" s="77">
        <v>0</v>
      </c>
      <c r="AC55" s="77">
        <v>0</v>
      </c>
      <c r="AD55" s="77">
        <v>0</v>
      </c>
      <c r="AE55" s="77">
        <v>4</v>
      </c>
      <c r="AF55" s="77">
        <v>0</v>
      </c>
      <c r="AG55" s="77">
        <v>0</v>
      </c>
      <c r="AH55" s="77">
        <v>0</v>
      </c>
      <c r="AI55" s="62">
        <v>0</v>
      </c>
      <c r="AJ55" s="62">
        <v>0</v>
      </c>
      <c r="AK55" s="62">
        <v>0</v>
      </c>
      <c r="AL55" s="62">
        <v>0</v>
      </c>
      <c r="AM55" s="62">
        <v>100</v>
      </c>
      <c r="AN55" s="77" t="s">
        <v>2056</v>
      </c>
      <c r="AO55" s="77" t="s">
        <v>2009</v>
      </c>
      <c r="AP55" s="62">
        <v>0</v>
      </c>
      <c r="AQ55" s="77">
        <v>4</v>
      </c>
      <c r="AR55" s="77">
        <v>12</v>
      </c>
      <c r="AS55" s="77">
        <v>0</v>
      </c>
      <c r="AT55" s="77">
        <v>4</v>
      </c>
      <c r="AU55" s="77">
        <v>0</v>
      </c>
      <c r="AV55" s="77">
        <v>0</v>
      </c>
      <c r="AW55" s="77">
        <v>0</v>
      </c>
      <c r="AX55" s="77">
        <v>0</v>
      </c>
      <c r="AY55" s="77">
        <v>0</v>
      </c>
      <c r="AZ55" s="77">
        <v>0</v>
      </c>
      <c r="BA55" s="77">
        <v>0</v>
      </c>
      <c r="BB55" s="77">
        <v>0</v>
      </c>
      <c r="BC55" s="77">
        <v>0</v>
      </c>
      <c r="BD55" s="77">
        <v>0</v>
      </c>
      <c r="BE55" s="77">
        <v>0</v>
      </c>
      <c r="BF55" s="77">
        <v>0</v>
      </c>
      <c r="BG55" s="77">
        <v>0</v>
      </c>
      <c r="BH55" s="77">
        <v>0</v>
      </c>
      <c r="BI55" s="77">
        <v>0</v>
      </c>
      <c r="BJ55" s="62" t="s">
        <v>1978</v>
      </c>
      <c r="BK55" s="88">
        <v>0</v>
      </c>
      <c r="BL55" s="88">
        <v>0</v>
      </c>
      <c r="BM55" s="88">
        <v>0</v>
      </c>
      <c r="BN55" s="88">
        <v>0</v>
      </c>
      <c r="BO55" s="88">
        <v>0</v>
      </c>
      <c r="BP55" s="88">
        <v>0</v>
      </c>
      <c r="BQ55" s="88">
        <v>100</v>
      </c>
      <c r="BR55" s="88">
        <v>0</v>
      </c>
      <c r="BS55" s="88">
        <v>0</v>
      </c>
      <c r="BT55" s="88">
        <v>0</v>
      </c>
      <c r="BU55" s="88">
        <v>0</v>
      </c>
      <c r="BV55" s="88">
        <v>0</v>
      </c>
      <c r="BW55" s="88">
        <v>0</v>
      </c>
      <c r="BX55" s="88">
        <v>0</v>
      </c>
      <c r="BY55" s="88">
        <v>0</v>
      </c>
      <c r="BZ55" s="88">
        <v>0</v>
      </c>
      <c r="CA55" s="88">
        <v>0</v>
      </c>
      <c r="CB55" s="88">
        <v>0</v>
      </c>
      <c r="CC55" s="88">
        <v>0</v>
      </c>
      <c r="CD55" s="88">
        <v>100</v>
      </c>
      <c r="CE55" s="88">
        <v>0</v>
      </c>
    </row>
    <row r="56" spans="1:83" s="18" customFormat="1" x14ac:dyDescent="0.25">
      <c r="A56" s="67" t="s">
        <v>19</v>
      </c>
      <c r="B56" s="68" t="s">
        <v>1984</v>
      </c>
      <c r="C56" s="67"/>
      <c r="D56" s="67" t="s">
        <v>2098</v>
      </c>
      <c r="E56" s="67"/>
      <c r="F56" s="67"/>
      <c r="G56" s="67"/>
      <c r="H56" s="67"/>
      <c r="I56" s="67"/>
      <c r="J56" s="98"/>
      <c r="K56" s="67">
        <v>54019</v>
      </c>
      <c r="L56" s="67" t="s">
        <v>18</v>
      </c>
      <c r="M56" s="84">
        <v>668.20398871588839</v>
      </c>
      <c r="N56" s="78">
        <v>41056</v>
      </c>
      <c r="O56" s="69">
        <v>61.442315061451204</v>
      </c>
      <c r="P56" s="78">
        <v>15836</v>
      </c>
      <c r="Q56" s="69">
        <v>2.5</v>
      </c>
      <c r="R56" s="78">
        <v>39603</v>
      </c>
      <c r="S56" s="78">
        <v>1297</v>
      </c>
      <c r="T56" s="78">
        <v>1251</v>
      </c>
      <c r="U56" s="78">
        <v>1089</v>
      </c>
      <c r="V56" s="78">
        <v>958</v>
      </c>
      <c r="W56" s="78">
        <v>1002</v>
      </c>
      <c r="X56" s="78">
        <v>844</v>
      </c>
      <c r="Y56" s="78">
        <v>700</v>
      </c>
      <c r="Z56" s="78">
        <v>600</v>
      </c>
      <c r="AA56" s="78">
        <v>810</v>
      </c>
      <c r="AB56" s="78">
        <v>1603</v>
      </c>
      <c r="AC56" s="78">
        <v>1460</v>
      </c>
      <c r="AD56" s="78">
        <v>1846</v>
      </c>
      <c r="AE56" s="78">
        <v>1240</v>
      </c>
      <c r="AF56" s="78">
        <v>594</v>
      </c>
      <c r="AG56" s="78">
        <v>295</v>
      </c>
      <c r="AH56" s="78">
        <v>247</v>
      </c>
      <c r="AI56" s="69">
        <v>22.966658247032079</v>
      </c>
      <c r="AJ56" s="69">
        <v>12.376862844152564</v>
      </c>
      <c r="AK56" s="69">
        <v>18.653700429401365</v>
      </c>
      <c r="AL56" s="69">
        <v>10.122505683253348</v>
      </c>
      <c r="AM56" s="69">
        <v>35.880272796160646</v>
      </c>
      <c r="AN56" s="78">
        <v>22677</v>
      </c>
      <c r="AO56" s="78">
        <v>45988</v>
      </c>
      <c r="AP56" s="69">
        <v>0.53997221520586003</v>
      </c>
      <c r="AQ56" s="78">
        <v>15836</v>
      </c>
      <c r="AR56" s="78">
        <v>3556</v>
      </c>
      <c r="AS56" s="78">
        <v>12286</v>
      </c>
      <c r="AT56" s="78">
        <v>3550</v>
      </c>
      <c r="AU56" s="78">
        <v>350</v>
      </c>
      <c r="AV56" s="78">
        <v>397</v>
      </c>
      <c r="AW56" s="78">
        <v>2157</v>
      </c>
      <c r="AX56" s="78">
        <v>1244</v>
      </c>
      <c r="AY56" s="78">
        <v>577</v>
      </c>
      <c r="AZ56" s="78">
        <v>907</v>
      </c>
      <c r="BA56" s="78">
        <v>1371</v>
      </c>
      <c r="BB56" s="78">
        <v>386</v>
      </c>
      <c r="BC56" s="78">
        <v>307</v>
      </c>
      <c r="BD56" s="78">
        <v>2322</v>
      </c>
      <c r="BE56" s="78">
        <v>494</v>
      </c>
      <c r="BF56" s="78">
        <v>137</v>
      </c>
      <c r="BG56" s="78">
        <v>3781</v>
      </c>
      <c r="BH56" s="78">
        <v>272</v>
      </c>
      <c r="BI56" s="78">
        <v>3</v>
      </c>
      <c r="BJ56" s="69">
        <v>0.23876232573954437</v>
      </c>
      <c r="BK56" s="89">
        <v>5.0999999999999996</v>
      </c>
      <c r="BL56" s="89">
        <v>6.1</v>
      </c>
      <c r="BM56" s="89">
        <v>6</v>
      </c>
      <c r="BN56" s="89">
        <v>5.6</v>
      </c>
      <c r="BO56" s="89">
        <v>5.3</v>
      </c>
      <c r="BP56" s="89">
        <v>5.3</v>
      </c>
      <c r="BQ56" s="89">
        <v>5.4</v>
      </c>
      <c r="BR56" s="89">
        <v>5.7</v>
      </c>
      <c r="BS56" s="89">
        <v>6.4</v>
      </c>
      <c r="BT56" s="89">
        <v>6.8</v>
      </c>
      <c r="BU56" s="89">
        <v>6.3</v>
      </c>
      <c r="BV56" s="89">
        <v>6.8</v>
      </c>
      <c r="BW56" s="89">
        <v>8</v>
      </c>
      <c r="BX56" s="89">
        <v>7.5</v>
      </c>
      <c r="BY56" s="89">
        <v>5.4</v>
      </c>
      <c r="BZ56" s="89">
        <v>3.2</v>
      </c>
      <c r="CA56" s="89">
        <v>2.8</v>
      </c>
      <c r="CB56" s="89">
        <v>2.2999999999999998</v>
      </c>
      <c r="CC56" s="89">
        <v>17.2</v>
      </c>
      <c r="CD56" s="89">
        <v>61.599999999999994</v>
      </c>
      <c r="CE56" s="89">
        <v>21.200000000000003</v>
      </c>
    </row>
    <row r="57" spans="1:83" s="72" customFormat="1" x14ac:dyDescent="0.25">
      <c r="A57" s="70" t="s">
        <v>1740</v>
      </c>
      <c r="B57" s="70" t="s">
        <v>1741</v>
      </c>
      <c r="C57" s="70" t="s">
        <v>1742</v>
      </c>
      <c r="D57" s="70" t="s">
        <v>2097</v>
      </c>
      <c r="E57" s="70" t="s">
        <v>910</v>
      </c>
      <c r="F57" s="70" t="s">
        <v>911</v>
      </c>
      <c r="G57" s="70" t="s">
        <v>440</v>
      </c>
      <c r="H57" s="70" t="s">
        <v>1743</v>
      </c>
      <c r="I57" s="70" t="s">
        <v>1744</v>
      </c>
      <c r="J57" s="96" t="s">
        <v>1744</v>
      </c>
      <c r="K57" s="70" t="s">
        <v>1978</v>
      </c>
      <c r="L57" s="70" t="s">
        <v>1978</v>
      </c>
      <c r="M57" s="82">
        <v>337.97915340146409</v>
      </c>
      <c r="N57" s="76">
        <v>6137</v>
      </c>
      <c r="O57" s="71">
        <v>18.157924647826565</v>
      </c>
      <c r="P57" s="76">
        <v>1666</v>
      </c>
      <c r="Q57" s="71">
        <v>2.8775510204081631</v>
      </c>
      <c r="R57" s="76">
        <v>4794</v>
      </c>
      <c r="S57" s="76">
        <v>99</v>
      </c>
      <c r="T57" s="76">
        <v>92</v>
      </c>
      <c r="U57" s="76">
        <v>78</v>
      </c>
      <c r="V57" s="76">
        <v>209</v>
      </c>
      <c r="W57" s="76">
        <v>96</v>
      </c>
      <c r="X57" s="76">
        <v>63</v>
      </c>
      <c r="Y57" s="76">
        <v>54</v>
      </c>
      <c r="Z57" s="76">
        <v>72</v>
      </c>
      <c r="AA57" s="76">
        <v>57</v>
      </c>
      <c r="AB57" s="76">
        <v>121</v>
      </c>
      <c r="AC57" s="76">
        <v>205</v>
      </c>
      <c r="AD57" s="76">
        <v>237</v>
      </c>
      <c r="AE57" s="76">
        <v>98</v>
      </c>
      <c r="AF57" s="76">
        <v>133</v>
      </c>
      <c r="AG57" s="76">
        <v>41</v>
      </c>
      <c r="AH57" s="76">
        <v>11</v>
      </c>
      <c r="AI57" s="71">
        <v>16.146458583433372</v>
      </c>
      <c r="AJ57" s="71">
        <v>18.307322929171669</v>
      </c>
      <c r="AK57" s="71">
        <v>14.765906362545017</v>
      </c>
      <c r="AL57" s="71">
        <v>7.2629051620648255</v>
      </c>
      <c r="AM57" s="71">
        <v>43.517406962785117</v>
      </c>
      <c r="AN57" s="76">
        <v>18855</v>
      </c>
      <c r="AO57" s="76">
        <v>45870</v>
      </c>
      <c r="AP57" s="71">
        <v>0.49219687875150059</v>
      </c>
      <c r="AQ57" s="76">
        <v>1666</v>
      </c>
      <c r="AR57" s="76">
        <v>782</v>
      </c>
      <c r="AS57" s="76">
        <v>1429</v>
      </c>
      <c r="AT57" s="76">
        <v>237</v>
      </c>
      <c r="AU57" s="76">
        <v>63</v>
      </c>
      <c r="AV57" s="76">
        <v>78</v>
      </c>
      <c r="AW57" s="76">
        <v>39</v>
      </c>
      <c r="AX57" s="76">
        <v>298</v>
      </c>
      <c r="AY57" s="76">
        <v>15</v>
      </c>
      <c r="AZ57" s="76">
        <v>44</v>
      </c>
      <c r="BA57" s="76">
        <v>160</v>
      </c>
      <c r="BB57" s="76">
        <v>23</v>
      </c>
      <c r="BC57" s="76">
        <v>0</v>
      </c>
      <c r="BD57" s="76">
        <v>280</v>
      </c>
      <c r="BE57" s="76">
        <v>37</v>
      </c>
      <c r="BF57" s="76">
        <v>0</v>
      </c>
      <c r="BG57" s="76">
        <v>499</v>
      </c>
      <c r="BH57" s="76">
        <v>9</v>
      </c>
      <c r="BI57" s="76">
        <v>0</v>
      </c>
      <c r="BJ57" s="71">
        <v>5.372168284789644E-2</v>
      </c>
      <c r="BK57" s="87">
        <v>4.4000000000000004</v>
      </c>
      <c r="BL57" s="87">
        <v>3.5</v>
      </c>
      <c r="BM57" s="87">
        <v>4.7</v>
      </c>
      <c r="BN57" s="87">
        <v>8.9</v>
      </c>
      <c r="BO57" s="87">
        <v>9.6</v>
      </c>
      <c r="BP57" s="87">
        <v>6.1</v>
      </c>
      <c r="BQ57" s="87">
        <v>6.1</v>
      </c>
      <c r="BR57" s="87">
        <v>6.7</v>
      </c>
      <c r="BS57" s="87">
        <v>7.5</v>
      </c>
      <c r="BT57" s="87">
        <v>6.5</v>
      </c>
      <c r="BU57" s="87">
        <v>6.4</v>
      </c>
      <c r="BV57" s="87">
        <v>7.3</v>
      </c>
      <c r="BW57" s="87">
        <v>5.8</v>
      </c>
      <c r="BX57" s="87">
        <v>5.9</v>
      </c>
      <c r="BY57" s="87">
        <v>3.6</v>
      </c>
      <c r="BZ57" s="87">
        <v>3.2</v>
      </c>
      <c r="CA57" s="87">
        <v>2.6</v>
      </c>
      <c r="CB57" s="87">
        <v>1.4</v>
      </c>
      <c r="CC57" s="87">
        <v>12.600000000000001</v>
      </c>
      <c r="CD57" s="87">
        <v>70.900000000000006</v>
      </c>
      <c r="CE57" s="87">
        <v>16.7</v>
      </c>
    </row>
    <row r="58" spans="1:83" x14ac:dyDescent="0.25">
      <c r="A58" s="61" t="s">
        <v>907</v>
      </c>
      <c r="B58" s="61" t="s">
        <v>908</v>
      </c>
      <c r="C58" s="61" t="s">
        <v>909</v>
      </c>
      <c r="D58" s="61" t="s">
        <v>2099</v>
      </c>
      <c r="E58" s="61" t="s">
        <v>910</v>
      </c>
      <c r="F58" s="61" t="s">
        <v>911</v>
      </c>
      <c r="G58" s="61" t="s">
        <v>440</v>
      </c>
      <c r="H58" s="61" t="s">
        <v>912</v>
      </c>
      <c r="I58" s="61" t="s">
        <v>913</v>
      </c>
      <c r="J58" s="97" t="s">
        <v>913</v>
      </c>
      <c r="K58" s="61">
        <v>5432044</v>
      </c>
      <c r="L58" s="61" t="s">
        <v>188</v>
      </c>
      <c r="M58" s="83">
        <v>1.0333316465859355</v>
      </c>
      <c r="N58" s="77">
        <v>1220</v>
      </c>
      <c r="O58" s="62">
        <v>1180.6470885032945</v>
      </c>
      <c r="P58" s="77">
        <v>416</v>
      </c>
      <c r="Q58" s="62">
        <v>2.66</v>
      </c>
      <c r="R58" s="77">
        <v>1105</v>
      </c>
      <c r="S58" s="77">
        <v>63</v>
      </c>
      <c r="T58" s="77">
        <v>33</v>
      </c>
      <c r="U58" s="77">
        <v>30</v>
      </c>
      <c r="V58" s="77">
        <v>22</v>
      </c>
      <c r="W58" s="77">
        <v>25</v>
      </c>
      <c r="X58" s="77">
        <v>35</v>
      </c>
      <c r="Y58" s="77">
        <v>27</v>
      </c>
      <c r="Z58" s="77">
        <v>24</v>
      </c>
      <c r="AA58" s="77">
        <v>13</v>
      </c>
      <c r="AB58" s="77">
        <v>49</v>
      </c>
      <c r="AC58" s="77">
        <v>33</v>
      </c>
      <c r="AD58" s="77">
        <v>44</v>
      </c>
      <c r="AE58" s="77">
        <v>0</v>
      </c>
      <c r="AF58" s="77">
        <v>9</v>
      </c>
      <c r="AG58" s="77">
        <v>7</v>
      </c>
      <c r="AH58" s="77">
        <v>2</v>
      </c>
      <c r="AI58" s="62">
        <v>30.288461538461537</v>
      </c>
      <c r="AJ58" s="62">
        <v>11.298076923076923</v>
      </c>
      <c r="AK58" s="62">
        <v>23.798076923076923</v>
      </c>
      <c r="AL58" s="62">
        <v>11.778846153846153</v>
      </c>
      <c r="AM58" s="62">
        <v>22.83653846153846</v>
      </c>
      <c r="AN58" s="77">
        <v>17426</v>
      </c>
      <c r="AO58" s="77">
        <v>35000</v>
      </c>
      <c r="AP58" s="62">
        <v>0.65384615384615385</v>
      </c>
      <c r="AQ58" s="77">
        <v>416</v>
      </c>
      <c r="AR58" s="77">
        <v>188</v>
      </c>
      <c r="AS58" s="77">
        <v>127</v>
      </c>
      <c r="AT58" s="77">
        <v>289</v>
      </c>
      <c r="AU58" s="77">
        <v>1</v>
      </c>
      <c r="AV58" s="77">
        <v>14</v>
      </c>
      <c r="AW58" s="77">
        <v>92</v>
      </c>
      <c r="AX58" s="77">
        <v>15</v>
      </c>
      <c r="AY58" s="77">
        <v>50</v>
      </c>
      <c r="AZ58" s="77">
        <v>17</v>
      </c>
      <c r="BA58" s="77">
        <v>32</v>
      </c>
      <c r="BB58" s="77">
        <v>20</v>
      </c>
      <c r="BC58" s="77">
        <v>9</v>
      </c>
      <c r="BD58" s="77">
        <v>77</v>
      </c>
      <c r="BE58" s="77">
        <v>5</v>
      </c>
      <c r="BF58" s="77">
        <v>0</v>
      </c>
      <c r="BG58" s="77">
        <v>62</v>
      </c>
      <c r="BH58" s="77">
        <v>0</v>
      </c>
      <c r="BI58" s="77">
        <v>0</v>
      </c>
      <c r="BJ58" s="62">
        <v>0.29949238578680204</v>
      </c>
      <c r="BK58" s="88">
        <v>5.9</v>
      </c>
      <c r="BL58" s="88">
        <v>3.2</v>
      </c>
      <c r="BM58" s="88">
        <v>2.6</v>
      </c>
      <c r="BN58" s="88">
        <v>15.9</v>
      </c>
      <c r="BO58" s="88">
        <v>17.399999999999999</v>
      </c>
      <c r="BP58" s="88">
        <v>8.8000000000000007</v>
      </c>
      <c r="BQ58" s="88">
        <v>8</v>
      </c>
      <c r="BR58" s="88">
        <v>6.3</v>
      </c>
      <c r="BS58" s="88">
        <v>2.9</v>
      </c>
      <c r="BT58" s="88">
        <v>4.5</v>
      </c>
      <c r="BU58" s="88">
        <v>6.5</v>
      </c>
      <c r="BV58" s="88">
        <v>4.3</v>
      </c>
      <c r="BW58" s="88">
        <v>2.8</v>
      </c>
      <c r="BX58" s="88">
        <v>2.5</v>
      </c>
      <c r="BY58" s="88">
        <v>2.8</v>
      </c>
      <c r="BZ58" s="88">
        <v>1.1000000000000001</v>
      </c>
      <c r="CA58" s="88">
        <v>2.1</v>
      </c>
      <c r="CB58" s="88">
        <v>2.4</v>
      </c>
      <c r="CC58" s="88">
        <v>11.700000000000001</v>
      </c>
      <c r="CD58" s="88">
        <v>77.399999999999977</v>
      </c>
      <c r="CE58" s="88">
        <v>10.9</v>
      </c>
    </row>
    <row r="59" spans="1:83" x14ac:dyDescent="0.25">
      <c r="A59" s="61" t="s">
        <v>1469</v>
      </c>
      <c r="B59" s="61" t="s">
        <v>1470</v>
      </c>
      <c r="C59" s="61" t="s">
        <v>1471</v>
      </c>
      <c r="D59" s="61" t="s">
        <v>2099</v>
      </c>
      <c r="E59" s="61" t="s">
        <v>910</v>
      </c>
      <c r="F59" s="61" t="s">
        <v>911</v>
      </c>
      <c r="G59" s="61" t="s">
        <v>440</v>
      </c>
      <c r="H59" s="61" t="s">
        <v>1472</v>
      </c>
      <c r="I59" s="61" t="s">
        <v>1473</v>
      </c>
      <c r="J59" s="97" t="s">
        <v>1473</v>
      </c>
      <c r="K59" s="61">
        <v>5471620</v>
      </c>
      <c r="L59" s="61" t="s">
        <v>293</v>
      </c>
      <c r="M59" s="83">
        <v>0.34856505414426586</v>
      </c>
      <c r="N59" s="77">
        <v>159</v>
      </c>
      <c r="O59" s="62">
        <v>456.15588283899592</v>
      </c>
      <c r="P59" s="77">
        <v>45</v>
      </c>
      <c r="Q59" s="62">
        <v>3.53</v>
      </c>
      <c r="R59" s="77">
        <v>159</v>
      </c>
      <c r="S59" s="77">
        <v>1</v>
      </c>
      <c r="T59" s="77">
        <v>3</v>
      </c>
      <c r="U59" s="77">
        <v>2</v>
      </c>
      <c r="V59" s="77">
        <v>2</v>
      </c>
      <c r="W59" s="77">
        <v>0</v>
      </c>
      <c r="X59" s="77">
        <v>6</v>
      </c>
      <c r="Y59" s="77">
        <v>0</v>
      </c>
      <c r="Z59" s="77">
        <v>0</v>
      </c>
      <c r="AA59" s="77">
        <v>9</v>
      </c>
      <c r="AB59" s="77">
        <v>12</v>
      </c>
      <c r="AC59" s="77">
        <v>0</v>
      </c>
      <c r="AD59" s="77">
        <v>3</v>
      </c>
      <c r="AE59" s="77">
        <v>4</v>
      </c>
      <c r="AF59" s="77">
        <v>3</v>
      </c>
      <c r="AG59" s="77">
        <v>0</v>
      </c>
      <c r="AH59" s="77">
        <v>0</v>
      </c>
      <c r="AI59" s="62">
        <v>13.333333333333334</v>
      </c>
      <c r="AJ59" s="62">
        <v>4.4444444444444446</v>
      </c>
      <c r="AK59" s="62">
        <v>33.333333333333329</v>
      </c>
      <c r="AL59" s="62">
        <v>26.666666666666668</v>
      </c>
      <c r="AM59" s="62">
        <v>22.222222222222221</v>
      </c>
      <c r="AN59" s="77">
        <v>16831</v>
      </c>
      <c r="AO59" s="77">
        <v>47361</v>
      </c>
      <c r="AP59" s="62">
        <v>0.51111111111111107</v>
      </c>
      <c r="AQ59" s="77">
        <v>45</v>
      </c>
      <c r="AR59" s="77">
        <v>26</v>
      </c>
      <c r="AS59" s="77">
        <v>28</v>
      </c>
      <c r="AT59" s="77">
        <v>17</v>
      </c>
      <c r="AU59" s="77">
        <v>0</v>
      </c>
      <c r="AV59" s="77">
        <v>0</v>
      </c>
      <c r="AW59" s="77">
        <v>3</v>
      </c>
      <c r="AX59" s="77">
        <v>2</v>
      </c>
      <c r="AY59" s="77">
        <v>6</v>
      </c>
      <c r="AZ59" s="77">
        <v>0</v>
      </c>
      <c r="BA59" s="77">
        <v>1</v>
      </c>
      <c r="BB59" s="77">
        <v>8</v>
      </c>
      <c r="BC59" s="77">
        <v>0</v>
      </c>
      <c r="BD59" s="77">
        <v>8</v>
      </c>
      <c r="BE59" s="77">
        <v>4</v>
      </c>
      <c r="BF59" s="77">
        <v>0</v>
      </c>
      <c r="BG59" s="77">
        <v>10</v>
      </c>
      <c r="BH59" s="77">
        <v>0</v>
      </c>
      <c r="BI59" s="77">
        <v>0</v>
      </c>
      <c r="BJ59" s="62">
        <v>7.1428571428571425E-2</v>
      </c>
      <c r="BK59" s="88">
        <v>18.899999999999999</v>
      </c>
      <c r="BL59" s="88">
        <v>11.3</v>
      </c>
      <c r="BM59" s="88">
        <v>7.5</v>
      </c>
      <c r="BN59" s="88">
        <v>0</v>
      </c>
      <c r="BO59" s="88">
        <v>13.8</v>
      </c>
      <c r="BP59" s="88">
        <v>6.3</v>
      </c>
      <c r="BQ59" s="88">
        <v>1.3</v>
      </c>
      <c r="BR59" s="88">
        <v>8.1999999999999993</v>
      </c>
      <c r="BS59" s="88">
        <v>10.7</v>
      </c>
      <c r="BT59" s="88">
        <v>1.3</v>
      </c>
      <c r="BU59" s="88">
        <v>0.6</v>
      </c>
      <c r="BV59" s="88">
        <v>1.9</v>
      </c>
      <c r="BW59" s="88">
        <v>11.9</v>
      </c>
      <c r="BX59" s="88">
        <v>3.1</v>
      </c>
      <c r="BY59" s="88">
        <v>1.9</v>
      </c>
      <c r="BZ59" s="88">
        <v>0</v>
      </c>
      <c r="CA59" s="88">
        <v>0.6</v>
      </c>
      <c r="CB59" s="88">
        <v>0.6</v>
      </c>
      <c r="CC59" s="88">
        <v>37.700000000000003</v>
      </c>
      <c r="CD59" s="88">
        <v>55.999999999999993</v>
      </c>
      <c r="CE59" s="88">
        <v>6.1999999999999993</v>
      </c>
    </row>
    <row r="60" spans="1:83" s="18" customFormat="1" x14ac:dyDescent="0.25">
      <c r="A60" s="67" t="s">
        <v>21</v>
      </c>
      <c r="B60" s="68" t="s">
        <v>1984</v>
      </c>
      <c r="C60" s="67"/>
      <c r="D60" s="67" t="s">
        <v>2098</v>
      </c>
      <c r="E60" s="67"/>
      <c r="F60" s="67"/>
      <c r="G60" s="67"/>
      <c r="H60" s="67"/>
      <c r="I60" s="67"/>
      <c r="J60" s="98"/>
      <c r="K60" s="67">
        <v>54021</v>
      </c>
      <c r="L60" s="67" t="s">
        <v>20</v>
      </c>
      <c r="M60" s="84">
        <v>339.36105010219433</v>
      </c>
      <c r="N60" s="78">
        <v>7516</v>
      </c>
      <c r="O60" s="69">
        <v>22.147503367686571</v>
      </c>
      <c r="P60" s="78">
        <v>2127</v>
      </c>
      <c r="Q60" s="69">
        <v>2.85</v>
      </c>
      <c r="R60" s="78">
        <v>6058</v>
      </c>
      <c r="S60" s="78">
        <v>163</v>
      </c>
      <c r="T60" s="78">
        <v>128</v>
      </c>
      <c r="U60" s="78">
        <v>110</v>
      </c>
      <c r="V60" s="78">
        <v>233</v>
      </c>
      <c r="W60" s="78">
        <v>121</v>
      </c>
      <c r="X60" s="78">
        <v>104</v>
      </c>
      <c r="Y60" s="78">
        <v>81</v>
      </c>
      <c r="Z60" s="78">
        <v>96</v>
      </c>
      <c r="AA60" s="78">
        <v>79</v>
      </c>
      <c r="AB60" s="78">
        <v>182</v>
      </c>
      <c r="AC60" s="78">
        <v>238</v>
      </c>
      <c r="AD60" s="78">
        <v>284</v>
      </c>
      <c r="AE60" s="78">
        <v>102</v>
      </c>
      <c r="AF60" s="78">
        <v>145</v>
      </c>
      <c r="AG60" s="78">
        <v>48</v>
      </c>
      <c r="AH60" s="78">
        <v>13</v>
      </c>
      <c r="AI60" s="69">
        <v>18.852844381758345</v>
      </c>
      <c r="AJ60" s="69">
        <v>16.643159379407617</v>
      </c>
      <c r="AK60" s="69">
        <v>16.925246826516219</v>
      </c>
      <c r="AL60" s="69">
        <v>8.5566525622943121</v>
      </c>
      <c r="AM60" s="69">
        <v>39.022096850023509</v>
      </c>
      <c r="AN60" s="78">
        <v>18855</v>
      </c>
      <c r="AO60" s="78">
        <v>45870</v>
      </c>
      <c r="AP60" s="69">
        <v>0.52421250587682178</v>
      </c>
      <c r="AQ60" s="78">
        <v>2127</v>
      </c>
      <c r="AR60" s="78">
        <v>996</v>
      </c>
      <c r="AS60" s="78">
        <v>1584</v>
      </c>
      <c r="AT60" s="78">
        <v>543</v>
      </c>
      <c r="AU60" s="78">
        <v>64</v>
      </c>
      <c r="AV60" s="78">
        <v>92</v>
      </c>
      <c r="AW60" s="78">
        <v>134</v>
      </c>
      <c r="AX60" s="78">
        <v>315</v>
      </c>
      <c r="AY60" s="78">
        <v>71</v>
      </c>
      <c r="AZ60" s="78">
        <v>61</v>
      </c>
      <c r="BA60" s="78">
        <v>193</v>
      </c>
      <c r="BB60" s="78">
        <v>51</v>
      </c>
      <c r="BC60" s="78">
        <v>9</v>
      </c>
      <c r="BD60" s="78">
        <v>365</v>
      </c>
      <c r="BE60" s="78">
        <v>46</v>
      </c>
      <c r="BF60" s="78">
        <v>0</v>
      </c>
      <c r="BG60" s="78">
        <v>571</v>
      </c>
      <c r="BH60" s="78">
        <v>9</v>
      </c>
      <c r="BI60" s="78">
        <v>0</v>
      </c>
      <c r="BJ60" s="69">
        <v>0.10297829379101464</v>
      </c>
      <c r="BK60" s="89">
        <v>4.4000000000000004</v>
      </c>
      <c r="BL60" s="89">
        <v>3.5</v>
      </c>
      <c r="BM60" s="89">
        <v>4.7</v>
      </c>
      <c r="BN60" s="89">
        <v>8.9</v>
      </c>
      <c r="BO60" s="89">
        <v>9.6</v>
      </c>
      <c r="BP60" s="89">
        <v>6.1</v>
      </c>
      <c r="BQ60" s="89">
        <v>6.1</v>
      </c>
      <c r="BR60" s="89">
        <v>6.7</v>
      </c>
      <c r="BS60" s="89">
        <v>7.5</v>
      </c>
      <c r="BT60" s="89">
        <v>6.5</v>
      </c>
      <c r="BU60" s="89">
        <v>6.4</v>
      </c>
      <c r="BV60" s="89">
        <v>7.3</v>
      </c>
      <c r="BW60" s="89">
        <v>5.8</v>
      </c>
      <c r="BX60" s="89">
        <v>5.9</v>
      </c>
      <c r="BY60" s="89">
        <v>3.6</v>
      </c>
      <c r="BZ60" s="89">
        <v>3.2</v>
      </c>
      <c r="CA60" s="89">
        <v>2.6</v>
      </c>
      <c r="CB60" s="89">
        <v>1.4</v>
      </c>
      <c r="CC60" s="89">
        <v>12.600000000000001</v>
      </c>
      <c r="CD60" s="89">
        <v>70.900000000000006</v>
      </c>
      <c r="CE60" s="89">
        <v>16.7</v>
      </c>
    </row>
    <row r="61" spans="1:83" s="72" customFormat="1" x14ac:dyDescent="0.25">
      <c r="A61" s="70" t="s">
        <v>1745</v>
      </c>
      <c r="B61" s="70" t="s">
        <v>1746</v>
      </c>
      <c r="C61" s="70" t="s">
        <v>1747</v>
      </c>
      <c r="D61" s="70" t="s">
        <v>2097</v>
      </c>
      <c r="E61" s="70" t="s">
        <v>525</v>
      </c>
      <c r="F61" s="70" t="s">
        <v>526</v>
      </c>
      <c r="G61" s="70" t="s">
        <v>440</v>
      </c>
      <c r="H61" s="70" t="s">
        <v>1748</v>
      </c>
      <c r="I61" s="70" t="s">
        <v>1749</v>
      </c>
      <c r="J61" s="96" t="s">
        <v>1749</v>
      </c>
      <c r="K61" s="70" t="s">
        <v>1978</v>
      </c>
      <c r="L61" s="70" t="s">
        <v>1978</v>
      </c>
      <c r="M61" s="82">
        <v>478.08018286196523</v>
      </c>
      <c r="N61" s="76">
        <v>8291</v>
      </c>
      <c r="O61" s="71">
        <v>17.342279176616358</v>
      </c>
      <c r="P61" s="76">
        <v>3088</v>
      </c>
      <c r="Q61" s="71">
        <v>2.6813471502590676</v>
      </c>
      <c r="R61" s="76">
        <v>8280</v>
      </c>
      <c r="S61" s="76">
        <v>259</v>
      </c>
      <c r="T61" s="76">
        <v>156</v>
      </c>
      <c r="U61" s="76">
        <v>169</v>
      </c>
      <c r="V61" s="76">
        <v>86</v>
      </c>
      <c r="W61" s="76">
        <v>145</v>
      </c>
      <c r="X61" s="76">
        <v>259</v>
      </c>
      <c r="Y61" s="76">
        <v>130</v>
      </c>
      <c r="Z61" s="76">
        <v>232</v>
      </c>
      <c r="AA61" s="76">
        <v>81</v>
      </c>
      <c r="AB61" s="76">
        <v>280</v>
      </c>
      <c r="AC61" s="76">
        <v>496</v>
      </c>
      <c r="AD61" s="76">
        <v>388</v>
      </c>
      <c r="AE61" s="76">
        <v>202</v>
      </c>
      <c r="AF61" s="76">
        <v>78</v>
      </c>
      <c r="AG61" s="76">
        <v>27</v>
      </c>
      <c r="AH61" s="76">
        <v>100</v>
      </c>
      <c r="AI61" s="71">
        <v>18.911917098445596</v>
      </c>
      <c r="AJ61" s="71">
        <v>7.4805699481865284</v>
      </c>
      <c r="AK61" s="71">
        <v>22.733160621761659</v>
      </c>
      <c r="AL61" s="71">
        <v>9.0673575129533681</v>
      </c>
      <c r="AM61" s="71">
        <v>41.806994818652846</v>
      </c>
      <c r="AN61" s="76">
        <v>25221</v>
      </c>
      <c r="AO61" s="76">
        <v>47224</v>
      </c>
      <c r="AP61" s="71">
        <v>0.49125647668393785</v>
      </c>
      <c r="AQ61" s="76">
        <v>3088</v>
      </c>
      <c r="AR61" s="76">
        <v>1297</v>
      </c>
      <c r="AS61" s="76">
        <v>2741</v>
      </c>
      <c r="AT61" s="76">
        <v>347</v>
      </c>
      <c r="AU61" s="76">
        <v>125</v>
      </c>
      <c r="AV61" s="76">
        <v>144</v>
      </c>
      <c r="AW61" s="76">
        <v>270</v>
      </c>
      <c r="AX61" s="76">
        <v>222</v>
      </c>
      <c r="AY61" s="76">
        <v>106</v>
      </c>
      <c r="AZ61" s="76">
        <v>92</v>
      </c>
      <c r="BA61" s="76">
        <v>317</v>
      </c>
      <c r="BB61" s="76">
        <v>111</v>
      </c>
      <c r="BC61" s="76">
        <v>0</v>
      </c>
      <c r="BD61" s="76">
        <v>578</v>
      </c>
      <c r="BE61" s="76">
        <v>121</v>
      </c>
      <c r="BF61" s="76">
        <v>53</v>
      </c>
      <c r="BG61" s="76">
        <v>738</v>
      </c>
      <c r="BH61" s="76">
        <v>39</v>
      </c>
      <c r="BI61" s="76">
        <v>0</v>
      </c>
      <c r="BJ61" s="71">
        <v>0.14231824417009603</v>
      </c>
      <c r="BK61" s="87">
        <v>5.7</v>
      </c>
      <c r="BL61" s="87">
        <v>5.4</v>
      </c>
      <c r="BM61" s="87">
        <v>5</v>
      </c>
      <c r="BN61" s="87">
        <v>6</v>
      </c>
      <c r="BO61" s="87">
        <v>4.5999999999999996</v>
      </c>
      <c r="BP61" s="87">
        <v>5.7</v>
      </c>
      <c r="BQ61" s="87">
        <v>4.8</v>
      </c>
      <c r="BR61" s="87">
        <v>3.9</v>
      </c>
      <c r="BS61" s="87">
        <v>6.9</v>
      </c>
      <c r="BT61" s="87">
        <v>6.4</v>
      </c>
      <c r="BU61" s="87">
        <v>6.9</v>
      </c>
      <c r="BV61" s="87">
        <v>8.1</v>
      </c>
      <c r="BW61" s="87">
        <v>6.9</v>
      </c>
      <c r="BX61" s="87">
        <v>6.7</v>
      </c>
      <c r="BY61" s="87">
        <v>7.1</v>
      </c>
      <c r="BZ61" s="87">
        <v>5.6</v>
      </c>
      <c r="CA61" s="87">
        <v>2.4</v>
      </c>
      <c r="CB61" s="87">
        <v>1.9</v>
      </c>
      <c r="CC61" s="87">
        <v>16.100000000000001</v>
      </c>
      <c r="CD61" s="87">
        <v>60.199999999999996</v>
      </c>
      <c r="CE61" s="87">
        <v>23.699999999999996</v>
      </c>
    </row>
    <row r="62" spans="1:83" x14ac:dyDescent="0.25">
      <c r="A62" s="61" t="s">
        <v>1312</v>
      </c>
      <c r="B62" s="61" t="s">
        <v>1313</v>
      </c>
      <c r="C62" s="61" t="s">
        <v>1314</v>
      </c>
      <c r="D62" s="61" t="s">
        <v>2099</v>
      </c>
      <c r="E62" s="61" t="s">
        <v>525</v>
      </c>
      <c r="F62" s="61" t="s">
        <v>526</v>
      </c>
      <c r="G62" s="61" t="s">
        <v>440</v>
      </c>
      <c r="H62" s="61" t="s">
        <v>1315</v>
      </c>
      <c r="I62" s="61" t="s">
        <v>1316</v>
      </c>
      <c r="J62" s="97" t="s">
        <v>1316</v>
      </c>
      <c r="K62" s="61">
        <v>5462956</v>
      </c>
      <c r="L62" s="61" t="s">
        <v>263</v>
      </c>
      <c r="M62" s="83">
        <v>1.6170087740928973</v>
      </c>
      <c r="N62" s="77">
        <v>2518</v>
      </c>
      <c r="O62" s="62">
        <v>1557.1962504733699</v>
      </c>
      <c r="P62" s="77">
        <v>966</v>
      </c>
      <c r="Q62" s="62">
        <v>2.4900000000000002</v>
      </c>
      <c r="R62" s="77">
        <v>2405</v>
      </c>
      <c r="S62" s="77">
        <v>43</v>
      </c>
      <c r="T62" s="77">
        <v>62</v>
      </c>
      <c r="U62" s="77">
        <v>85</v>
      </c>
      <c r="V62" s="77">
        <v>97</v>
      </c>
      <c r="W62" s="77">
        <v>75</v>
      </c>
      <c r="X62" s="77">
        <v>78</v>
      </c>
      <c r="Y62" s="77">
        <v>33</v>
      </c>
      <c r="Z62" s="77">
        <v>39</v>
      </c>
      <c r="AA62" s="77">
        <v>31</v>
      </c>
      <c r="AB62" s="77">
        <v>65</v>
      </c>
      <c r="AC62" s="77">
        <v>116</v>
      </c>
      <c r="AD62" s="77">
        <v>117</v>
      </c>
      <c r="AE62" s="77">
        <v>43</v>
      </c>
      <c r="AF62" s="77">
        <v>61</v>
      </c>
      <c r="AG62" s="77">
        <v>12</v>
      </c>
      <c r="AH62" s="77">
        <v>9</v>
      </c>
      <c r="AI62" s="62">
        <v>19.668737060041408</v>
      </c>
      <c r="AJ62" s="62">
        <v>17.805383022774325</v>
      </c>
      <c r="AK62" s="62">
        <v>18.737060041407869</v>
      </c>
      <c r="AL62" s="62">
        <v>6.7287784679089029</v>
      </c>
      <c r="AM62" s="62">
        <v>37.060041407867494</v>
      </c>
      <c r="AN62" s="77">
        <v>25063</v>
      </c>
      <c r="AO62" s="77">
        <v>42803</v>
      </c>
      <c r="AP62" s="62">
        <v>0.56211180124223603</v>
      </c>
      <c r="AQ62" s="77">
        <v>966</v>
      </c>
      <c r="AR62" s="77">
        <v>229</v>
      </c>
      <c r="AS62" s="77">
        <v>582</v>
      </c>
      <c r="AT62" s="77">
        <v>384</v>
      </c>
      <c r="AU62" s="77">
        <v>21</v>
      </c>
      <c r="AV62" s="77">
        <v>58</v>
      </c>
      <c r="AW62" s="77">
        <v>97</v>
      </c>
      <c r="AX62" s="77">
        <v>63</v>
      </c>
      <c r="AY62" s="77">
        <v>97</v>
      </c>
      <c r="AZ62" s="77">
        <v>90</v>
      </c>
      <c r="BA62" s="77">
        <v>64</v>
      </c>
      <c r="BB62" s="77">
        <v>26</v>
      </c>
      <c r="BC62" s="77">
        <v>13</v>
      </c>
      <c r="BD62" s="77">
        <v>150</v>
      </c>
      <c r="BE62" s="77">
        <v>12</v>
      </c>
      <c r="BF62" s="77">
        <v>12</v>
      </c>
      <c r="BG62" s="77">
        <v>217</v>
      </c>
      <c r="BH62" s="77">
        <v>18</v>
      </c>
      <c r="BI62" s="77">
        <v>0</v>
      </c>
      <c r="BJ62" s="62">
        <v>0.22601279317697229</v>
      </c>
      <c r="BK62" s="88">
        <v>7.6</v>
      </c>
      <c r="BL62" s="88">
        <v>6.8</v>
      </c>
      <c r="BM62" s="88">
        <v>3.3</v>
      </c>
      <c r="BN62" s="88">
        <v>5.9</v>
      </c>
      <c r="BO62" s="88">
        <v>7.3</v>
      </c>
      <c r="BP62" s="88">
        <v>8.4</v>
      </c>
      <c r="BQ62" s="88">
        <v>6.2</v>
      </c>
      <c r="BR62" s="88">
        <v>4</v>
      </c>
      <c r="BS62" s="88">
        <v>6.5</v>
      </c>
      <c r="BT62" s="88">
        <v>2.5</v>
      </c>
      <c r="BU62" s="88">
        <v>3.6</v>
      </c>
      <c r="BV62" s="88">
        <v>6.4</v>
      </c>
      <c r="BW62" s="88">
        <v>10.3</v>
      </c>
      <c r="BX62" s="88">
        <v>7.1</v>
      </c>
      <c r="BY62" s="88">
        <v>4.5</v>
      </c>
      <c r="BZ62" s="88">
        <v>2.9</v>
      </c>
      <c r="CA62" s="88">
        <v>3.3</v>
      </c>
      <c r="CB62" s="88">
        <v>3.4</v>
      </c>
      <c r="CC62" s="88">
        <v>17.7</v>
      </c>
      <c r="CD62" s="88">
        <v>61.099999999999994</v>
      </c>
      <c r="CE62" s="88">
        <v>21.2</v>
      </c>
    </row>
    <row r="63" spans="1:83" x14ac:dyDescent="0.25">
      <c r="A63" s="61" t="s">
        <v>522</v>
      </c>
      <c r="B63" s="61" t="s">
        <v>523</v>
      </c>
      <c r="C63" s="61" t="s">
        <v>524</v>
      </c>
      <c r="D63" s="61" t="s">
        <v>2099</v>
      </c>
      <c r="E63" s="61" t="s">
        <v>525</v>
      </c>
      <c r="F63" s="61" t="s">
        <v>526</v>
      </c>
      <c r="G63" s="61" t="s">
        <v>440</v>
      </c>
      <c r="H63" s="61" t="s">
        <v>527</v>
      </c>
      <c r="I63" s="61" t="s">
        <v>528</v>
      </c>
      <c r="J63" s="97" t="s">
        <v>528</v>
      </c>
      <c r="K63" s="61">
        <v>5404924</v>
      </c>
      <c r="L63" s="61" t="s">
        <v>122</v>
      </c>
      <c r="M63" s="83">
        <v>0.30455001998465342</v>
      </c>
      <c r="N63" s="77">
        <v>254</v>
      </c>
      <c r="O63" s="62">
        <v>834.01734799688836</v>
      </c>
      <c r="P63" s="77">
        <v>93</v>
      </c>
      <c r="Q63" s="62">
        <v>2.73</v>
      </c>
      <c r="R63" s="77">
        <v>254</v>
      </c>
      <c r="S63" s="77">
        <v>4</v>
      </c>
      <c r="T63" s="77">
        <v>7</v>
      </c>
      <c r="U63" s="77">
        <v>12</v>
      </c>
      <c r="V63" s="77">
        <v>19</v>
      </c>
      <c r="W63" s="77">
        <v>6</v>
      </c>
      <c r="X63" s="77">
        <v>0</v>
      </c>
      <c r="Y63" s="77">
        <v>7</v>
      </c>
      <c r="Z63" s="77">
        <v>2</v>
      </c>
      <c r="AA63" s="77">
        <v>4</v>
      </c>
      <c r="AB63" s="77">
        <v>5</v>
      </c>
      <c r="AC63" s="77">
        <v>3</v>
      </c>
      <c r="AD63" s="77">
        <v>10</v>
      </c>
      <c r="AE63" s="77">
        <v>11</v>
      </c>
      <c r="AF63" s="77">
        <v>3</v>
      </c>
      <c r="AG63" s="77">
        <v>0</v>
      </c>
      <c r="AH63" s="77">
        <v>0</v>
      </c>
      <c r="AI63" s="62">
        <v>24.731182795698924</v>
      </c>
      <c r="AJ63" s="62">
        <v>26.881720430107524</v>
      </c>
      <c r="AK63" s="62">
        <v>13.978494623655912</v>
      </c>
      <c r="AL63" s="62">
        <v>5.376344086021505</v>
      </c>
      <c r="AM63" s="62">
        <v>29.032258064516132</v>
      </c>
      <c r="AN63" s="77">
        <v>20859</v>
      </c>
      <c r="AO63" s="77">
        <v>28125</v>
      </c>
      <c r="AP63" s="62">
        <v>0.65591397849462363</v>
      </c>
      <c r="AQ63" s="77">
        <v>93</v>
      </c>
      <c r="AR63" s="77">
        <v>32</v>
      </c>
      <c r="AS63" s="77">
        <v>72</v>
      </c>
      <c r="AT63" s="77">
        <v>21</v>
      </c>
      <c r="AU63" s="77">
        <v>5</v>
      </c>
      <c r="AV63" s="77">
        <v>3</v>
      </c>
      <c r="AW63" s="77">
        <v>12</v>
      </c>
      <c r="AX63" s="77">
        <v>18</v>
      </c>
      <c r="AY63" s="77">
        <v>3</v>
      </c>
      <c r="AZ63" s="77">
        <v>4</v>
      </c>
      <c r="BA63" s="77">
        <v>9</v>
      </c>
      <c r="BB63" s="77">
        <v>4</v>
      </c>
      <c r="BC63" s="77">
        <v>0</v>
      </c>
      <c r="BD63" s="77">
        <v>8</v>
      </c>
      <c r="BE63" s="77">
        <v>0</v>
      </c>
      <c r="BF63" s="77">
        <v>0</v>
      </c>
      <c r="BG63" s="77">
        <v>20</v>
      </c>
      <c r="BH63" s="77">
        <v>4</v>
      </c>
      <c r="BI63" s="77">
        <v>0</v>
      </c>
      <c r="BJ63" s="62">
        <v>0.17777777777777778</v>
      </c>
      <c r="BK63" s="88">
        <v>0</v>
      </c>
      <c r="BL63" s="88">
        <v>2</v>
      </c>
      <c r="BM63" s="88">
        <v>6.7</v>
      </c>
      <c r="BN63" s="88">
        <v>5.9</v>
      </c>
      <c r="BO63" s="88">
        <v>10.199999999999999</v>
      </c>
      <c r="BP63" s="88">
        <v>6.7</v>
      </c>
      <c r="BQ63" s="88">
        <v>11.4</v>
      </c>
      <c r="BR63" s="88">
        <v>7.9</v>
      </c>
      <c r="BS63" s="88">
        <v>5.9</v>
      </c>
      <c r="BT63" s="88">
        <v>5.9</v>
      </c>
      <c r="BU63" s="88">
        <v>6.7</v>
      </c>
      <c r="BV63" s="88">
        <v>4.3</v>
      </c>
      <c r="BW63" s="88">
        <v>8.6999999999999993</v>
      </c>
      <c r="BX63" s="88">
        <v>1.6</v>
      </c>
      <c r="BY63" s="88">
        <v>5.0999999999999996</v>
      </c>
      <c r="BZ63" s="88">
        <v>3.9</v>
      </c>
      <c r="CA63" s="88">
        <v>4.7</v>
      </c>
      <c r="CB63" s="88">
        <v>2.4</v>
      </c>
      <c r="CC63" s="88">
        <v>8.6999999999999993</v>
      </c>
      <c r="CD63" s="88">
        <v>73.600000000000009</v>
      </c>
      <c r="CE63" s="88">
        <v>17.7</v>
      </c>
    </row>
    <row r="64" spans="1:83" s="18" customFormat="1" x14ac:dyDescent="0.25">
      <c r="A64" s="67" t="s">
        <v>23</v>
      </c>
      <c r="B64" s="68" t="s">
        <v>1984</v>
      </c>
      <c r="C64" s="67"/>
      <c r="D64" s="67" t="s">
        <v>2098</v>
      </c>
      <c r="E64" s="67"/>
      <c r="F64" s="67"/>
      <c r="G64" s="67"/>
      <c r="H64" s="67"/>
      <c r="I64" s="67"/>
      <c r="J64" s="98"/>
      <c r="K64" s="67">
        <v>54023</v>
      </c>
      <c r="L64" s="67" t="s">
        <v>22</v>
      </c>
      <c r="M64" s="84">
        <v>480.00174165604278</v>
      </c>
      <c r="N64" s="78">
        <v>11063</v>
      </c>
      <c r="O64" s="69">
        <v>23.047833038754824</v>
      </c>
      <c r="P64" s="78">
        <v>4147</v>
      </c>
      <c r="Q64" s="69">
        <v>2.64</v>
      </c>
      <c r="R64" s="78">
        <v>10939</v>
      </c>
      <c r="S64" s="78">
        <v>306</v>
      </c>
      <c r="T64" s="78">
        <v>225</v>
      </c>
      <c r="U64" s="78">
        <v>266</v>
      </c>
      <c r="V64" s="78">
        <v>202</v>
      </c>
      <c r="W64" s="78">
        <v>226</v>
      </c>
      <c r="X64" s="78">
        <v>337</v>
      </c>
      <c r="Y64" s="78">
        <v>170</v>
      </c>
      <c r="Z64" s="78">
        <v>273</v>
      </c>
      <c r="AA64" s="78">
        <v>116</v>
      </c>
      <c r="AB64" s="78">
        <v>350</v>
      </c>
      <c r="AC64" s="78">
        <v>615</v>
      </c>
      <c r="AD64" s="78">
        <v>515</v>
      </c>
      <c r="AE64" s="78">
        <v>256</v>
      </c>
      <c r="AF64" s="78">
        <v>142</v>
      </c>
      <c r="AG64" s="78">
        <v>39</v>
      </c>
      <c r="AH64" s="78">
        <v>109</v>
      </c>
      <c r="AI64" s="69">
        <v>19.218712322160599</v>
      </c>
      <c r="AJ64" s="69">
        <v>10.320713768989631</v>
      </c>
      <c r="AK64" s="69">
        <v>21.605980226669882</v>
      </c>
      <c r="AL64" s="69">
        <v>8.4398360260429222</v>
      </c>
      <c r="AM64" s="69">
        <v>40.41475765613697</v>
      </c>
      <c r="AN64" s="78">
        <v>25221</v>
      </c>
      <c r="AO64" s="78">
        <v>47224</v>
      </c>
      <c r="AP64" s="69">
        <v>0.51145406317820108</v>
      </c>
      <c r="AQ64" s="78">
        <v>4147</v>
      </c>
      <c r="AR64" s="78">
        <v>1558</v>
      </c>
      <c r="AS64" s="78">
        <v>3395</v>
      </c>
      <c r="AT64" s="78">
        <v>752</v>
      </c>
      <c r="AU64" s="78">
        <v>151</v>
      </c>
      <c r="AV64" s="78">
        <v>205</v>
      </c>
      <c r="AW64" s="78">
        <v>379</v>
      </c>
      <c r="AX64" s="78">
        <v>303</v>
      </c>
      <c r="AY64" s="78">
        <v>206</v>
      </c>
      <c r="AZ64" s="78">
        <v>186</v>
      </c>
      <c r="BA64" s="78">
        <v>390</v>
      </c>
      <c r="BB64" s="78">
        <v>141</v>
      </c>
      <c r="BC64" s="78">
        <v>13</v>
      </c>
      <c r="BD64" s="78">
        <v>736</v>
      </c>
      <c r="BE64" s="78">
        <v>133</v>
      </c>
      <c r="BF64" s="78">
        <v>65</v>
      </c>
      <c r="BG64" s="78">
        <v>975</v>
      </c>
      <c r="BH64" s="78">
        <v>61</v>
      </c>
      <c r="BI64" s="78">
        <v>0</v>
      </c>
      <c r="BJ64" s="69">
        <v>0.16303245436105476</v>
      </c>
      <c r="BK64" s="89">
        <v>5.7</v>
      </c>
      <c r="BL64" s="89">
        <v>5.4</v>
      </c>
      <c r="BM64" s="89">
        <v>5</v>
      </c>
      <c r="BN64" s="89">
        <v>6</v>
      </c>
      <c r="BO64" s="89">
        <v>4.5999999999999996</v>
      </c>
      <c r="BP64" s="89">
        <v>5.7</v>
      </c>
      <c r="BQ64" s="89">
        <v>4.8</v>
      </c>
      <c r="BR64" s="89">
        <v>3.9</v>
      </c>
      <c r="BS64" s="89">
        <v>6.9</v>
      </c>
      <c r="BT64" s="89">
        <v>6.4</v>
      </c>
      <c r="BU64" s="89">
        <v>6.9</v>
      </c>
      <c r="BV64" s="89">
        <v>8.1</v>
      </c>
      <c r="BW64" s="89">
        <v>6.9</v>
      </c>
      <c r="BX64" s="89">
        <v>6.7</v>
      </c>
      <c r="BY64" s="89">
        <v>7.1</v>
      </c>
      <c r="BZ64" s="89">
        <v>5.6</v>
      </c>
      <c r="CA64" s="89">
        <v>2.4</v>
      </c>
      <c r="CB64" s="89">
        <v>1.9</v>
      </c>
      <c r="CC64" s="89">
        <v>16.100000000000001</v>
      </c>
      <c r="CD64" s="89">
        <v>60.199999999999996</v>
      </c>
      <c r="CE64" s="89">
        <v>23.699999999999996</v>
      </c>
    </row>
    <row r="65" spans="1:83" s="72" customFormat="1" x14ac:dyDescent="0.25">
      <c r="A65" s="70" t="s">
        <v>1750</v>
      </c>
      <c r="B65" s="70" t="s">
        <v>1751</v>
      </c>
      <c r="C65" s="70" t="s">
        <v>1752</v>
      </c>
      <c r="D65" s="70" t="s">
        <v>2097</v>
      </c>
      <c r="E65" s="70" t="s">
        <v>828</v>
      </c>
      <c r="F65" s="70" t="s">
        <v>454</v>
      </c>
      <c r="G65" s="70" t="s">
        <v>440</v>
      </c>
      <c r="H65" s="70" t="s">
        <v>1753</v>
      </c>
      <c r="I65" s="70" t="s">
        <v>1754</v>
      </c>
      <c r="J65" s="96" t="s">
        <v>1754</v>
      </c>
      <c r="K65" s="70" t="s">
        <v>1978</v>
      </c>
      <c r="L65" s="70" t="s">
        <v>1978</v>
      </c>
      <c r="M65" s="82">
        <v>1012.870577843085</v>
      </c>
      <c r="N65" s="76">
        <v>21972</v>
      </c>
      <c r="O65" s="71">
        <v>21.692801114619726</v>
      </c>
      <c r="P65" s="76">
        <v>9525</v>
      </c>
      <c r="Q65" s="71">
        <v>2.2637270341207349</v>
      </c>
      <c r="R65" s="76">
        <v>21562</v>
      </c>
      <c r="S65" s="76">
        <v>754</v>
      </c>
      <c r="T65" s="76">
        <v>356</v>
      </c>
      <c r="U65" s="76">
        <v>643</v>
      </c>
      <c r="V65" s="76">
        <v>710</v>
      </c>
      <c r="W65" s="76">
        <v>556</v>
      </c>
      <c r="X65" s="76">
        <v>660</v>
      </c>
      <c r="Y65" s="76">
        <v>638</v>
      </c>
      <c r="Z65" s="76">
        <v>393</v>
      </c>
      <c r="AA65" s="76">
        <v>628</v>
      </c>
      <c r="AB65" s="76">
        <v>831</v>
      </c>
      <c r="AC65" s="76">
        <v>867</v>
      </c>
      <c r="AD65" s="76">
        <v>1060</v>
      </c>
      <c r="AE65" s="76">
        <v>530</v>
      </c>
      <c r="AF65" s="76">
        <v>367</v>
      </c>
      <c r="AG65" s="76">
        <v>211</v>
      </c>
      <c r="AH65" s="76">
        <v>324</v>
      </c>
      <c r="AI65" s="71">
        <v>18.404199475065617</v>
      </c>
      <c r="AJ65" s="71">
        <v>13.291338582677165</v>
      </c>
      <c r="AK65" s="71">
        <v>24.346456692913385</v>
      </c>
      <c r="AL65" s="71">
        <v>8.7244094488188964</v>
      </c>
      <c r="AM65" s="71">
        <v>35.265091863517064</v>
      </c>
      <c r="AN65" s="76">
        <v>27462</v>
      </c>
      <c r="AO65" s="76">
        <v>41694</v>
      </c>
      <c r="AP65" s="71">
        <v>0.56041994750656166</v>
      </c>
      <c r="AQ65" s="76">
        <v>9525</v>
      </c>
      <c r="AR65" s="76">
        <v>2281</v>
      </c>
      <c r="AS65" s="76">
        <v>7690</v>
      </c>
      <c r="AT65" s="76">
        <v>1835</v>
      </c>
      <c r="AU65" s="76">
        <v>485</v>
      </c>
      <c r="AV65" s="76">
        <v>192</v>
      </c>
      <c r="AW65" s="76">
        <v>789</v>
      </c>
      <c r="AX65" s="76">
        <v>671</v>
      </c>
      <c r="AY65" s="76">
        <v>470</v>
      </c>
      <c r="AZ65" s="76">
        <v>648</v>
      </c>
      <c r="BA65" s="76">
        <v>1015</v>
      </c>
      <c r="BB65" s="76">
        <v>353</v>
      </c>
      <c r="BC65" s="76">
        <v>274</v>
      </c>
      <c r="BD65" s="76">
        <v>1244</v>
      </c>
      <c r="BE65" s="76">
        <v>275</v>
      </c>
      <c r="BF65" s="76">
        <v>70</v>
      </c>
      <c r="BG65" s="76">
        <v>2180</v>
      </c>
      <c r="BH65" s="76">
        <v>239</v>
      </c>
      <c r="BI65" s="76">
        <v>56</v>
      </c>
      <c r="BJ65" s="71">
        <v>0.20499944202655954</v>
      </c>
      <c r="BK65" s="87">
        <v>5.2</v>
      </c>
      <c r="BL65" s="87">
        <v>5.4</v>
      </c>
      <c r="BM65" s="87">
        <v>5.5</v>
      </c>
      <c r="BN65" s="87">
        <v>5.3</v>
      </c>
      <c r="BO65" s="87">
        <v>4.8</v>
      </c>
      <c r="BP65" s="87">
        <v>5.6</v>
      </c>
      <c r="BQ65" s="87">
        <v>5.4</v>
      </c>
      <c r="BR65" s="87">
        <v>6.8</v>
      </c>
      <c r="BS65" s="87">
        <v>4.7</v>
      </c>
      <c r="BT65" s="87">
        <v>5.9</v>
      </c>
      <c r="BU65" s="87">
        <v>6.8</v>
      </c>
      <c r="BV65" s="87">
        <v>6.8</v>
      </c>
      <c r="BW65" s="87">
        <v>8.8000000000000007</v>
      </c>
      <c r="BX65" s="87">
        <v>7.1</v>
      </c>
      <c r="BY65" s="87">
        <v>6.6</v>
      </c>
      <c r="BZ65" s="87">
        <v>4.0999999999999996</v>
      </c>
      <c r="CA65" s="87">
        <v>2.2999999999999998</v>
      </c>
      <c r="CB65" s="87">
        <v>2.7</v>
      </c>
      <c r="CC65" s="87">
        <v>16.100000000000001</v>
      </c>
      <c r="CD65" s="87">
        <v>60.899999999999991</v>
      </c>
      <c r="CE65" s="87">
        <v>22.799999999999997</v>
      </c>
    </row>
    <row r="66" spans="1:83" s="10" customFormat="1" x14ac:dyDescent="0.25">
      <c r="A66" s="65" t="s">
        <v>450</v>
      </c>
      <c r="B66" s="65" t="s">
        <v>451</v>
      </c>
      <c r="C66" s="65" t="s">
        <v>452</v>
      </c>
      <c r="D66" s="65" t="s">
        <v>2099</v>
      </c>
      <c r="E66" s="65" t="s">
        <v>453</v>
      </c>
      <c r="F66" s="65" t="s">
        <v>454</v>
      </c>
      <c r="G66" s="65" t="s">
        <v>440</v>
      </c>
      <c r="H66" s="65" t="s">
        <v>455</v>
      </c>
      <c r="I66" s="65" t="s">
        <v>456</v>
      </c>
      <c r="J66" s="99" t="s">
        <v>1996</v>
      </c>
      <c r="K66" s="65">
        <v>5400772</v>
      </c>
      <c r="L66" s="65" t="s">
        <v>112</v>
      </c>
      <c r="M66" s="85">
        <v>0.65208017480021607</v>
      </c>
      <c r="N66" s="79">
        <v>728</v>
      </c>
      <c r="O66" s="66">
        <v>1116.4271329411974</v>
      </c>
      <c r="P66" s="79">
        <v>330</v>
      </c>
      <c r="Q66" s="66">
        <v>2.2060606060606061</v>
      </c>
      <c r="R66" s="79">
        <v>728</v>
      </c>
      <c r="S66" s="79">
        <v>70</v>
      </c>
      <c r="T66" s="79">
        <v>34</v>
      </c>
      <c r="U66" s="79">
        <v>34</v>
      </c>
      <c r="V66" s="79">
        <v>0</v>
      </c>
      <c r="W66" s="79">
        <v>43</v>
      </c>
      <c r="X66" s="79">
        <v>29</v>
      </c>
      <c r="Y66" s="79">
        <v>8</v>
      </c>
      <c r="Z66" s="79">
        <v>19</v>
      </c>
      <c r="AA66" s="79">
        <v>2</v>
      </c>
      <c r="AB66" s="79">
        <v>25</v>
      </c>
      <c r="AC66" s="79">
        <v>28</v>
      </c>
      <c r="AD66" s="79">
        <v>27</v>
      </c>
      <c r="AE66" s="79">
        <v>8</v>
      </c>
      <c r="AF66" s="79">
        <v>0</v>
      </c>
      <c r="AG66" s="79">
        <v>0</v>
      </c>
      <c r="AH66" s="79">
        <v>0</v>
      </c>
      <c r="AI66" s="66">
        <v>42.201834862385326</v>
      </c>
      <c r="AJ66" s="66">
        <v>13.149847094801222</v>
      </c>
      <c r="AK66" s="66">
        <v>17.737003058103976</v>
      </c>
      <c r="AL66" s="66">
        <v>7.6452599388379197</v>
      </c>
      <c r="AM66" s="66">
        <v>19.26605504587156</v>
      </c>
      <c r="AN66" s="79">
        <v>17259</v>
      </c>
      <c r="AO66" s="79">
        <v>28224</v>
      </c>
      <c r="AP66" s="66">
        <v>0.73088685015290522</v>
      </c>
      <c r="AQ66" s="79">
        <v>330</v>
      </c>
      <c r="AR66" s="79">
        <v>82</v>
      </c>
      <c r="AS66" s="79">
        <v>225</v>
      </c>
      <c r="AT66" s="79">
        <v>105</v>
      </c>
      <c r="AU66" s="79">
        <v>0</v>
      </c>
      <c r="AV66" s="79">
        <v>21</v>
      </c>
      <c r="AW66" s="79">
        <v>102</v>
      </c>
      <c r="AX66" s="79">
        <v>29</v>
      </c>
      <c r="AY66" s="79">
        <v>18</v>
      </c>
      <c r="AZ66" s="79">
        <v>21</v>
      </c>
      <c r="BA66" s="79">
        <v>25</v>
      </c>
      <c r="BB66" s="79">
        <v>4</v>
      </c>
      <c r="BC66" s="79">
        <v>0</v>
      </c>
      <c r="BD66" s="79">
        <v>33</v>
      </c>
      <c r="BE66" s="79">
        <v>9</v>
      </c>
      <c r="BF66" s="79">
        <v>12</v>
      </c>
      <c r="BG66" s="79">
        <v>34</v>
      </c>
      <c r="BH66" s="79">
        <v>0</v>
      </c>
      <c r="BI66" s="79">
        <v>0</v>
      </c>
      <c r="BJ66" s="66">
        <v>0.43831168831168832</v>
      </c>
      <c r="BK66" s="90">
        <v>4</v>
      </c>
      <c r="BL66" s="90">
        <v>6.1</v>
      </c>
      <c r="BM66" s="90">
        <v>1.8</v>
      </c>
      <c r="BN66" s="90">
        <v>4.9000000000000004</v>
      </c>
      <c r="BO66" s="90">
        <v>6.9</v>
      </c>
      <c r="BP66" s="90">
        <v>7.5</v>
      </c>
      <c r="BQ66" s="90">
        <v>6.8</v>
      </c>
      <c r="BR66" s="90">
        <v>2.8</v>
      </c>
      <c r="BS66" s="90">
        <v>5.3</v>
      </c>
      <c r="BT66" s="90">
        <v>3.4</v>
      </c>
      <c r="BU66" s="90">
        <v>5.0999999999999996</v>
      </c>
      <c r="BV66" s="90">
        <v>13.6</v>
      </c>
      <c r="BW66" s="90">
        <v>6.1</v>
      </c>
      <c r="BX66" s="90">
        <v>6.2</v>
      </c>
      <c r="BY66" s="90">
        <v>12.1</v>
      </c>
      <c r="BZ66" s="90">
        <v>1.6</v>
      </c>
      <c r="CA66" s="90">
        <v>0.4</v>
      </c>
      <c r="CB66" s="90">
        <v>5.4</v>
      </c>
      <c r="CC66" s="90">
        <v>11.9</v>
      </c>
      <c r="CD66" s="90">
        <v>62.400000000000006</v>
      </c>
      <c r="CE66" s="90">
        <v>25.700000000000003</v>
      </c>
    </row>
    <row r="67" spans="1:83" x14ac:dyDescent="0.25">
      <c r="A67" s="61" t="s">
        <v>825</v>
      </c>
      <c r="B67" s="61" t="s">
        <v>826</v>
      </c>
      <c r="C67" s="61" t="s">
        <v>827</v>
      </c>
      <c r="D67" s="61" t="s">
        <v>2099</v>
      </c>
      <c r="E67" s="61" t="s">
        <v>828</v>
      </c>
      <c r="F67" s="61" t="s">
        <v>454</v>
      </c>
      <c r="G67" s="61" t="s">
        <v>440</v>
      </c>
      <c r="H67" s="61" t="s">
        <v>829</v>
      </c>
      <c r="I67" s="61" t="s">
        <v>830</v>
      </c>
      <c r="J67" s="97" t="s">
        <v>830</v>
      </c>
      <c r="K67" s="61">
        <v>5426692</v>
      </c>
      <c r="L67" s="61" t="s">
        <v>173</v>
      </c>
      <c r="M67" s="83">
        <v>0.52707964902439042</v>
      </c>
      <c r="N67" s="77">
        <v>124</v>
      </c>
      <c r="O67" s="62">
        <v>235.2585614518043</v>
      </c>
      <c r="P67" s="77">
        <v>57</v>
      </c>
      <c r="Q67" s="62">
        <v>2.1800000000000002</v>
      </c>
      <c r="R67" s="77">
        <v>124</v>
      </c>
      <c r="S67" s="77">
        <v>1</v>
      </c>
      <c r="T67" s="77">
        <v>0</v>
      </c>
      <c r="U67" s="77">
        <v>7</v>
      </c>
      <c r="V67" s="77">
        <v>1</v>
      </c>
      <c r="W67" s="77">
        <v>2</v>
      </c>
      <c r="X67" s="77">
        <v>6</v>
      </c>
      <c r="Y67" s="77">
        <v>12</v>
      </c>
      <c r="Z67" s="77">
        <v>1</v>
      </c>
      <c r="AA67" s="77">
        <v>3</v>
      </c>
      <c r="AB67" s="77">
        <v>8</v>
      </c>
      <c r="AC67" s="77">
        <v>3</v>
      </c>
      <c r="AD67" s="77">
        <v>4</v>
      </c>
      <c r="AE67" s="77">
        <v>0</v>
      </c>
      <c r="AF67" s="77">
        <v>0</v>
      </c>
      <c r="AG67" s="77">
        <v>7</v>
      </c>
      <c r="AH67" s="77">
        <v>2</v>
      </c>
      <c r="AI67" s="62">
        <v>14.035087719298245</v>
      </c>
      <c r="AJ67" s="62">
        <v>5.2631578947368416</v>
      </c>
      <c r="AK67" s="62">
        <v>38.596491228070171</v>
      </c>
      <c r="AL67" s="62">
        <v>14.035087719298245</v>
      </c>
      <c r="AM67" s="62">
        <v>28.07017543859649</v>
      </c>
      <c r="AN67" s="77">
        <v>34121</v>
      </c>
      <c r="AO67" s="77">
        <v>37396</v>
      </c>
      <c r="AP67" s="62">
        <v>0.57894736842105265</v>
      </c>
      <c r="AQ67" s="77">
        <v>57</v>
      </c>
      <c r="AR67" s="77">
        <v>56</v>
      </c>
      <c r="AS67" s="77">
        <v>54</v>
      </c>
      <c r="AT67" s="77">
        <v>3</v>
      </c>
      <c r="AU67" s="77">
        <v>5</v>
      </c>
      <c r="AV67" s="77">
        <v>0</v>
      </c>
      <c r="AW67" s="77">
        <v>3</v>
      </c>
      <c r="AX67" s="77">
        <v>1</v>
      </c>
      <c r="AY67" s="77">
        <v>6</v>
      </c>
      <c r="AZ67" s="77">
        <v>2</v>
      </c>
      <c r="BA67" s="77">
        <v>11</v>
      </c>
      <c r="BB67" s="77">
        <v>4</v>
      </c>
      <c r="BC67" s="77">
        <v>0</v>
      </c>
      <c r="BD67" s="77">
        <v>7</v>
      </c>
      <c r="BE67" s="77">
        <v>4</v>
      </c>
      <c r="BF67" s="77">
        <v>0</v>
      </c>
      <c r="BG67" s="77">
        <v>13</v>
      </c>
      <c r="BH67" s="77">
        <v>0</v>
      </c>
      <c r="BI67" s="77">
        <v>0</v>
      </c>
      <c r="BJ67" s="62">
        <v>8.9285714285714288E-2</v>
      </c>
      <c r="BK67" s="88">
        <v>2.4</v>
      </c>
      <c r="BL67" s="88">
        <v>0.8</v>
      </c>
      <c r="BM67" s="88">
        <v>6.5</v>
      </c>
      <c r="BN67" s="88">
        <v>4.8</v>
      </c>
      <c r="BO67" s="88">
        <v>3.2</v>
      </c>
      <c r="BP67" s="88">
        <v>2.4</v>
      </c>
      <c r="BQ67" s="88">
        <v>0</v>
      </c>
      <c r="BR67" s="88">
        <v>0.8</v>
      </c>
      <c r="BS67" s="88">
        <v>0.8</v>
      </c>
      <c r="BT67" s="88">
        <v>13.7</v>
      </c>
      <c r="BU67" s="88">
        <v>10.5</v>
      </c>
      <c r="BV67" s="88">
        <v>12.9</v>
      </c>
      <c r="BW67" s="88">
        <v>16.899999999999999</v>
      </c>
      <c r="BX67" s="88">
        <v>14.5</v>
      </c>
      <c r="BY67" s="88">
        <v>5.6</v>
      </c>
      <c r="BZ67" s="88">
        <v>0</v>
      </c>
      <c r="CA67" s="88">
        <v>0.8</v>
      </c>
      <c r="CB67" s="88">
        <v>3.2</v>
      </c>
      <c r="CC67" s="88">
        <v>9.6999999999999993</v>
      </c>
      <c r="CD67" s="88">
        <v>66</v>
      </c>
      <c r="CE67" s="88">
        <v>24.1</v>
      </c>
    </row>
    <row r="68" spans="1:83" x14ac:dyDescent="0.25">
      <c r="A68" s="61" t="s">
        <v>1075</v>
      </c>
      <c r="B68" s="61" t="s">
        <v>1076</v>
      </c>
      <c r="C68" s="61" t="s">
        <v>1077</v>
      </c>
      <c r="D68" s="61" t="s">
        <v>2099</v>
      </c>
      <c r="E68" s="61" t="s">
        <v>828</v>
      </c>
      <c r="F68" s="61" t="s">
        <v>454</v>
      </c>
      <c r="G68" s="61" t="s">
        <v>440</v>
      </c>
      <c r="H68" s="61" t="s">
        <v>1078</v>
      </c>
      <c r="I68" s="61" t="s">
        <v>1079</v>
      </c>
      <c r="J68" s="97" t="s">
        <v>1079</v>
      </c>
      <c r="K68" s="61">
        <v>5446636</v>
      </c>
      <c r="L68" s="61" t="s">
        <v>218</v>
      </c>
      <c r="M68" s="83">
        <v>3.8065896998189359</v>
      </c>
      <c r="N68" s="77">
        <v>3923</v>
      </c>
      <c r="O68" s="62">
        <v>1030.5812575982648</v>
      </c>
      <c r="P68" s="77">
        <v>1971</v>
      </c>
      <c r="Q68" s="62">
        <v>1.97</v>
      </c>
      <c r="R68" s="77">
        <v>3890</v>
      </c>
      <c r="S68" s="77">
        <v>160</v>
      </c>
      <c r="T68" s="77">
        <v>236</v>
      </c>
      <c r="U68" s="77">
        <v>123</v>
      </c>
      <c r="V68" s="77">
        <v>248</v>
      </c>
      <c r="W68" s="77">
        <v>83</v>
      </c>
      <c r="X68" s="77">
        <v>76</v>
      </c>
      <c r="Y68" s="77">
        <v>102</v>
      </c>
      <c r="Z68" s="77">
        <v>150</v>
      </c>
      <c r="AA68" s="77">
        <v>16</v>
      </c>
      <c r="AB68" s="77">
        <v>75</v>
      </c>
      <c r="AC68" s="77">
        <v>72</v>
      </c>
      <c r="AD68" s="77">
        <v>331</v>
      </c>
      <c r="AE68" s="77">
        <v>62</v>
      </c>
      <c r="AF68" s="77">
        <v>34</v>
      </c>
      <c r="AG68" s="77">
        <v>69</v>
      </c>
      <c r="AH68" s="77">
        <v>134</v>
      </c>
      <c r="AI68" s="62">
        <v>26.331811263318112</v>
      </c>
      <c r="AJ68" s="62">
        <v>16.793505834601724</v>
      </c>
      <c r="AK68" s="62">
        <v>17.453069507864029</v>
      </c>
      <c r="AL68" s="62">
        <v>3.8051750380517504</v>
      </c>
      <c r="AM68" s="62">
        <v>35.61643835616438</v>
      </c>
      <c r="AN68" s="77">
        <v>39278</v>
      </c>
      <c r="AO68" s="77">
        <v>37875</v>
      </c>
      <c r="AP68" s="62">
        <v>0.60578386605783863</v>
      </c>
      <c r="AQ68" s="77">
        <v>1971</v>
      </c>
      <c r="AR68" s="77">
        <v>356</v>
      </c>
      <c r="AS68" s="77">
        <v>1021</v>
      </c>
      <c r="AT68" s="77">
        <v>950</v>
      </c>
      <c r="AU68" s="77">
        <v>0</v>
      </c>
      <c r="AV68" s="77">
        <v>193</v>
      </c>
      <c r="AW68" s="77">
        <v>263</v>
      </c>
      <c r="AX68" s="77">
        <v>52</v>
      </c>
      <c r="AY68" s="77">
        <v>141</v>
      </c>
      <c r="AZ68" s="77">
        <v>214</v>
      </c>
      <c r="BA68" s="77">
        <v>67</v>
      </c>
      <c r="BB68" s="77">
        <v>119</v>
      </c>
      <c r="BC68" s="77">
        <v>82</v>
      </c>
      <c r="BD68" s="77">
        <v>55</v>
      </c>
      <c r="BE68" s="77">
        <v>40</v>
      </c>
      <c r="BF68" s="77">
        <v>52</v>
      </c>
      <c r="BG68" s="77">
        <v>473</v>
      </c>
      <c r="BH68" s="77">
        <v>157</v>
      </c>
      <c r="BI68" s="77">
        <v>0</v>
      </c>
      <c r="BJ68" s="62">
        <v>0.32023060796645703</v>
      </c>
      <c r="BK68" s="88">
        <v>4.0999999999999996</v>
      </c>
      <c r="BL68" s="88">
        <v>9</v>
      </c>
      <c r="BM68" s="88">
        <v>7.1</v>
      </c>
      <c r="BN68" s="88">
        <v>1.4</v>
      </c>
      <c r="BO68" s="88">
        <v>3.7</v>
      </c>
      <c r="BP68" s="88">
        <v>4</v>
      </c>
      <c r="BQ68" s="88">
        <v>7.5</v>
      </c>
      <c r="BR68" s="88">
        <v>12.7</v>
      </c>
      <c r="BS68" s="88">
        <v>3.2</v>
      </c>
      <c r="BT68" s="88">
        <v>1</v>
      </c>
      <c r="BU68" s="88">
        <v>5.9</v>
      </c>
      <c r="BV68" s="88">
        <v>4.3</v>
      </c>
      <c r="BW68" s="88">
        <v>4.5999999999999996</v>
      </c>
      <c r="BX68" s="88">
        <v>11</v>
      </c>
      <c r="BY68" s="88">
        <v>7.7</v>
      </c>
      <c r="BZ68" s="88">
        <v>5.7</v>
      </c>
      <c r="CA68" s="88">
        <v>4.5</v>
      </c>
      <c r="CB68" s="88">
        <v>2.7</v>
      </c>
      <c r="CC68" s="88">
        <v>20.2</v>
      </c>
      <c r="CD68" s="88">
        <v>48.3</v>
      </c>
      <c r="CE68" s="88">
        <v>31.599999999999998</v>
      </c>
    </row>
    <row r="69" spans="1:83" x14ac:dyDescent="0.25">
      <c r="A69" s="61" t="s">
        <v>1373</v>
      </c>
      <c r="B69" s="61" t="s">
        <v>1374</v>
      </c>
      <c r="C69" s="61" t="s">
        <v>1375</v>
      </c>
      <c r="D69" s="61" t="s">
        <v>2099</v>
      </c>
      <c r="E69" s="61" t="s">
        <v>828</v>
      </c>
      <c r="F69" s="61" t="s">
        <v>454</v>
      </c>
      <c r="G69" s="61" t="s">
        <v>440</v>
      </c>
      <c r="H69" s="61" t="s">
        <v>1376</v>
      </c>
      <c r="I69" s="61" t="s">
        <v>1377</v>
      </c>
      <c r="J69" s="97" t="s">
        <v>1377</v>
      </c>
      <c r="K69" s="61">
        <v>5466412</v>
      </c>
      <c r="L69" s="61" t="s">
        <v>275</v>
      </c>
      <c r="M69" s="83">
        <v>0.34529447937626484</v>
      </c>
      <c r="N69" s="77">
        <v>139</v>
      </c>
      <c r="O69" s="62">
        <v>402.55494455366812</v>
      </c>
      <c r="P69" s="77">
        <v>59</v>
      </c>
      <c r="Q69" s="62">
        <v>2.36</v>
      </c>
      <c r="R69" s="77">
        <v>139</v>
      </c>
      <c r="S69" s="77">
        <v>9</v>
      </c>
      <c r="T69" s="77">
        <v>12</v>
      </c>
      <c r="U69" s="77">
        <v>2</v>
      </c>
      <c r="V69" s="77">
        <v>6</v>
      </c>
      <c r="W69" s="77">
        <v>2</v>
      </c>
      <c r="X69" s="77">
        <v>4</v>
      </c>
      <c r="Y69" s="77">
        <v>1</v>
      </c>
      <c r="Z69" s="77">
        <v>8</v>
      </c>
      <c r="AA69" s="77">
        <v>6</v>
      </c>
      <c r="AB69" s="77">
        <v>2</v>
      </c>
      <c r="AC69" s="77">
        <v>0</v>
      </c>
      <c r="AD69" s="77">
        <v>2</v>
      </c>
      <c r="AE69" s="77">
        <v>0</v>
      </c>
      <c r="AF69" s="77">
        <v>5</v>
      </c>
      <c r="AG69" s="77">
        <v>0</v>
      </c>
      <c r="AH69" s="77">
        <v>0</v>
      </c>
      <c r="AI69" s="62">
        <v>38.983050847457626</v>
      </c>
      <c r="AJ69" s="62">
        <v>13.559322033898304</v>
      </c>
      <c r="AK69" s="62">
        <v>32.20338983050847</v>
      </c>
      <c r="AL69" s="62">
        <v>3.3898305084745761</v>
      </c>
      <c r="AM69" s="62">
        <v>11.864406779661017</v>
      </c>
      <c r="AN69" s="77">
        <v>16623</v>
      </c>
      <c r="AO69" s="77">
        <v>25625</v>
      </c>
      <c r="AP69" s="62">
        <v>0.84745762711864403</v>
      </c>
      <c r="AQ69" s="77">
        <v>59</v>
      </c>
      <c r="AR69" s="77">
        <v>20</v>
      </c>
      <c r="AS69" s="77">
        <v>48</v>
      </c>
      <c r="AT69" s="77">
        <v>11</v>
      </c>
      <c r="AU69" s="77">
        <v>2</v>
      </c>
      <c r="AV69" s="77">
        <v>12</v>
      </c>
      <c r="AW69" s="77">
        <v>3</v>
      </c>
      <c r="AX69" s="77">
        <v>4</v>
      </c>
      <c r="AY69" s="77">
        <v>0</v>
      </c>
      <c r="AZ69" s="77">
        <v>4</v>
      </c>
      <c r="BA69" s="77">
        <v>12</v>
      </c>
      <c r="BB69" s="77">
        <v>3</v>
      </c>
      <c r="BC69" s="77">
        <v>0</v>
      </c>
      <c r="BD69" s="77">
        <v>2</v>
      </c>
      <c r="BE69" s="77">
        <v>0</v>
      </c>
      <c r="BF69" s="77">
        <v>0</v>
      </c>
      <c r="BG69" s="77">
        <v>7</v>
      </c>
      <c r="BH69" s="77">
        <v>0</v>
      </c>
      <c r="BI69" s="77">
        <v>0</v>
      </c>
      <c r="BJ69" s="62">
        <v>0.14285714285714285</v>
      </c>
      <c r="BK69" s="88">
        <v>0</v>
      </c>
      <c r="BL69" s="88">
        <v>4.3</v>
      </c>
      <c r="BM69" s="88">
        <v>3.6</v>
      </c>
      <c r="BN69" s="88">
        <v>2.9</v>
      </c>
      <c r="BO69" s="88">
        <v>0</v>
      </c>
      <c r="BP69" s="88">
        <v>5</v>
      </c>
      <c r="BQ69" s="88">
        <v>3.6</v>
      </c>
      <c r="BR69" s="88">
        <v>2.9</v>
      </c>
      <c r="BS69" s="88">
        <v>6.5</v>
      </c>
      <c r="BT69" s="88">
        <v>4.3</v>
      </c>
      <c r="BU69" s="88">
        <v>8.6</v>
      </c>
      <c r="BV69" s="88">
        <v>25.9</v>
      </c>
      <c r="BW69" s="88">
        <v>6.5</v>
      </c>
      <c r="BX69" s="88">
        <v>12.2</v>
      </c>
      <c r="BY69" s="88">
        <v>1.4</v>
      </c>
      <c r="BZ69" s="88">
        <v>5</v>
      </c>
      <c r="CA69" s="88">
        <v>4.3</v>
      </c>
      <c r="CB69" s="88">
        <v>2.9</v>
      </c>
      <c r="CC69" s="88">
        <v>7.9</v>
      </c>
      <c r="CD69" s="88">
        <v>66.199999999999989</v>
      </c>
      <c r="CE69" s="88">
        <v>25.8</v>
      </c>
    </row>
    <row r="70" spans="1:83" x14ac:dyDescent="0.25">
      <c r="A70" s="61" t="s">
        <v>1378</v>
      </c>
      <c r="B70" s="61" t="s">
        <v>1379</v>
      </c>
      <c r="C70" s="61" t="s">
        <v>1380</v>
      </c>
      <c r="D70" s="61" t="s">
        <v>2099</v>
      </c>
      <c r="E70" s="61" t="s">
        <v>828</v>
      </c>
      <c r="F70" s="61" t="s">
        <v>454</v>
      </c>
      <c r="G70" s="61" t="s">
        <v>440</v>
      </c>
      <c r="H70" s="61" t="s">
        <v>1381</v>
      </c>
      <c r="I70" s="61" t="s">
        <v>1382</v>
      </c>
      <c r="J70" s="97" t="s">
        <v>1382</v>
      </c>
      <c r="K70" s="61">
        <v>5466652</v>
      </c>
      <c r="L70" s="61" t="s">
        <v>276</v>
      </c>
      <c r="M70" s="83">
        <v>1.1154165403172291</v>
      </c>
      <c r="N70" s="77">
        <v>1236</v>
      </c>
      <c r="O70" s="62">
        <v>1108.1062144268333</v>
      </c>
      <c r="P70" s="77">
        <v>585</v>
      </c>
      <c r="Q70" s="62">
        <v>2.0299999999999998</v>
      </c>
      <c r="R70" s="77">
        <v>1186</v>
      </c>
      <c r="S70" s="77">
        <v>80</v>
      </c>
      <c r="T70" s="77">
        <v>57</v>
      </c>
      <c r="U70" s="77">
        <v>54</v>
      </c>
      <c r="V70" s="77">
        <v>46</v>
      </c>
      <c r="W70" s="77">
        <v>29</v>
      </c>
      <c r="X70" s="77">
        <v>38</v>
      </c>
      <c r="Y70" s="77">
        <v>15</v>
      </c>
      <c r="Z70" s="77">
        <v>49</v>
      </c>
      <c r="AA70" s="77">
        <v>6</v>
      </c>
      <c r="AB70" s="77">
        <v>71</v>
      </c>
      <c r="AC70" s="77">
        <v>44</v>
      </c>
      <c r="AD70" s="77">
        <v>25</v>
      </c>
      <c r="AE70" s="77">
        <v>14</v>
      </c>
      <c r="AF70" s="77">
        <v>57</v>
      </c>
      <c r="AG70" s="77">
        <v>0</v>
      </c>
      <c r="AH70" s="77">
        <v>0</v>
      </c>
      <c r="AI70" s="62">
        <v>32.649572649572647</v>
      </c>
      <c r="AJ70" s="62">
        <v>12.820512820512819</v>
      </c>
      <c r="AK70" s="62">
        <v>18.461538461538463</v>
      </c>
      <c r="AL70" s="62">
        <v>12.136752136752136</v>
      </c>
      <c r="AM70" s="62">
        <v>23.931623931623932</v>
      </c>
      <c r="AN70" s="77">
        <v>21409</v>
      </c>
      <c r="AO70" s="77">
        <v>32366</v>
      </c>
      <c r="AP70" s="62">
        <v>0.63931623931623927</v>
      </c>
      <c r="AQ70" s="77">
        <v>585</v>
      </c>
      <c r="AR70" s="77">
        <v>135</v>
      </c>
      <c r="AS70" s="77">
        <v>427</v>
      </c>
      <c r="AT70" s="77">
        <v>158</v>
      </c>
      <c r="AU70" s="77">
        <v>13</v>
      </c>
      <c r="AV70" s="77">
        <v>34</v>
      </c>
      <c r="AW70" s="77">
        <v>110</v>
      </c>
      <c r="AX70" s="77">
        <v>56</v>
      </c>
      <c r="AY70" s="77">
        <v>12</v>
      </c>
      <c r="AZ70" s="77">
        <v>45</v>
      </c>
      <c r="BA70" s="77">
        <v>32</v>
      </c>
      <c r="BB70" s="77">
        <v>9</v>
      </c>
      <c r="BC70" s="77">
        <v>29</v>
      </c>
      <c r="BD70" s="77">
        <v>99</v>
      </c>
      <c r="BE70" s="77">
        <v>16</v>
      </c>
      <c r="BF70" s="77">
        <v>0</v>
      </c>
      <c r="BG70" s="77">
        <v>96</v>
      </c>
      <c r="BH70" s="77">
        <v>0</v>
      </c>
      <c r="BI70" s="77">
        <v>0</v>
      </c>
      <c r="BJ70" s="62">
        <v>0.33393829401088931</v>
      </c>
      <c r="BK70" s="88">
        <v>5.0999999999999996</v>
      </c>
      <c r="BL70" s="88">
        <v>0.5</v>
      </c>
      <c r="BM70" s="88">
        <v>8.1999999999999993</v>
      </c>
      <c r="BN70" s="88">
        <v>6.1</v>
      </c>
      <c r="BO70" s="88">
        <v>0.6</v>
      </c>
      <c r="BP70" s="88">
        <v>5</v>
      </c>
      <c r="BQ70" s="88">
        <v>2.8</v>
      </c>
      <c r="BR70" s="88">
        <v>12.6</v>
      </c>
      <c r="BS70" s="88">
        <v>2.4</v>
      </c>
      <c r="BT70" s="88">
        <v>6.7</v>
      </c>
      <c r="BU70" s="88">
        <v>4</v>
      </c>
      <c r="BV70" s="88">
        <v>7.4</v>
      </c>
      <c r="BW70" s="88">
        <v>16.3</v>
      </c>
      <c r="BX70" s="88">
        <v>4.5</v>
      </c>
      <c r="BY70" s="88">
        <v>8.1</v>
      </c>
      <c r="BZ70" s="88">
        <v>3.6</v>
      </c>
      <c r="CA70" s="88">
        <v>3.5</v>
      </c>
      <c r="CB70" s="88">
        <v>2.6</v>
      </c>
      <c r="CC70" s="88">
        <v>13.799999999999999</v>
      </c>
      <c r="CD70" s="88">
        <v>63.900000000000006</v>
      </c>
      <c r="CE70" s="88">
        <v>22.3</v>
      </c>
    </row>
    <row r="71" spans="1:83" x14ac:dyDescent="0.25">
      <c r="A71" s="61" t="s">
        <v>1439</v>
      </c>
      <c r="B71" s="61" t="s">
        <v>1440</v>
      </c>
      <c r="C71" s="61" t="s">
        <v>1441</v>
      </c>
      <c r="D71" s="61" t="s">
        <v>2099</v>
      </c>
      <c r="E71" s="61" t="s">
        <v>828</v>
      </c>
      <c r="F71" s="61" t="s">
        <v>454</v>
      </c>
      <c r="G71" s="61" t="s">
        <v>440</v>
      </c>
      <c r="H71" s="61" t="s">
        <v>1442</v>
      </c>
      <c r="I71" s="61" t="s">
        <v>1443</v>
      </c>
      <c r="J71" s="97" t="s">
        <v>1443</v>
      </c>
      <c r="K71" s="61">
        <v>5470156</v>
      </c>
      <c r="L71" s="61" t="s">
        <v>287</v>
      </c>
      <c r="M71" s="83">
        <v>1.7267242854880276</v>
      </c>
      <c r="N71" s="77">
        <v>1435</v>
      </c>
      <c r="O71" s="62">
        <v>831.05334885263574</v>
      </c>
      <c r="P71" s="77">
        <v>608</v>
      </c>
      <c r="Q71" s="62">
        <v>2.36</v>
      </c>
      <c r="R71" s="77">
        <v>1435</v>
      </c>
      <c r="S71" s="77">
        <v>69</v>
      </c>
      <c r="T71" s="77">
        <v>42</v>
      </c>
      <c r="U71" s="77">
        <v>17</v>
      </c>
      <c r="V71" s="77">
        <v>51</v>
      </c>
      <c r="W71" s="77">
        <v>53</v>
      </c>
      <c r="X71" s="77">
        <v>18</v>
      </c>
      <c r="Y71" s="77">
        <v>43</v>
      </c>
      <c r="Z71" s="77">
        <v>34</v>
      </c>
      <c r="AA71" s="77">
        <v>50</v>
      </c>
      <c r="AB71" s="77">
        <v>53</v>
      </c>
      <c r="AC71" s="77">
        <v>65</v>
      </c>
      <c r="AD71" s="77">
        <v>56</v>
      </c>
      <c r="AE71" s="77">
        <v>10</v>
      </c>
      <c r="AF71" s="77">
        <v>35</v>
      </c>
      <c r="AG71" s="77">
        <v>4</v>
      </c>
      <c r="AH71" s="77">
        <v>8</v>
      </c>
      <c r="AI71" s="62">
        <v>21.052631578947366</v>
      </c>
      <c r="AJ71" s="62">
        <v>17.105263157894736</v>
      </c>
      <c r="AK71" s="62">
        <v>23.848684210526315</v>
      </c>
      <c r="AL71" s="62">
        <v>8.7171052631578938</v>
      </c>
      <c r="AM71" s="62">
        <v>29.276315789473685</v>
      </c>
      <c r="AN71" s="77">
        <v>23658</v>
      </c>
      <c r="AO71" s="77">
        <v>41310</v>
      </c>
      <c r="AP71" s="62">
        <v>0.62006578947368418</v>
      </c>
      <c r="AQ71" s="77">
        <v>608</v>
      </c>
      <c r="AR71" s="77">
        <v>70</v>
      </c>
      <c r="AS71" s="77">
        <v>424</v>
      </c>
      <c r="AT71" s="77">
        <v>184</v>
      </c>
      <c r="AU71" s="77">
        <v>7</v>
      </c>
      <c r="AV71" s="77">
        <v>37</v>
      </c>
      <c r="AW71" s="77">
        <v>69</v>
      </c>
      <c r="AX71" s="77">
        <v>22</v>
      </c>
      <c r="AY71" s="77">
        <v>13</v>
      </c>
      <c r="AZ71" s="77">
        <v>87</v>
      </c>
      <c r="BA71" s="77">
        <v>49</v>
      </c>
      <c r="BB71" s="77">
        <v>21</v>
      </c>
      <c r="BC71" s="77">
        <v>57</v>
      </c>
      <c r="BD71" s="77">
        <v>87</v>
      </c>
      <c r="BE71" s="77">
        <v>24</v>
      </c>
      <c r="BF71" s="77">
        <v>7</v>
      </c>
      <c r="BG71" s="77">
        <v>113</v>
      </c>
      <c r="BH71" s="77">
        <v>0</v>
      </c>
      <c r="BI71" s="77">
        <v>0</v>
      </c>
      <c r="BJ71" s="62">
        <v>0.37099494097807756</v>
      </c>
      <c r="BK71" s="88">
        <v>5.7</v>
      </c>
      <c r="BL71" s="88">
        <v>7.8</v>
      </c>
      <c r="BM71" s="88">
        <v>6.3</v>
      </c>
      <c r="BN71" s="88">
        <v>6.8</v>
      </c>
      <c r="BO71" s="88">
        <v>7.3</v>
      </c>
      <c r="BP71" s="88">
        <v>6.3</v>
      </c>
      <c r="BQ71" s="88">
        <v>6.9</v>
      </c>
      <c r="BR71" s="88">
        <v>6.9</v>
      </c>
      <c r="BS71" s="88">
        <v>7.5</v>
      </c>
      <c r="BT71" s="88">
        <v>7.4</v>
      </c>
      <c r="BU71" s="88">
        <v>4.5</v>
      </c>
      <c r="BV71" s="88">
        <v>7.3</v>
      </c>
      <c r="BW71" s="88">
        <v>6.3</v>
      </c>
      <c r="BX71" s="88">
        <v>4.2</v>
      </c>
      <c r="BY71" s="88">
        <v>2.2000000000000002</v>
      </c>
      <c r="BZ71" s="88">
        <v>3.1</v>
      </c>
      <c r="CA71" s="88">
        <v>1.2</v>
      </c>
      <c r="CB71" s="88">
        <v>2.2999999999999998</v>
      </c>
      <c r="CC71" s="88">
        <v>19.8</v>
      </c>
      <c r="CD71" s="88">
        <v>67.199999999999989</v>
      </c>
      <c r="CE71" s="88">
        <v>13</v>
      </c>
    </row>
    <row r="72" spans="1:83" x14ac:dyDescent="0.25">
      <c r="A72" s="61" t="s">
        <v>1449</v>
      </c>
      <c r="B72" s="61" t="s">
        <v>1450</v>
      </c>
      <c r="C72" s="61" t="s">
        <v>1451</v>
      </c>
      <c r="D72" s="61" t="s">
        <v>2099</v>
      </c>
      <c r="E72" s="61" t="s">
        <v>828</v>
      </c>
      <c r="F72" s="61" t="s">
        <v>454</v>
      </c>
      <c r="G72" s="61" t="s">
        <v>440</v>
      </c>
      <c r="H72" s="61" t="s">
        <v>1452</v>
      </c>
      <c r="I72" s="61" t="s">
        <v>1453</v>
      </c>
      <c r="J72" s="97" t="s">
        <v>1453</v>
      </c>
      <c r="K72" s="61">
        <v>5470828</v>
      </c>
      <c r="L72" s="61" t="s">
        <v>289</v>
      </c>
      <c r="M72" s="83">
        <v>0.7821781402963206</v>
      </c>
      <c r="N72" s="77">
        <v>1091</v>
      </c>
      <c r="O72" s="62">
        <v>1394.8229230577645</v>
      </c>
      <c r="P72" s="77">
        <v>410</v>
      </c>
      <c r="Q72" s="62">
        <v>2.66</v>
      </c>
      <c r="R72" s="77">
        <v>1091</v>
      </c>
      <c r="S72" s="77">
        <v>77</v>
      </c>
      <c r="T72" s="77">
        <v>15</v>
      </c>
      <c r="U72" s="77">
        <v>32</v>
      </c>
      <c r="V72" s="77">
        <v>58</v>
      </c>
      <c r="W72" s="77">
        <v>50</v>
      </c>
      <c r="X72" s="77">
        <v>11</v>
      </c>
      <c r="Y72" s="77">
        <v>28</v>
      </c>
      <c r="Z72" s="77">
        <v>26</v>
      </c>
      <c r="AA72" s="77">
        <v>0</v>
      </c>
      <c r="AB72" s="77">
        <v>10</v>
      </c>
      <c r="AC72" s="77">
        <v>18</v>
      </c>
      <c r="AD72" s="77">
        <v>72</v>
      </c>
      <c r="AE72" s="77">
        <v>6</v>
      </c>
      <c r="AF72" s="77">
        <v>4</v>
      </c>
      <c r="AG72" s="77">
        <v>3</v>
      </c>
      <c r="AH72" s="77">
        <v>0</v>
      </c>
      <c r="AI72" s="62">
        <v>30.243902439024389</v>
      </c>
      <c r="AJ72" s="62">
        <v>26.341463414634148</v>
      </c>
      <c r="AK72" s="62">
        <v>15.853658536585366</v>
      </c>
      <c r="AL72" s="62">
        <v>2.4390243902439024</v>
      </c>
      <c r="AM72" s="62">
        <v>25.121951219512194</v>
      </c>
      <c r="AN72" s="77">
        <v>15013</v>
      </c>
      <c r="AO72" s="77">
        <v>26513</v>
      </c>
      <c r="AP72" s="62">
        <v>0.724390243902439</v>
      </c>
      <c r="AQ72" s="77">
        <v>410</v>
      </c>
      <c r="AR72" s="77">
        <v>78</v>
      </c>
      <c r="AS72" s="77">
        <v>247</v>
      </c>
      <c r="AT72" s="77">
        <v>163</v>
      </c>
      <c r="AU72" s="77">
        <v>0</v>
      </c>
      <c r="AV72" s="77">
        <v>9</v>
      </c>
      <c r="AW72" s="77">
        <v>104</v>
      </c>
      <c r="AX72" s="77">
        <v>25</v>
      </c>
      <c r="AY72" s="77">
        <v>37</v>
      </c>
      <c r="AZ72" s="77">
        <v>57</v>
      </c>
      <c r="BA72" s="77">
        <v>39</v>
      </c>
      <c r="BB72" s="77">
        <v>4</v>
      </c>
      <c r="BC72" s="77">
        <v>0</v>
      </c>
      <c r="BD72" s="77">
        <v>19</v>
      </c>
      <c r="BE72" s="77">
        <v>4</v>
      </c>
      <c r="BF72" s="77">
        <v>5</v>
      </c>
      <c r="BG72" s="77">
        <v>85</v>
      </c>
      <c r="BH72" s="77">
        <v>0</v>
      </c>
      <c r="BI72" s="77">
        <v>0</v>
      </c>
      <c r="BJ72" s="62">
        <v>0.42783505154639173</v>
      </c>
      <c r="BK72" s="88">
        <v>7.7</v>
      </c>
      <c r="BL72" s="88">
        <v>11.5</v>
      </c>
      <c r="BM72" s="88">
        <v>4.3</v>
      </c>
      <c r="BN72" s="88">
        <v>3.4</v>
      </c>
      <c r="BO72" s="88">
        <v>1.4</v>
      </c>
      <c r="BP72" s="88">
        <v>7.9</v>
      </c>
      <c r="BQ72" s="88">
        <v>12.8</v>
      </c>
      <c r="BR72" s="88">
        <v>3.3</v>
      </c>
      <c r="BS72" s="88">
        <v>3</v>
      </c>
      <c r="BT72" s="88">
        <v>5.9</v>
      </c>
      <c r="BU72" s="88">
        <v>6.1</v>
      </c>
      <c r="BV72" s="88">
        <v>5.4</v>
      </c>
      <c r="BW72" s="88">
        <v>14.1</v>
      </c>
      <c r="BX72" s="88">
        <v>3.3</v>
      </c>
      <c r="BY72" s="88">
        <v>4.4000000000000004</v>
      </c>
      <c r="BZ72" s="88">
        <v>3.8</v>
      </c>
      <c r="CA72" s="88">
        <v>1.6</v>
      </c>
      <c r="CB72" s="88">
        <v>0</v>
      </c>
      <c r="CC72" s="88">
        <v>23.5</v>
      </c>
      <c r="CD72" s="88">
        <v>63.300000000000004</v>
      </c>
      <c r="CE72" s="88">
        <v>13.1</v>
      </c>
    </row>
    <row r="73" spans="1:83" x14ac:dyDescent="0.25">
      <c r="A73" s="61" t="s">
        <v>1660</v>
      </c>
      <c r="B73" s="61" t="s">
        <v>1661</v>
      </c>
      <c r="C73" s="61" t="s">
        <v>1662</v>
      </c>
      <c r="D73" s="61" t="s">
        <v>2099</v>
      </c>
      <c r="E73" s="61" t="s">
        <v>828</v>
      </c>
      <c r="F73" s="61" t="s">
        <v>454</v>
      </c>
      <c r="G73" s="61" t="s">
        <v>440</v>
      </c>
      <c r="H73" s="61" t="s">
        <v>1663</v>
      </c>
      <c r="I73" s="61" t="s">
        <v>1664</v>
      </c>
      <c r="J73" s="97" t="s">
        <v>1664</v>
      </c>
      <c r="K73" s="61">
        <v>5486812</v>
      </c>
      <c r="L73" s="61" t="s">
        <v>330</v>
      </c>
      <c r="M73" s="83">
        <v>1.8961093395570863</v>
      </c>
      <c r="N73" s="77">
        <v>2659</v>
      </c>
      <c r="O73" s="62">
        <v>1402.3452891282725</v>
      </c>
      <c r="P73" s="77">
        <v>1177</v>
      </c>
      <c r="Q73" s="62">
        <v>2.21</v>
      </c>
      <c r="R73" s="77">
        <v>2606</v>
      </c>
      <c r="S73" s="77">
        <v>91</v>
      </c>
      <c r="T73" s="77">
        <v>83</v>
      </c>
      <c r="U73" s="77">
        <v>35</v>
      </c>
      <c r="V73" s="77">
        <v>85</v>
      </c>
      <c r="W73" s="77">
        <v>93</v>
      </c>
      <c r="X73" s="77">
        <v>75</v>
      </c>
      <c r="Y73" s="77">
        <v>136</v>
      </c>
      <c r="Z73" s="77">
        <v>133</v>
      </c>
      <c r="AA73" s="77">
        <v>38</v>
      </c>
      <c r="AB73" s="77">
        <v>136</v>
      </c>
      <c r="AC73" s="77">
        <v>119</v>
      </c>
      <c r="AD73" s="77">
        <v>75</v>
      </c>
      <c r="AE73" s="77">
        <v>48</v>
      </c>
      <c r="AF73" s="77">
        <v>21</v>
      </c>
      <c r="AG73" s="77">
        <v>0</v>
      </c>
      <c r="AH73" s="77">
        <v>9</v>
      </c>
      <c r="AI73" s="62">
        <v>17.75700934579439</v>
      </c>
      <c r="AJ73" s="62">
        <v>15.123194562446898</v>
      </c>
      <c r="AK73" s="62">
        <v>32.455395072217499</v>
      </c>
      <c r="AL73" s="62">
        <v>11.554800339847068</v>
      </c>
      <c r="AM73" s="62">
        <v>23.109600679694136</v>
      </c>
      <c r="AN73" s="77">
        <v>20563</v>
      </c>
      <c r="AO73" s="77">
        <v>39358</v>
      </c>
      <c r="AP73" s="62">
        <v>0.65335598980458798</v>
      </c>
      <c r="AQ73" s="77">
        <v>1177</v>
      </c>
      <c r="AR73" s="77">
        <v>188</v>
      </c>
      <c r="AS73" s="77">
        <v>574</v>
      </c>
      <c r="AT73" s="77">
        <v>603</v>
      </c>
      <c r="AU73" s="77">
        <v>0</v>
      </c>
      <c r="AV73" s="77">
        <v>56</v>
      </c>
      <c r="AW73" s="77">
        <v>111</v>
      </c>
      <c r="AX73" s="77">
        <v>20</v>
      </c>
      <c r="AY73" s="77">
        <v>71</v>
      </c>
      <c r="AZ73" s="77">
        <v>162</v>
      </c>
      <c r="BA73" s="77">
        <v>40</v>
      </c>
      <c r="BB73" s="77">
        <v>170</v>
      </c>
      <c r="BC73" s="77">
        <v>68</v>
      </c>
      <c r="BD73" s="77">
        <v>207</v>
      </c>
      <c r="BE73" s="77">
        <v>42</v>
      </c>
      <c r="BF73" s="77">
        <v>0</v>
      </c>
      <c r="BG73" s="77">
        <v>135</v>
      </c>
      <c r="BH73" s="77">
        <v>18</v>
      </c>
      <c r="BI73" s="77">
        <v>0</v>
      </c>
      <c r="BJ73" s="62">
        <v>0.31</v>
      </c>
      <c r="BK73" s="88">
        <v>6.5</v>
      </c>
      <c r="BL73" s="88">
        <v>5.6</v>
      </c>
      <c r="BM73" s="88">
        <v>7.8</v>
      </c>
      <c r="BN73" s="88">
        <v>5.6</v>
      </c>
      <c r="BO73" s="88">
        <v>4.5</v>
      </c>
      <c r="BP73" s="88">
        <v>9.8000000000000007</v>
      </c>
      <c r="BQ73" s="88">
        <v>10.5</v>
      </c>
      <c r="BR73" s="88">
        <v>4.3</v>
      </c>
      <c r="BS73" s="88">
        <v>5.7</v>
      </c>
      <c r="BT73" s="88">
        <v>5</v>
      </c>
      <c r="BU73" s="88">
        <v>7.2</v>
      </c>
      <c r="BV73" s="88">
        <v>7.6</v>
      </c>
      <c r="BW73" s="88">
        <v>2.5</v>
      </c>
      <c r="BX73" s="88">
        <v>4.2</v>
      </c>
      <c r="BY73" s="88">
        <v>4.2</v>
      </c>
      <c r="BZ73" s="88">
        <v>6</v>
      </c>
      <c r="CA73" s="88">
        <v>0.6</v>
      </c>
      <c r="CB73" s="88">
        <v>2.6</v>
      </c>
      <c r="CC73" s="88">
        <v>19.899999999999999</v>
      </c>
      <c r="CD73" s="88">
        <v>62.7</v>
      </c>
      <c r="CE73" s="88">
        <v>17.600000000000001</v>
      </c>
    </row>
    <row r="74" spans="1:83" s="18" customFormat="1" x14ac:dyDescent="0.25">
      <c r="A74" s="67" t="s">
        <v>25</v>
      </c>
      <c r="B74" s="68" t="s">
        <v>1984</v>
      </c>
      <c r="C74" s="67"/>
      <c r="D74" s="67" t="s">
        <v>2098</v>
      </c>
      <c r="E74" s="67"/>
      <c r="F74" s="67"/>
      <c r="G74" s="67"/>
      <c r="H74" s="67"/>
      <c r="I74" s="67"/>
      <c r="J74" s="98"/>
      <c r="K74" s="67">
        <v>54025</v>
      </c>
      <c r="L74" s="67" t="s">
        <v>24</v>
      </c>
      <c r="M74" s="84">
        <v>1023.7220501517635</v>
      </c>
      <c r="N74" s="78">
        <v>33307</v>
      </c>
      <c r="O74" s="69">
        <v>32.535198392046304</v>
      </c>
      <c r="P74" s="78">
        <v>14722</v>
      </c>
      <c r="Q74" s="69">
        <v>2.23</v>
      </c>
      <c r="R74" s="78">
        <v>32761</v>
      </c>
      <c r="S74" s="78">
        <v>1311</v>
      </c>
      <c r="T74" s="78">
        <v>835</v>
      </c>
      <c r="U74" s="78">
        <v>947</v>
      </c>
      <c r="V74" s="78">
        <v>1205</v>
      </c>
      <c r="W74" s="78">
        <v>911</v>
      </c>
      <c r="X74" s="78">
        <v>917</v>
      </c>
      <c r="Y74" s="78">
        <v>983</v>
      </c>
      <c r="Z74" s="78">
        <v>813</v>
      </c>
      <c r="AA74" s="78">
        <v>749</v>
      </c>
      <c r="AB74" s="78">
        <v>1211</v>
      </c>
      <c r="AC74" s="78">
        <v>1216</v>
      </c>
      <c r="AD74" s="78">
        <v>1652</v>
      </c>
      <c r="AE74" s="78">
        <v>678</v>
      </c>
      <c r="AF74" s="78">
        <v>523</v>
      </c>
      <c r="AG74" s="78">
        <v>294</v>
      </c>
      <c r="AH74" s="78">
        <v>477</v>
      </c>
      <c r="AI74" s="69">
        <v>21.009373726395868</v>
      </c>
      <c r="AJ74" s="69">
        <v>14.373047140334194</v>
      </c>
      <c r="AK74" s="69">
        <v>23.515826653987229</v>
      </c>
      <c r="AL74" s="69">
        <v>8.2257845401440015</v>
      </c>
      <c r="AM74" s="69">
        <v>32.875967939138704</v>
      </c>
      <c r="AN74" s="78">
        <v>27462</v>
      </c>
      <c r="AO74" s="78">
        <v>41694</v>
      </c>
      <c r="AP74" s="69">
        <v>0.58898247520717295</v>
      </c>
      <c r="AQ74" s="78">
        <v>14722</v>
      </c>
      <c r="AR74" s="78">
        <v>3266</v>
      </c>
      <c r="AS74" s="78">
        <v>10710</v>
      </c>
      <c r="AT74" s="78">
        <v>4012</v>
      </c>
      <c r="AU74" s="78">
        <v>512</v>
      </c>
      <c r="AV74" s="78">
        <v>554</v>
      </c>
      <c r="AW74" s="78">
        <v>1554</v>
      </c>
      <c r="AX74" s="78">
        <v>880</v>
      </c>
      <c r="AY74" s="78">
        <v>768</v>
      </c>
      <c r="AZ74" s="78">
        <v>1240</v>
      </c>
      <c r="BA74" s="78">
        <v>1290</v>
      </c>
      <c r="BB74" s="78">
        <v>687</v>
      </c>
      <c r="BC74" s="78">
        <v>510</v>
      </c>
      <c r="BD74" s="78">
        <v>1753</v>
      </c>
      <c r="BE74" s="78">
        <v>414</v>
      </c>
      <c r="BF74" s="78">
        <v>146</v>
      </c>
      <c r="BG74" s="78">
        <v>3136</v>
      </c>
      <c r="BH74" s="78">
        <v>414</v>
      </c>
      <c r="BI74" s="78">
        <v>56</v>
      </c>
      <c r="BJ74" s="69">
        <v>0.25197642662066982</v>
      </c>
      <c r="BK74" s="89">
        <v>5.2</v>
      </c>
      <c r="BL74" s="89">
        <v>5.4</v>
      </c>
      <c r="BM74" s="89">
        <v>5.5</v>
      </c>
      <c r="BN74" s="89">
        <v>5.3</v>
      </c>
      <c r="BO74" s="89">
        <v>4.8</v>
      </c>
      <c r="BP74" s="89">
        <v>5.6</v>
      </c>
      <c r="BQ74" s="89">
        <v>5.4</v>
      </c>
      <c r="BR74" s="89">
        <v>6.8</v>
      </c>
      <c r="BS74" s="89">
        <v>4.7</v>
      </c>
      <c r="BT74" s="89">
        <v>5.9</v>
      </c>
      <c r="BU74" s="89">
        <v>6.8</v>
      </c>
      <c r="BV74" s="89">
        <v>6.8</v>
      </c>
      <c r="BW74" s="89">
        <v>8.8000000000000007</v>
      </c>
      <c r="BX74" s="89">
        <v>7.1</v>
      </c>
      <c r="BY74" s="89">
        <v>6.6</v>
      </c>
      <c r="BZ74" s="89">
        <v>4.0999999999999996</v>
      </c>
      <c r="CA74" s="89">
        <v>2.2999999999999998</v>
      </c>
      <c r="CB74" s="89">
        <v>2.7</v>
      </c>
      <c r="CC74" s="89">
        <v>16.100000000000001</v>
      </c>
      <c r="CD74" s="89">
        <v>60.899999999999991</v>
      </c>
      <c r="CE74" s="89">
        <v>22.799999999999997</v>
      </c>
    </row>
    <row r="75" spans="1:83" s="72" customFormat="1" x14ac:dyDescent="0.25">
      <c r="A75" s="70" t="s">
        <v>1935</v>
      </c>
      <c r="B75" s="70" t="s">
        <v>1936</v>
      </c>
      <c r="C75" s="70" t="s">
        <v>1937</v>
      </c>
      <c r="D75" s="70" t="s">
        <v>2097</v>
      </c>
      <c r="E75" s="70" t="s">
        <v>671</v>
      </c>
      <c r="F75" s="70" t="s">
        <v>672</v>
      </c>
      <c r="G75" s="70" t="s">
        <v>440</v>
      </c>
      <c r="H75" s="70" t="s">
        <v>1938</v>
      </c>
      <c r="I75" s="70" t="s">
        <v>1939</v>
      </c>
      <c r="J75" s="96" t="s">
        <v>1939</v>
      </c>
      <c r="K75" s="70" t="s">
        <v>1978</v>
      </c>
      <c r="L75" s="70" t="s">
        <v>1978</v>
      </c>
      <c r="M75" s="82">
        <v>643.10431715894629</v>
      </c>
      <c r="N75" s="76">
        <v>20657</v>
      </c>
      <c r="O75" s="71">
        <v>32.120760891882682</v>
      </c>
      <c r="P75" s="76">
        <v>7105</v>
      </c>
      <c r="Q75" s="71">
        <v>2.8574243490499649</v>
      </c>
      <c r="R75" s="76">
        <v>20302</v>
      </c>
      <c r="S75" s="76">
        <v>347</v>
      </c>
      <c r="T75" s="76">
        <v>314</v>
      </c>
      <c r="U75" s="76">
        <v>436</v>
      </c>
      <c r="V75" s="76">
        <v>562</v>
      </c>
      <c r="W75" s="76">
        <v>281</v>
      </c>
      <c r="X75" s="76">
        <v>343</v>
      </c>
      <c r="Y75" s="76">
        <v>368</v>
      </c>
      <c r="Z75" s="76">
        <v>397</v>
      </c>
      <c r="AA75" s="76">
        <v>338</v>
      </c>
      <c r="AB75" s="76">
        <v>604</v>
      </c>
      <c r="AC75" s="76">
        <v>842</v>
      </c>
      <c r="AD75" s="76">
        <v>764</v>
      </c>
      <c r="AE75" s="76">
        <v>815</v>
      </c>
      <c r="AF75" s="76">
        <v>364</v>
      </c>
      <c r="AG75" s="76">
        <v>167</v>
      </c>
      <c r="AH75" s="76">
        <v>163</v>
      </c>
      <c r="AI75" s="71">
        <v>15.439831104855736</v>
      </c>
      <c r="AJ75" s="71">
        <v>11.864883884588318</v>
      </c>
      <c r="AK75" s="71">
        <v>20.351864883884588</v>
      </c>
      <c r="AL75" s="71">
        <v>8.5010555946516533</v>
      </c>
      <c r="AM75" s="71">
        <v>43.842364532019708</v>
      </c>
      <c r="AN75" s="76">
        <v>25324</v>
      </c>
      <c r="AO75" s="76">
        <v>50890</v>
      </c>
      <c r="AP75" s="71">
        <v>0.47656579873328642</v>
      </c>
      <c r="AQ75" s="76">
        <v>7105</v>
      </c>
      <c r="AR75" s="76">
        <v>4400</v>
      </c>
      <c r="AS75" s="76">
        <v>6060</v>
      </c>
      <c r="AT75" s="76">
        <v>1045</v>
      </c>
      <c r="AU75" s="76">
        <v>202</v>
      </c>
      <c r="AV75" s="76">
        <v>174</v>
      </c>
      <c r="AW75" s="76">
        <v>545</v>
      </c>
      <c r="AX75" s="76">
        <v>474</v>
      </c>
      <c r="AY75" s="76">
        <v>164</v>
      </c>
      <c r="AZ75" s="76">
        <v>501</v>
      </c>
      <c r="BA75" s="76">
        <v>569</v>
      </c>
      <c r="BB75" s="76">
        <v>305</v>
      </c>
      <c r="BC75" s="76">
        <v>202</v>
      </c>
      <c r="BD75" s="76">
        <v>869</v>
      </c>
      <c r="BE75" s="76">
        <v>317</v>
      </c>
      <c r="BF75" s="76">
        <v>121</v>
      </c>
      <c r="BG75" s="76">
        <v>2043</v>
      </c>
      <c r="BH75" s="76">
        <v>147</v>
      </c>
      <c r="BI75" s="76">
        <v>10</v>
      </c>
      <c r="BJ75" s="71">
        <v>0.20758693361433087</v>
      </c>
      <c r="BK75" s="87">
        <v>4.7</v>
      </c>
      <c r="BL75" s="87">
        <v>5.0999999999999996</v>
      </c>
      <c r="BM75" s="87">
        <v>6.5</v>
      </c>
      <c r="BN75" s="87">
        <v>5.7</v>
      </c>
      <c r="BO75" s="87">
        <v>4.7</v>
      </c>
      <c r="BP75" s="87">
        <v>5.2</v>
      </c>
      <c r="BQ75" s="87">
        <v>4.8</v>
      </c>
      <c r="BR75" s="87">
        <v>6.6</v>
      </c>
      <c r="BS75" s="87">
        <v>4.2</v>
      </c>
      <c r="BT75" s="87">
        <v>6.6</v>
      </c>
      <c r="BU75" s="87">
        <v>7.6</v>
      </c>
      <c r="BV75" s="87">
        <v>6.3</v>
      </c>
      <c r="BW75" s="87">
        <v>9.5</v>
      </c>
      <c r="BX75" s="87">
        <v>8.5</v>
      </c>
      <c r="BY75" s="87">
        <v>5.4</v>
      </c>
      <c r="BZ75" s="87">
        <v>5.3</v>
      </c>
      <c r="CA75" s="87">
        <v>1.4</v>
      </c>
      <c r="CB75" s="87">
        <v>2</v>
      </c>
      <c r="CC75" s="87">
        <v>16.3</v>
      </c>
      <c r="CD75" s="87">
        <v>61.199999999999996</v>
      </c>
      <c r="CE75" s="87">
        <v>22.599999999999998</v>
      </c>
    </row>
    <row r="76" spans="1:83" x14ac:dyDescent="0.25">
      <c r="A76" s="61" t="s">
        <v>668</v>
      </c>
      <c r="B76" s="61" t="s">
        <v>669</v>
      </c>
      <c r="C76" s="61" t="s">
        <v>670</v>
      </c>
      <c r="D76" s="61" t="s">
        <v>2099</v>
      </c>
      <c r="E76" s="61" t="s">
        <v>671</v>
      </c>
      <c r="F76" s="61" t="s">
        <v>672</v>
      </c>
      <c r="G76" s="61" t="s">
        <v>440</v>
      </c>
      <c r="H76" s="61" t="s">
        <v>673</v>
      </c>
      <c r="I76" s="61" t="s">
        <v>674</v>
      </c>
      <c r="J76" s="97" t="s">
        <v>674</v>
      </c>
      <c r="K76" s="61">
        <v>5413108</v>
      </c>
      <c r="L76" s="61" t="s">
        <v>146</v>
      </c>
      <c r="M76" s="83">
        <v>0.69716080127657487</v>
      </c>
      <c r="N76" s="77">
        <v>522</v>
      </c>
      <c r="O76" s="62">
        <v>748.75121929426177</v>
      </c>
      <c r="P76" s="77">
        <v>145</v>
      </c>
      <c r="Q76" s="62">
        <v>3.6</v>
      </c>
      <c r="R76" s="77">
        <v>522</v>
      </c>
      <c r="S76" s="77">
        <v>0</v>
      </c>
      <c r="T76" s="77">
        <v>7</v>
      </c>
      <c r="U76" s="77">
        <v>5</v>
      </c>
      <c r="V76" s="77">
        <v>5</v>
      </c>
      <c r="W76" s="77">
        <v>12</v>
      </c>
      <c r="X76" s="77">
        <v>11</v>
      </c>
      <c r="Y76" s="77">
        <v>6</v>
      </c>
      <c r="Z76" s="77">
        <v>9</v>
      </c>
      <c r="AA76" s="77">
        <v>3</v>
      </c>
      <c r="AB76" s="77">
        <v>22</v>
      </c>
      <c r="AC76" s="77">
        <v>22</v>
      </c>
      <c r="AD76" s="77">
        <v>19</v>
      </c>
      <c r="AE76" s="77">
        <v>11</v>
      </c>
      <c r="AF76" s="77">
        <v>13</v>
      </c>
      <c r="AG76" s="77">
        <v>0</v>
      </c>
      <c r="AH76" s="77">
        <v>0</v>
      </c>
      <c r="AI76" s="62">
        <v>8.2758620689655178</v>
      </c>
      <c r="AJ76" s="62">
        <v>11.724137931034482</v>
      </c>
      <c r="AK76" s="62">
        <v>20</v>
      </c>
      <c r="AL76" s="62">
        <v>15.172413793103448</v>
      </c>
      <c r="AM76" s="62">
        <v>44.827586206896555</v>
      </c>
      <c r="AN76" s="77">
        <v>19077</v>
      </c>
      <c r="AO76" s="77">
        <v>57917</v>
      </c>
      <c r="AP76" s="62">
        <v>0.4</v>
      </c>
      <c r="AQ76" s="77">
        <v>145</v>
      </c>
      <c r="AR76" s="77">
        <v>22</v>
      </c>
      <c r="AS76" s="77">
        <v>98</v>
      </c>
      <c r="AT76" s="77">
        <v>47</v>
      </c>
      <c r="AU76" s="77">
        <v>2</v>
      </c>
      <c r="AV76" s="77">
        <v>0</v>
      </c>
      <c r="AW76" s="77">
        <v>10</v>
      </c>
      <c r="AX76" s="77">
        <v>8</v>
      </c>
      <c r="AY76" s="77">
        <v>3</v>
      </c>
      <c r="AZ76" s="77">
        <v>17</v>
      </c>
      <c r="BA76" s="77">
        <v>4</v>
      </c>
      <c r="BB76" s="77">
        <v>7</v>
      </c>
      <c r="BC76" s="77">
        <v>7</v>
      </c>
      <c r="BD76" s="77">
        <v>19</v>
      </c>
      <c r="BE76" s="77">
        <v>25</v>
      </c>
      <c r="BF76" s="77">
        <v>0</v>
      </c>
      <c r="BG76" s="77">
        <v>35</v>
      </c>
      <c r="BH76" s="77">
        <v>8</v>
      </c>
      <c r="BI76" s="77">
        <v>0</v>
      </c>
      <c r="BJ76" s="62">
        <v>0.23448275862068965</v>
      </c>
      <c r="BK76" s="88">
        <v>23</v>
      </c>
      <c r="BL76" s="88">
        <v>7.3</v>
      </c>
      <c r="BM76" s="88">
        <v>4.2</v>
      </c>
      <c r="BN76" s="88">
        <v>12.8</v>
      </c>
      <c r="BO76" s="88">
        <v>3.1</v>
      </c>
      <c r="BP76" s="88">
        <v>4.2</v>
      </c>
      <c r="BQ76" s="88">
        <v>11.7</v>
      </c>
      <c r="BR76" s="88">
        <v>3.1</v>
      </c>
      <c r="BS76" s="88">
        <v>4</v>
      </c>
      <c r="BT76" s="88">
        <v>1.1000000000000001</v>
      </c>
      <c r="BU76" s="88">
        <v>4.8</v>
      </c>
      <c r="BV76" s="88">
        <v>10.199999999999999</v>
      </c>
      <c r="BW76" s="88">
        <v>1.3</v>
      </c>
      <c r="BX76" s="88">
        <v>4.2</v>
      </c>
      <c r="BY76" s="88">
        <v>1.7</v>
      </c>
      <c r="BZ76" s="88">
        <v>0.4</v>
      </c>
      <c r="CA76" s="88">
        <v>2.9</v>
      </c>
      <c r="CB76" s="88">
        <v>0</v>
      </c>
      <c r="CC76" s="88">
        <v>34.5</v>
      </c>
      <c r="CD76" s="88">
        <v>56.3</v>
      </c>
      <c r="CE76" s="88">
        <v>9.2000000000000011</v>
      </c>
    </row>
    <row r="77" spans="1:83" x14ac:dyDescent="0.25">
      <c r="A77" s="61" t="s">
        <v>1434</v>
      </c>
      <c r="B77" s="61" t="s">
        <v>1435</v>
      </c>
      <c r="C77" s="61" t="s">
        <v>1436</v>
      </c>
      <c r="D77" s="61" t="s">
        <v>2099</v>
      </c>
      <c r="E77" s="61" t="s">
        <v>671</v>
      </c>
      <c r="F77" s="61" t="s">
        <v>672</v>
      </c>
      <c r="G77" s="61" t="s">
        <v>440</v>
      </c>
      <c r="H77" s="61" t="s">
        <v>1437</v>
      </c>
      <c r="I77" s="61" t="s">
        <v>1438</v>
      </c>
      <c r="J77" s="97" t="s">
        <v>1438</v>
      </c>
      <c r="K77" s="61">
        <v>5470084</v>
      </c>
      <c r="L77" s="61" t="s">
        <v>286</v>
      </c>
      <c r="M77" s="83">
        <v>0.96080804981222823</v>
      </c>
      <c r="N77" s="77">
        <v>2035</v>
      </c>
      <c r="O77" s="62">
        <v>2118.008899277751</v>
      </c>
      <c r="P77" s="77">
        <v>662</v>
      </c>
      <c r="Q77" s="62">
        <v>2.78</v>
      </c>
      <c r="R77" s="77">
        <v>1838</v>
      </c>
      <c r="S77" s="77">
        <v>62</v>
      </c>
      <c r="T77" s="77">
        <v>80</v>
      </c>
      <c r="U77" s="77">
        <v>57</v>
      </c>
      <c r="V77" s="77">
        <v>25</v>
      </c>
      <c r="W77" s="77">
        <v>83</v>
      </c>
      <c r="X77" s="77">
        <v>29</v>
      </c>
      <c r="Y77" s="77">
        <v>38</v>
      </c>
      <c r="Z77" s="77">
        <v>33</v>
      </c>
      <c r="AA77" s="77">
        <v>10</v>
      </c>
      <c r="AB77" s="77">
        <v>72</v>
      </c>
      <c r="AC77" s="77">
        <v>52</v>
      </c>
      <c r="AD77" s="77">
        <v>24</v>
      </c>
      <c r="AE77" s="77">
        <v>17</v>
      </c>
      <c r="AF77" s="77">
        <v>44</v>
      </c>
      <c r="AG77" s="77">
        <v>21</v>
      </c>
      <c r="AH77" s="77">
        <v>15</v>
      </c>
      <c r="AI77" s="62">
        <v>30.060422960725074</v>
      </c>
      <c r="AJ77" s="62">
        <v>16.314199395770395</v>
      </c>
      <c r="AK77" s="62">
        <v>16.61631419939577</v>
      </c>
      <c r="AL77" s="62">
        <v>10.876132930513595</v>
      </c>
      <c r="AM77" s="62">
        <v>26.132930513595166</v>
      </c>
      <c r="AN77" s="77">
        <v>22669</v>
      </c>
      <c r="AO77" s="77">
        <v>34342</v>
      </c>
      <c r="AP77" s="62">
        <v>0.62990936555891242</v>
      </c>
      <c r="AQ77" s="77">
        <v>662</v>
      </c>
      <c r="AR77" s="77">
        <v>263</v>
      </c>
      <c r="AS77" s="77">
        <v>349</v>
      </c>
      <c r="AT77" s="77">
        <v>313</v>
      </c>
      <c r="AU77" s="77">
        <v>11</v>
      </c>
      <c r="AV77" s="77">
        <v>35</v>
      </c>
      <c r="AW77" s="77">
        <v>141</v>
      </c>
      <c r="AX77" s="77">
        <v>37</v>
      </c>
      <c r="AY77" s="77">
        <v>30</v>
      </c>
      <c r="AZ77" s="77">
        <v>70</v>
      </c>
      <c r="BA77" s="77">
        <v>39</v>
      </c>
      <c r="BB77" s="77">
        <v>40</v>
      </c>
      <c r="BC77" s="77">
        <v>2</v>
      </c>
      <c r="BD77" s="77">
        <v>60</v>
      </c>
      <c r="BE77" s="77">
        <v>59</v>
      </c>
      <c r="BF77" s="77">
        <v>5</v>
      </c>
      <c r="BG77" s="77">
        <v>121</v>
      </c>
      <c r="BH77" s="77">
        <v>0</v>
      </c>
      <c r="BI77" s="77">
        <v>0</v>
      </c>
      <c r="BJ77" s="62">
        <v>0.33538461538461539</v>
      </c>
      <c r="BK77" s="88">
        <v>1.7</v>
      </c>
      <c r="BL77" s="88">
        <v>7.7</v>
      </c>
      <c r="BM77" s="88">
        <v>16.7</v>
      </c>
      <c r="BN77" s="88">
        <v>11.9</v>
      </c>
      <c r="BO77" s="88">
        <v>3.7</v>
      </c>
      <c r="BP77" s="88">
        <v>1.9</v>
      </c>
      <c r="BQ77" s="88">
        <v>1.7</v>
      </c>
      <c r="BR77" s="88">
        <v>4.3</v>
      </c>
      <c r="BS77" s="88">
        <v>2.8</v>
      </c>
      <c r="BT77" s="88">
        <v>7.8</v>
      </c>
      <c r="BU77" s="88">
        <v>10.5</v>
      </c>
      <c r="BV77" s="88">
        <v>5.7</v>
      </c>
      <c r="BW77" s="88">
        <v>3.1</v>
      </c>
      <c r="BX77" s="88">
        <v>3.6</v>
      </c>
      <c r="BY77" s="88">
        <v>4.7</v>
      </c>
      <c r="BZ77" s="88">
        <v>4.2</v>
      </c>
      <c r="CA77" s="88">
        <v>2.9</v>
      </c>
      <c r="CB77" s="88">
        <v>5.2</v>
      </c>
      <c r="CC77" s="88">
        <v>26.1</v>
      </c>
      <c r="CD77" s="88">
        <v>53.400000000000006</v>
      </c>
      <c r="CE77" s="88">
        <v>20.6</v>
      </c>
    </row>
    <row r="78" spans="1:83" s="18" customFormat="1" x14ac:dyDescent="0.25">
      <c r="A78" s="67" t="s">
        <v>27</v>
      </c>
      <c r="B78" s="68" t="s">
        <v>1984</v>
      </c>
      <c r="C78" s="67"/>
      <c r="D78" s="67" t="s">
        <v>2098</v>
      </c>
      <c r="E78" s="67"/>
      <c r="F78" s="67"/>
      <c r="G78" s="67"/>
      <c r="H78" s="67"/>
      <c r="I78" s="67"/>
      <c r="J78" s="98"/>
      <c r="K78" s="67">
        <v>54027</v>
      </c>
      <c r="L78" s="67" t="s">
        <v>26</v>
      </c>
      <c r="M78" s="84">
        <v>644.76228601003515</v>
      </c>
      <c r="N78" s="78">
        <v>23214</v>
      </c>
      <c r="O78" s="69">
        <v>36.003966893992143</v>
      </c>
      <c r="P78" s="78">
        <v>7912</v>
      </c>
      <c r="Q78" s="69">
        <v>2.86</v>
      </c>
      <c r="R78" s="78">
        <v>22662</v>
      </c>
      <c r="S78" s="78">
        <v>409</v>
      </c>
      <c r="T78" s="78">
        <v>401</v>
      </c>
      <c r="U78" s="78">
        <v>498</v>
      </c>
      <c r="V78" s="78">
        <v>592</v>
      </c>
      <c r="W78" s="78">
        <v>376</v>
      </c>
      <c r="X78" s="78">
        <v>383</v>
      </c>
      <c r="Y78" s="78">
        <v>412</v>
      </c>
      <c r="Z78" s="78">
        <v>439</v>
      </c>
      <c r="AA78" s="78">
        <v>351</v>
      </c>
      <c r="AB78" s="78">
        <v>698</v>
      </c>
      <c r="AC78" s="78">
        <v>916</v>
      </c>
      <c r="AD78" s="78">
        <v>807</v>
      </c>
      <c r="AE78" s="78">
        <v>843</v>
      </c>
      <c r="AF78" s="78">
        <v>421</v>
      </c>
      <c r="AG78" s="78">
        <v>188</v>
      </c>
      <c r="AH78" s="78">
        <v>178</v>
      </c>
      <c r="AI78" s="69">
        <v>16.531850353892821</v>
      </c>
      <c r="AJ78" s="69">
        <v>12.234580384226492</v>
      </c>
      <c r="AK78" s="69">
        <v>20.032861476238626</v>
      </c>
      <c r="AL78" s="69">
        <v>8.8220424671385231</v>
      </c>
      <c r="AM78" s="69">
        <v>42.378665318503536</v>
      </c>
      <c r="AN78" s="78">
        <v>25324</v>
      </c>
      <c r="AO78" s="78">
        <v>50890</v>
      </c>
      <c r="AP78" s="69">
        <v>0.48799292214357937</v>
      </c>
      <c r="AQ78" s="78">
        <v>7912</v>
      </c>
      <c r="AR78" s="78">
        <v>4685</v>
      </c>
      <c r="AS78" s="78">
        <v>6507</v>
      </c>
      <c r="AT78" s="78">
        <v>1405</v>
      </c>
      <c r="AU78" s="78">
        <v>215</v>
      </c>
      <c r="AV78" s="78">
        <v>209</v>
      </c>
      <c r="AW78" s="78">
        <v>696</v>
      </c>
      <c r="AX78" s="78">
        <v>519</v>
      </c>
      <c r="AY78" s="78">
        <v>197</v>
      </c>
      <c r="AZ78" s="78">
        <v>588</v>
      </c>
      <c r="BA78" s="78">
        <v>612</v>
      </c>
      <c r="BB78" s="78">
        <v>352</v>
      </c>
      <c r="BC78" s="78">
        <v>211</v>
      </c>
      <c r="BD78" s="78">
        <v>948</v>
      </c>
      <c r="BE78" s="78">
        <v>401</v>
      </c>
      <c r="BF78" s="78">
        <v>126</v>
      </c>
      <c r="BG78" s="78">
        <v>2199</v>
      </c>
      <c r="BH78" s="78">
        <v>155</v>
      </c>
      <c r="BI78" s="78">
        <v>10</v>
      </c>
      <c r="BJ78" s="69">
        <v>0.21927937617639151</v>
      </c>
      <c r="BK78" s="89">
        <v>4.7</v>
      </c>
      <c r="BL78" s="89">
        <v>5.0999999999999996</v>
      </c>
      <c r="BM78" s="89">
        <v>6.5</v>
      </c>
      <c r="BN78" s="89">
        <v>5.7</v>
      </c>
      <c r="BO78" s="89">
        <v>4.7</v>
      </c>
      <c r="BP78" s="89">
        <v>5.2</v>
      </c>
      <c r="BQ78" s="89">
        <v>4.8</v>
      </c>
      <c r="BR78" s="89">
        <v>6.6</v>
      </c>
      <c r="BS78" s="89">
        <v>4.2</v>
      </c>
      <c r="BT78" s="89">
        <v>6.6</v>
      </c>
      <c r="BU78" s="89">
        <v>7.6</v>
      </c>
      <c r="BV78" s="89">
        <v>6.3</v>
      </c>
      <c r="BW78" s="89">
        <v>9.5</v>
      </c>
      <c r="BX78" s="89">
        <v>8.5</v>
      </c>
      <c r="BY78" s="89">
        <v>5.4</v>
      </c>
      <c r="BZ78" s="89">
        <v>5.3</v>
      </c>
      <c r="CA78" s="89">
        <v>1.4</v>
      </c>
      <c r="CB78" s="89">
        <v>2</v>
      </c>
      <c r="CC78" s="89">
        <v>16.3</v>
      </c>
      <c r="CD78" s="89">
        <v>61.199999999999996</v>
      </c>
      <c r="CE78" s="89">
        <v>22.599999999999998</v>
      </c>
    </row>
    <row r="79" spans="1:83" s="72" customFormat="1" x14ac:dyDescent="0.25">
      <c r="A79" s="70" t="s">
        <v>1755</v>
      </c>
      <c r="B79" s="70" t="s">
        <v>1756</v>
      </c>
      <c r="C79" s="70" t="s">
        <v>1757</v>
      </c>
      <c r="D79" s="70" t="s">
        <v>2097</v>
      </c>
      <c r="E79" s="70" t="s">
        <v>719</v>
      </c>
      <c r="F79" s="70" t="s">
        <v>720</v>
      </c>
      <c r="G79" s="70" t="s">
        <v>440</v>
      </c>
      <c r="H79" s="70" t="s">
        <v>1758</v>
      </c>
      <c r="I79" s="70" t="s">
        <v>1759</v>
      </c>
      <c r="J79" s="96" t="s">
        <v>1759</v>
      </c>
      <c r="K79" s="70" t="s">
        <v>1978</v>
      </c>
      <c r="L79" s="70" t="s">
        <v>1978</v>
      </c>
      <c r="M79" s="82">
        <v>73.101951165605442</v>
      </c>
      <c r="N79" s="76">
        <v>13528</v>
      </c>
      <c r="O79" s="71">
        <v>185.0566200258269</v>
      </c>
      <c r="P79" s="76">
        <v>5654</v>
      </c>
      <c r="Q79" s="71">
        <v>2.3721259285461622</v>
      </c>
      <c r="R79" s="76">
        <v>13412</v>
      </c>
      <c r="S79" s="76">
        <v>242</v>
      </c>
      <c r="T79" s="76">
        <v>294</v>
      </c>
      <c r="U79" s="76">
        <v>297</v>
      </c>
      <c r="V79" s="76">
        <v>387</v>
      </c>
      <c r="W79" s="76">
        <v>381</v>
      </c>
      <c r="X79" s="76">
        <v>257</v>
      </c>
      <c r="Y79" s="76">
        <v>382</v>
      </c>
      <c r="Z79" s="76">
        <v>216</v>
      </c>
      <c r="AA79" s="76">
        <v>251</v>
      </c>
      <c r="AB79" s="76">
        <v>385</v>
      </c>
      <c r="AC79" s="76">
        <v>532</v>
      </c>
      <c r="AD79" s="76">
        <v>682</v>
      </c>
      <c r="AE79" s="76">
        <v>456</v>
      </c>
      <c r="AF79" s="76">
        <v>396</v>
      </c>
      <c r="AG79" s="76">
        <v>245</v>
      </c>
      <c r="AH79" s="76">
        <v>231</v>
      </c>
      <c r="AI79" s="71">
        <v>14.732932437212593</v>
      </c>
      <c r="AJ79" s="71">
        <v>13.583303855677398</v>
      </c>
      <c r="AK79" s="71">
        <v>19.561372479660417</v>
      </c>
      <c r="AL79" s="71">
        <v>6.809338521400778</v>
      </c>
      <c r="AM79" s="71">
        <v>44.959320834807215</v>
      </c>
      <c r="AN79" s="76">
        <v>31066</v>
      </c>
      <c r="AO79" s="76">
        <v>52062</v>
      </c>
      <c r="AP79" s="71">
        <v>0.47877608772550406</v>
      </c>
      <c r="AQ79" s="76">
        <v>5654</v>
      </c>
      <c r="AR79" s="76">
        <v>830</v>
      </c>
      <c r="AS79" s="76">
        <v>4484</v>
      </c>
      <c r="AT79" s="76">
        <v>1170</v>
      </c>
      <c r="AU79" s="76">
        <v>184</v>
      </c>
      <c r="AV79" s="76">
        <v>86</v>
      </c>
      <c r="AW79" s="76">
        <v>505</v>
      </c>
      <c r="AX79" s="76">
        <v>308</v>
      </c>
      <c r="AY79" s="76">
        <v>299</v>
      </c>
      <c r="AZ79" s="76">
        <v>438</v>
      </c>
      <c r="BA79" s="76">
        <v>551</v>
      </c>
      <c r="BB79" s="76">
        <v>191</v>
      </c>
      <c r="BC79" s="76">
        <v>9</v>
      </c>
      <c r="BD79" s="76">
        <v>646</v>
      </c>
      <c r="BE79" s="76">
        <v>165</v>
      </c>
      <c r="BF79" s="76">
        <v>46</v>
      </c>
      <c r="BG79" s="76">
        <v>1939</v>
      </c>
      <c r="BH79" s="76">
        <v>20</v>
      </c>
      <c r="BI79" s="76">
        <v>4</v>
      </c>
      <c r="BJ79" s="71">
        <v>0.18586533110740122</v>
      </c>
      <c r="BK79" s="87">
        <v>4.5</v>
      </c>
      <c r="BL79" s="87">
        <v>5.0999999999999996</v>
      </c>
      <c r="BM79" s="87">
        <v>5.9</v>
      </c>
      <c r="BN79" s="87">
        <v>5</v>
      </c>
      <c r="BO79" s="87">
        <v>5.3</v>
      </c>
      <c r="BP79" s="87">
        <v>5.2</v>
      </c>
      <c r="BQ79" s="87">
        <v>5</v>
      </c>
      <c r="BR79" s="87">
        <v>4.3</v>
      </c>
      <c r="BS79" s="87">
        <v>6.8</v>
      </c>
      <c r="BT79" s="87">
        <v>7</v>
      </c>
      <c r="BU79" s="87">
        <v>6.7</v>
      </c>
      <c r="BV79" s="87">
        <v>8.1999999999999993</v>
      </c>
      <c r="BW79" s="87">
        <v>7.3</v>
      </c>
      <c r="BX79" s="87">
        <v>8.1</v>
      </c>
      <c r="BY79" s="87">
        <v>5.9</v>
      </c>
      <c r="BZ79" s="87">
        <v>3.2</v>
      </c>
      <c r="CA79" s="87">
        <v>2.9</v>
      </c>
      <c r="CB79" s="87">
        <v>3.4</v>
      </c>
      <c r="CC79" s="87">
        <v>15.5</v>
      </c>
      <c r="CD79" s="87">
        <v>60.8</v>
      </c>
      <c r="CE79" s="87">
        <v>23.499999999999996</v>
      </c>
    </row>
    <row r="80" spans="1:83" x14ac:dyDescent="0.25">
      <c r="A80" s="61" t="s">
        <v>716</v>
      </c>
      <c r="B80" s="61" t="s">
        <v>717</v>
      </c>
      <c r="C80" s="61" t="s">
        <v>718</v>
      </c>
      <c r="D80" s="61" t="s">
        <v>2099</v>
      </c>
      <c r="E80" s="61" t="s">
        <v>719</v>
      </c>
      <c r="F80" s="61" t="s">
        <v>720</v>
      </c>
      <c r="G80" s="61" t="s">
        <v>440</v>
      </c>
      <c r="H80" s="61" t="s">
        <v>721</v>
      </c>
      <c r="I80" s="61" t="s">
        <v>722</v>
      </c>
      <c r="J80" s="97" t="s">
        <v>722</v>
      </c>
      <c r="K80" s="61">
        <v>5415076</v>
      </c>
      <c r="L80" s="61" t="s">
        <v>154</v>
      </c>
      <c r="M80" s="83">
        <v>0.99830776386882492</v>
      </c>
      <c r="N80" s="77">
        <v>2357</v>
      </c>
      <c r="O80" s="62">
        <v>2360.9953616565322</v>
      </c>
      <c r="P80" s="77">
        <v>1228</v>
      </c>
      <c r="Q80" s="62">
        <v>1.92</v>
      </c>
      <c r="R80" s="77">
        <v>2357</v>
      </c>
      <c r="S80" s="77">
        <v>17</v>
      </c>
      <c r="T80" s="77">
        <v>34</v>
      </c>
      <c r="U80" s="77">
        <v>22</v>
      </c>
      <c r="V80" s="77">
        <v>101</v>
      </c>
      <c r="W80" s="77">
        <v>119</v>
      </c>
      <c r="X80" s="77">
        <v>68</v>
      </c>
      <c r="Y80" s="77">
        <v>104</v>
      </c>
      <c r="Z80" s="77">
        <v>0</v>
      </c>
      <c r="AA80" s="77">
        <v>28</v>
      </c>
      <c r="AB80" s="77">
        <v>175</v>
      </c>
      <c r="AC80" s="77">
        <v>126</v>
      </c>
      <c r="AD80" s="77">
        <v>179</v>
      </c>
      <c r="AE80" s="77">
        <v>195</v>
      </c>
      <c r="AF80" s="77">
        <v>60</v>
      </c>
      <c r="AG80" s="77">
        <v>0</v>
      </c>
      <c r="AH80" s="77">
        <v>0</v>
      </c>
      <c r="AI80" s="62">
        <v>5.9446254071661233</v>
      </c>
      <c r="AJ80" s="62">
        <v>17.915309446254071</v>
      </c>
      <c r="AK80" s="62">
        <v>16.286644951140065</v>
      </c>
      <c r="AL80" s="62">
        <v>14.250814332247558</v>
      </c>
      <c r="AM80" s="62">
        <v>45.602605863192181</v>
      </c>
      <c r="AN80" s="77">
        <v>30792</v>
      </c>
      <c r="AO80" s="77">
        <v>52656</v>
      </c>
      <c r="AP80" s="62">
        <v>0.40146579804560262</v>
      </c>
      <c r="AQ80" s="77">
        <v>1228</v>
      </c>
      <c r="AR80" s="77">
        <v>203</v>
      </c>
      <c r="AS80" s="77">
        <v>928</v>
      </c>
      <c r="AT80" s="77">
        <v>300</v>
      </c>
      <c r="AU80" s="77">
        <v>22</v>
      </c>
      <c r="AV80" s="77">
        <v>0</v>
      </c>
      <c r="AW80" s="77">
        <v>34</v>
      </c>
      <c r="AX80" s="77">
        <v>49</v>
      </c>
      <c r="AY80" s="77">
        <v>38</v>
      </c>
      <c r="AZ80" s="77">
        <v>123</v>
      </c>
      <c r="BA80" s="77">
        <v>86</v>
      </c>
      <c r="BB80" s="77">
        <v>28</v>
      </c>
      <c r="BC80" s="77">
        <v>18</v>
      </c>
      <c r="BD80" s="77">
        <v>301</v>
      </c>
      <c r="BE80" s="77">
        <v>0</v>
      </c>
      <c r="BF80" s="77">
        <v>0</v>
      </c>
      <c r="BG80" s="77">
        <v>434</v>
      </c>
      <c r="BH80" s="77">
        <v>0</v>
      </c>
      <c r="BI80" s="77">
        <v>0</v>
      </c>
      <c r="BJ80" s="62">
        <v>0.15445719329214475</v>
      </c>
      <c r="BK80" s="88">
        <v>3.4</v>
      </c>
      <c r="BL80" s="88">
        <v>4.5999999999999996</v>
      </c>
      <c r="BM80" s="88">
        <v>7.3</v>
      </c>
      <c r="BN80" s="88">
        <v>2.5</v>
      </c>
      <c r="BO80" s="88">
        <v>0.6</v>
      </c>
      <c r="BP80" s="88">
        <v>3.9</v>
      </c>
      <c r="BQ80" s="88">
        <v>1.8</v>
      </c>
      <c r="BR80" s="88">
        <v>3.8</v>
      </c>
      <c r="BS80" s="88">
        <v>5.7</v>
      </c>
      <c r="BT80" s="88">
        <v>3.4</v>
      </c>
      <c r="BU80" s="88">
        <v>9.8000000000000007</v>
      </c>
      <c r="BV80" s="88">
        <v>16.3</v>
      </c>
      <c r="BW80" s="88">
        <v>5.8</v>
      </c>
      <c r="BX80" s="88">
        <v>17.399999999999999</v>
      </c>
      <c r="BY80" s="88">
        <v>4.0999999999999996</v>
      </c>
      <c r="BZ80" s="88">
        <v>2.6</v>
      </c>
      <c r="CA80" s="88">
        <v>1.5</v>
      </c>
      <c r="CB80" s="88">
        <v>5.4</v>
      </c>
      <c r="CC80" s="88">
        <v>15.3</v>
      </c>
      <c r="CD80" s="88">
        <v>53.599999999999994</v>
      </c>
      <c r="CE80" s="88">
        <v>31</v>
      </c>
    </row>
    <row r="81" spans="1:83" x14ac:dyDescent="0.25">
      <c r="A81" s="61" t="s">
        <v>1226</v>
      </c>
      <c r="B81" s="61" t="s">
        <v>1227</v>
      </c>
      <c r="C81" s="61" t="s">
        <v>1228</v>
      </c>
      <c r="D81" s="61" t="s">
        <v>2099</v>
      </c>
      <c r="E81" s="61" t="s">
        <v>719</v>
      </c>
      <c r="F81" s="61" t="s">
        <v>720</v>
      </c>
      <c r="G81" s="61" t="s">
        <v>440</v>
      </c>
      <c r="H81" s="61" t="s">
        <v>1229</v>
      </c>
      <c r="I81" s="61" t="s">
        <v>1230</v>
      </c>
      <c r="J81" s="97" t="s">
        <v>1230</v>
      </c>
      <c r="K81" s="61">
        <v>5458372</v>
      </c>
      <c r="L81" s="61" t="s">
        <v>247</v>
      </c>
      <c r="M81" s="83">
        <v>1.8573361329802296</v>
      </c>
      <c r="N81" s="77">
        <v>1115</v>
      </c>
      <c r="O81" s="62">
        <v>600.32213889626007</v>
      </c>
      <c r="P81" s="77">
        <v>518</v>
      </c>
      <c r="Q81" s="62">
        <v>2.15</v>
      </c>
      <c r="R81" s="77">
        <v>1115</v>
      </c>
      <c r="S81" s="77">
        <v>38</v>
      </c>
      <c r="T81" s="77">
        <v>58</v>
      </c>
      <c r="U81" s="77">
        <v>74</v>
      </c>
      <c r="V81" s="77">
        <v>52</v>
      </c>
      <c r="W81" s="77">
        <v>31</v>
      </c>
      <c r="X81" s="77">
        <v>25</v>
      </c>
      <c r="Y81" s="77">
        <v>11</v>
      </c>
      <c r="Z81" s="77">
        <v>12</v>
      </c>
      <c r="AA81" s="77">
        <v>28</v>
      </c>
      <c r="AB81" s="77">
        <v>42</v>
      </c>
      <c r="AC81" s="77">
        <v>36</v>
      </c>
      <c r="AD81" s="77">
        <v>68</v>
      </c>
      <c r="AE81" s="77">
        <v>17</v>
      </c>
      <c r="AF81" s="77">
        <v>6</v>
      </c>
      <c r="AG81" s="77">
        <v>20</v>
      </c>
      <c r="AH81" s="77">
        <v>0</v>
      </c>
      <c r="AI81" s="62">
        <v>32.818532818532816</v>
      </c>
      <c r="AJ81" s="62">
        <v>16.023166023166024</v>
      </c>
      <c r="AK81" s="62">
        <v>14.671814671814673</v>
      </c>
      <c r="AL81" s="62">
        <v>8.1081081081081088</v>
      </c>
      <c r="AM81" s="62">
        <v>28.378378378378379</v>
      </c>
      <c r="AN81" s="77">
        <v>22005</v>
      </c>
      <c r="AO81" s="77">
        <v>32625</v>
      </c>
      <c r="AP81" s="62">
        <v>0.63513513513513509</v>
      </c>
      <c r="AQ81" s="77">
        <v>518</v>
      </c>
      <c r="AR81" s="77">
        <v>65</v>
      </c>
      <c r="AS81" s="77">
        <v>312</v>
      </c>
      <c r="AT81" s="77">
        <v>206</v>
      </c>
      <c r="AU81" s="77">
        <v>19</v>
      </c>
      <c r="AV81" s="77">
        <v>35</v>
      </c>
      <c r="AW81" s="77">
        <v>111</v>
      </c>
      <c r="AX81" s="77">
        <v>33</v>
      </c>
      <c r="AY81" s="77">
        <v>24</v>
      </c>
      <c r="AZ81" s="77">
        <v>51</v>
      </c>
      <c r="BA81" s="77">
        <v>35</v>
      </c>
      <c r="BB81" s="77">
        <v>11</v>
      </c>
      <c r="BC81" s="77">
        <v>5</v>
      </c>
      <c r="BD81" s="77">
        <v>54</v>
      </c>
      <c r="BE81" s="77">
        <v>16</v>
      </c>
      <c r="BF81" s="77">
        <v>8</v>
      </c>
      <c r="BG81" s="77">
        <v>98</v>
      </c>
      <c r="BH81" s="77">
        <v>13</v>
      </c>
      <c r="BI81" s="77">
        <v>0</v>
      </c>
      <c r="BJ81" s="62">
        <v>0.34113060428849901</v>
      </c>
      <c r="BK81" s="88">
        <v>5.6</v>
      </c>
      <c r="BL81" s="88">
        <v>4.0999999999999996</v>
      </c>
      <c r="BM81" s="88">
        <v>3.5</v>
      </c>
      <c r="BN81" s="88">
        <v>8.1999999999999993</v>
      </c>
      <c r="BO81" s="88">
        <v>6.4</v>
      </c>
      <c r="BP81" s="88">
        <v>4.4000000000000004</v>
      </c>
      <c r="BQ81" s="88">
        <v>5.9</v>
      </c>
      <c r="BR81" s="88">
        <v>4.5999999999999996</v>
      </c>
      <c r="BS81" s="88">
        <v>6.1</v>
      </c>
      <c r="BT81" s="88">
        <v>2.7</v>
      </c>
      <c r="BU81" s="88">
        <v>6.8</v>
      </c>
      <c r="BV81" s="88">
        <v>4.0999999999999996</v>
      </c>
      <c r="BW81" s="88">
        <v>8.1999999999999993</v>
      </c>
      <c r="BX81" s="88">
        <v>10</v>
      </c>
      <c r="BY81" s="88">
        <v>8.1999999999999993</v>
      </c>
      <c r="BZ81" s="88">
        <v>5</v>
      </c>
      <c r="CA81" s="88">
        <v>3.2</v>
      </c>
      <c r="CB81" s="88">
        <v>3</v>
      </c>
      <c r="CC81" s="88">
        <v>13.2</v>
      </c>
      <c r="CD81" s="88">
        <v>57.400000000000006</v>
      </c>
      <c r="CE81" s="88">
        <v>29.4</v>
      </c>
    </row>
    <row r="82" spans="1:83" s="10" customFormat="1" x14ac:dyDescent="0.25">
      <c r="A82" s="65" t="s">
        <v>1595</v>
      </c>
      <c r="B82" s="65" t="s">
        <v>1596</v>
      </c>
      <c r="C82" s="65" t="s">
        <v>1601</v>
      </c>
      <c r="D82" s="65" t="s">
        <v>2099</v>
      </c>
      <c r="E82" s="65" t="s">
        <v>1598</v>
      </c>
      <c r="F82" s="65" t="s">
        <v>720</v>
      </c>
      <c r="G82" s="65" t="s">
        <v>440</v>
      </c>
      <c r="H82" s="65" t="s">
        <v>1599</v>
      </c>
      <c r="I82" s="65" t="s">
        <v>1600</v>
      </c>
      <c r="J82" s="99" t="s">
        <v>1997</v>
      </c>
      <c r="K82" s="65">
        <v>5485156</v>
      </c>
      <c r="L82" s="65" t="s">
        <v>318</v>
      </c>
      <c r="M82" s="85">
        <v>12.147294450029518</v>
      </c>
      <c r="N82" s="79">
        <v>12223</v>
      </c>
      <c r="O82" s="66">
        <v>1006.2322972643769</v>
      </c>
      <c r="P82" s="79">
        <v>5440</v>
      </c>
      <c r="Q82" s="66">
        <v>2.2255514705882353</v>
      </c>
      <c r="R82" s="79">
        <v>12107</v>
      </c>
      <c r="S82" s="79">
        <v>232</v>
      </c>
      <c r="T82" s="79">
        <v>445</v>
      </c>
      <c r="U82" s="79">
        <v>357</v>
      </c>
      <c r="V82" s="79">
        <v>334</v>
      </c>
      <c r="W82" s="79">
        <v>232</v>
      </c>
      <c r="X82" s="79">
        <v>169</v>
      </c>
      <c r="Y82" s="79">
        <v>303</v>
      </c>
      <c r="Z82" s="79">
        <v>302</v>
      </c>
      <c r="AA82" s="79">
        <v>230</v>
      </c>
      <c r="AB82" s="79">
        <v>483</v>
      </c>
      <c r="AC82" s="79">
        <v>696</v>
      </c>
      <c r="AD82" s="79">
        <v>731</v>
      </c>
      <c r="AE82" s="79">
        <v>341</v>
      </c>
      <c r="AF82" s="79">
        <v>221</v>
      </c>
      <c r="AG82" s="79">
        <v>129</v>
      </c>
      <c r="AH82" s="79">
        <v>255</v>
      </c>
      <c r="AI82" s="66">
        <v>18.937728937728938</v>
      </c>
      <c r="AJ82" s="66">
        <v>10.366300366300367</v>
      </c>
      <c r="AK82" s="66">
        <v>18.38827838827839</v>
      </c>
      <c r="AL82" s="66">
        <v>8.8461538461538467</v>
      </c>
      <c r="AM82" s="66">
        <v>43.46153846153846</v>
      </c>
      <c r="AN82" s="79">
        <v>31648</v>
      </c>
      <c r="AO82" s="79">
        <v>52775</v>
      </c>
      <c r="AP82" s="66">
        <v>0.47692307692307695</v>
      </c>
      <c r="AQ82" s="79">
        <v>5440</v>
      </c>
      <c r="AR82" s="79">
        <v>324</v>
      </c>
      <c r="AS82" s="79">
        <v>3567</v>
      </c>
      <c r="AT82" s="79">
        <v>1873</v>
      </c>
      <c r="AU82" s="79">
        <v>96</v>
      </c>
      <c r="AV82" s="79">
        <v>134</v>
      </c>
      <c r="AW82" s="79">
        <v>696</v>
      </c>
      <c r="AX82" s="79">
        <v>158</v>
      </c>
      <c r="AY82" s="79">
        <v>139</v>
      </c>
      <c r="AZ82" s="79">
        <v>392</v>
      </c>
      <c r="BA82" s="79">
        <v>454</v>
      </c>
      <c r="BB82" s="79">
        <v>379</v>
      </c>
      <c r="BC82" s="79">
        <v>60</v>
      </c>
      <c r="BD82" s="79">
        <v>935</v>
      </c>
      <c r="BE82" s="79">
        <v>189</v>
      </c>
      <c r="BF82" s="79">
        <v>36</v>
      </c>
      <c r="BG82" s="79">
        <v>1610</v>
      </c>
      <c r="BH82" s="79">
        <v>21</v>
      </c>
      <c r="BI82" s="79">
        <v>11</v>
      </c>
      <c r="BJ82" s="66">
        <v>0.22504708097928436</v>
      </c>
      <c r="BK82" s="90">
        <v>5.5</v>
      </c>
      <c r="BL82" s="90">
        <v>5</v>
      </c>
      <c r="BM82" s="90">
        <v>6.1</v>
      </c>
      <c r="BN82" s="90">
        <v>4.8</v>
      </c>
      <c r="BO82" s="90">
        <v>4.5</v>
      </c>
      <c r="BP82" s="90">
        <v>5.9</v>
      </c>
      <c r="BQ82" s="90">
        <v>5.8</v>
      </c>
      <c r="BR82" s="90">
        <v>5.3</v>
      </c>
      <c r="BS82" s="90">
        <v>7.7</v>
      </c>
      <c r="BT82" s="90">
        <v>7.6</v>
      </c>
      <c r="BU82" s="90">
        <v>6.1</v>
      </c>
      <c r="BV82" s="90">
        <v>5.9</v>
      </c>
      <c r="BW82" s="90">
        <v>6.8</v>
      </c>
      <c r="BX82" s="90">
        <v>7</v>
      </c>
      <c r="BY82" s="90">
        <v>5.4</v>
      </c>
      <c r="BZ82" s="90">
        <v>3.2</v>
      </c>
      <c r="CA82" s="90">
        <v>4</v>
      </c>
      <c r="CB82" s="90">
        <v>3.5</v>
      </c>
      <c r="CC82" s="90">
        <v>16.600000000000001</v>
      </c>
      <c r="CD82" s="90">
        <v>60.4</v>
      </c>
      <c r="CE82" s="90">
        <v>23.1</v>
      </c>
    </row>
    <row r="83" spans="1:83" s="18" customFormat="1" x14ac:dyDescent="0.25">
      <c r="A83" s="67" t="s">
        <v>29</v>
      </c>
      <c r="B83" s="68" t="s">
        <v>1984</v>
      </c>
      <c r="C83" s="67"/>
      <c r="D83" s="67" t="s">
        <v>2098</v>
      </c>
      <c r="E83" s="67"/>
      <c r="F83" s="67"/>
      <c r="G83" s="67"/>
      <c r="H83" s="67"/>
      <c r="I83" s="67"/>
      <c r="J83" s="98"/>
      <c r="K83" s="67">
        <v>54029</v>
      </c>
      <c r="L83" s="67" t="s">
        <v>28</v>
      </c>
      <c r="M83" s="84">
        <v>88.104889512484007</v>
      </c>
      <c r="N83" s="78">
        <v>29223</v>
      </c>
      <c r="O83" s="69">
        <v>331.68420233770632</v>
      </c>
      <c r="P83" s="78">
        <v>12840</v>
      </c>
      <c r="Q83" s="69">
        <v>2.2599999999999998</v>
      </c>
      <c r="R83" s="78">
        <v>28991</v>
      </c>
      <c r="S83" s="78">
        <v>529</v>
      </c>
      <c r="T83" s="78">
        <v>831</v>
      </c>
      <c r="U83" s="78">
        <v>750</v>
      </c>
      <c r="V83" s="78">
        <v>874</v>
      </c>
      <c r="W83" s="78">
        <v>763</v>
      </c>
      <c r="X83" s="78">
        <v>519</v>
      </c>
      <c r="Y83" s="78">
        <v>800</v>
      </c>
      <c r="Z83" s="78">
        <v>530</v>
      </c>
      <c r="AA83" s="78">
        <v>537</v>
      </c>
      <c r="AB83" s="78">
        <v>1085</v>
      </c>
      <c r="AC83" s="78">
        <v>1390</v>
      </c>
      <c r="AD83" s="78">
        <v>1660</v>
      </c>
      <c r="AE83" s="78">
        <v>1009</v>
      </c>
      <c r="AF83" s="78">
        <v>683</v>
      </c>
      <c r="AG83" s="78">
        <v>394</v>
      </c>
      <c r="AH83" s="78">
        <v>486</v>
      </c>
      <c r="AI83" s="69">
        <v>16.433021806853581</v>
      </c>
      <c r="AJ83" s="69">
        <v>12.749221183800625</v>
      </c>
      <c r="AK83" s="69">
        <v>18.582554517133957</v>
      </c>
      <c r="AL83" s="69">
        <v>8.4501557632398754</v>
      </c>
      <c r="AM83" s="69">
        <v>43.785046728971963</v>
      </c>
      <c r="AN83" s="78">
        <v>31066</v>
      </c>
      <c r="AO83" s="78">
        <v>52062</v>
      </c>
      <c r="AP83" s="69">
        <v>0.47764797507788159</v>
      </c>
      <c r="AQ83" s="78">
        <v>12840</v>
      </c>
      <c r="AR83" s="78">
        <v>1422</v>
      </c>
      <c r="AS83" s="78">
        <v>9291</v>
      </c>
      <c r="AT83" s="78">
        <v>3549</v>
      </c>
      <c r="AU83" s="78">
        <v>321</v>
      </c>
      <c r="AV83" s="78">
        <v>255</v>
      </c>
      <c r="AW83" s="78">
        <v>1346</v>
      </c>
      <c r="AX83" s="78">
        <v>548</v>
      </c>
      <c r="AY83" s="78">
        <v>500</v>
      </c>
      <c r="AZ83" s="78">
        <v>1004</v>
      </c>
      <c r="BA83" s="78">
        <v>1126</v>
      </c>
      <c r="BB83" s="78">
        <v>609</v>
      </c>
      <c r="BC83" s="78">
        <v>92</v>
      </c>
      <c r="BD83" s="78">
        <v>1936</v>
      </c>
      <c r="BE83" s="78">
        <v>370</v>
      </c>
      <c r="BF83" s="78">
        <v>90</v>
      </c>
      <c r="BG83" s="78">
        <v>4081</v>
      </c>
      <c r="BH83" s="78">
        <v>54</v>
      </c>
      <c r="BI83" s="78">
        <v>15</v>
      </c>
      <c r="BJ83" s="69">
        <v>0.20628492751275612</v>
      </c>
      <c r="BK83" s="89">
        <v>4.5</v>
      </c>
      <c r="BL83" s="89">
        <v>5.0999999999999996</v>
      </c>
      <c r="BM83" s="89">
        <v>5.9</v>
      </c>
      <c r="BN83" s="89">
        <v>5</v>
      </c>
      <c r="BO83" s="89">
        <v>5.3</v>
      </c>
      <c r="BP83" s="89">
        <v>5.2</v>
      </c>
      <c r="BQ83" s="89">
        <v>5</v>
      </c>
      <c r="BR83" s="89">
        <v>4.3</v>
      </c>
      <c r="BS83" s="89">
        <v>6.8</v>
      </c>
      <c r="BT83" s="89">
        <v>7</v>
      </c>
      <c r="BU83" s="89">
        <v>6.7</v>
      </c>
      <c r="BV83" s="89">
        <v>8.1999999999999993</v>
      </c>
      <c r="BW83" s="89">
        <v>7.3</v>
      </c>
      <c r="BX83" s="89">
        <v>8.1</v>
      </c>
      <c r="BY83" s="89">
        <v>5.9</v>
      </c>
      <c r="BZ83" s="89">
        <v>3.2</v>
      </c>
      <c r="CA83" s="89">
        <v>2.9</v>
      </c>
      <c r="CB83" s="89">
        <v>3.4</v>
      </c>
      <c r="CC83" s="89">
        <v>15.5</v>
      </c>
      <c r="CD83" s="89">
        <v>60.8</v>
      </c>
      <c r="CE83" s="89">
        <v>23.499999999999996</v>
      </c>
    </row>
    <row r="84" spans="1:83" s="72" customFormat="1" x14ac:dyDescent="0.25">
      <c r="A84" s="70" t="s">
        <v>1760</v>
      </c>
      <c r="B84" s="70" t="s">
        <v>1761</v>
      </c>
      <c r="C84" s="70" t="s">
        <v>1762</v>
      </c>
      <c r="D84" s="70" t="s">
        <v>2097</v>
      </c>
      <c r="E84" s="70" t="s">
        <v>1195</v>
      </c>
      <c r="F84" s="70" t="s">
        <v>1196</v>
      </c>
      <c r="G84" s="70" t="s">
        <v>440</v>
      </c>
      <c r="H84" s="70" t="s">
        <v>1763</v>
      </c>
      <c r="I84" s="70" t="s">
        <v>1764</v>
      </c>
      <c r="J84" s="96" t="s">
        <v>1764</v>
      </c>
      <c r="K84" s="70" t="s">
        <v>1978</v>
      </c>
      <c r="L84" s="70" t="s">
        <v>1978</v>
      </c>
      <c r="M84" s="82">
        <v>581.33069259981585</v>
      </c>
      <c r="N84" s="76">
        <v>10869</v>
      </c>
      <c r="O84" s="71">
        <v>18.696759242819038</v>
      </c>
      <c r="P84" s="76">
        <v>4383</v>
      </c>
      <c r="Q84" s="71">
        <v>2.4684006388318505</v>
      </c>
      <c r="R84" s="76">
        <v>10819</v>
      </c>
      <c r="S84" s="76">
        <v>229</v>
      </c>
      <c r="T84" s="76">
        <v>337</v>
      </c>
      <c r="U84" s="76">
        <v>129</v>
      </c>
      <c r="V84" s="76">
        <v>197</v>
      </c>
      <c r="W84" s="76">
        <v>256</v>
      </c>
      <c r="X84" s="76">
        <v>204</v>
      </c>
      <c r="Y84" s="76">
        <v>268</v>
      </c>
      <c r="Z84" s="76">
        <v>419</v>
      </c>
      <c r="AA84" s="76">
        <v>277</v>
      </c>
      <c r="AB84" s="76">
        <v>232</v>
      </c>
      <c r="AC84" s="76">
        <v>661</v>
      </c>
      <c r="AD84" s="76">
        <v>410</v>
      </c>
      <c r="AE84" s="76">
        <v>329</v>
      </c>
      <c r="AF84" s="76">
        <v>211</v>
      </c>
      <c r="AG84" s="76">
        <v>164</v>
      </c>
      <c r="AH84" s="76">
        <v>60</v>
      </c>
      <c r="AI84" s="71">
        <v>15.856719142140086</v>
      </c>
      <c r="AJ84" s="71">
        <v>10.335386721423683</v>
      </c>
      <c r="AK84" s="71">
        <v>26.648414328085785</v>
      </c>
      <c r="AL84" s="71">
        <v>5.2931781884553954</v>
      </c>
      <c r="AM84" s="71">
        <v>41.866301619895047</v>
      </c>
      <c r="AN84" s="76">
        <v>28388</v>
      </c>
      <c r="AO84" s="76">
        <v>46592</v>
      </c>
      <c r="AP84" s="71">
        <v>0.52840520191649554</v>
      </c>
      <c r="AQ84" s="76">
        <v>4383</v>
      </c>
      <c r="AR84" s="76">
        <v>2222</v>
      </c>
      <c r="AS84" s="76">
        <v>3544</v>
      </c>
      <c r="AT84" s="76">
        <v>839</v>
      </c>
      <c r="AU84" s="76">
        <v>70</v>
      </c>
      <c r="AV84" s="76">
        <v>40</v>
      </c>
      <c r="AW84" s="76">
        <v>479</v>
      </c>
      <c r="AX84" s="76">
        <v>326</v>
      </c>
      <c r="AY84" s="76">
        <v>88</v>
      </c>
      <c r="AZ84" s="76">
        <v>223</v>
      </c>
      <c r="BA84" s="76">
        <v>658</v>
      </c>
      <c r="BB84" s="76">
        <v>229</v>
      </c>
      <c r="BC84" s="76">
        <v>77</v>
      </c>
      <c r="BD84" s="76">
        <v>737</v>
      </c>
      <c r="BE84" s="76">
        <v>76</v>
      </c>
      <c r="BF84" s="76">
        <v>65</v>
      </c>
      <c r="BG84" s="76">
        <v>1027</v>
      </c>
      <c r="BH84" s="76">
        <v>91</v>
      </c>
      <c r="BI84" s="76">
        <v>49</v>
      </c>
      <c r="BJ84" s="71">
        <v>0.21086186540731996</v>
      </c>
      <c r="BK84" s="87">
        <v>5.9</v>
      </c>
      <c r="BL84" s="87">
        <v>6.6</v>
      </c>
      <c r="BM84" s="87">
        <v>4.7</v>
      </c>
      <c r="BN84" s="87">
        <v>5.0999999999999996</v>
      </c>
      <c r="BO84" s="87">
        <v>4.3</v>
      </c>
      <c r="BP84" s="87">
        <v>7.4</v>
      </c>
      <c r="BQ84" s="87">
        <v>5.5</v>
      </c>
      <c r="BR84" s="87">
        <v>4.4000000000000004</v>
      </c>
      <c r="BS84" s="87">
        <v>6.1</v>
      </c>
      <c r="BT84" s="87">
        <v>6.3</v>
      </c>
      <c r="BU84" s="87">
        <v>6.7</v>
      </c>
      <c r="BV84" s="87">
        <v>5.3</v>
      </c>
      <c r="BW84" s="87">
        <v>9.1999999999999993</v>
      </c>
      <c r="BX84" s="87">
        <v>6.6</v>
      </c>
      <c r="BY84" s="87">
        <v>7.1</v>
      </c>
      <c r="BZ84" s="87">
        <v>4.9000000000000004</v>
      </c>
      <c r="CA84" s="87">
        <v>2.2000000000000002</v>
      </c>
      <c r="CB84" s="87">
        <v>1.8</v>
      </c>
      <c r="CC84" s="87">
        <v>17.2</v>
      </c>
      <c r="CD84" s="87">
        <v>60.3</v>
      </c>
      <c r="CE84" s="87">
        <v>22.6</v>
      </c>
    </row>
    <row r="85" spans="1:83" x14ac:dyDescent="0.25">
      <c r="A85" s="61" t="s">
        <v>1192</v>
      </c>
      <c r="B85" s="61" t="s">
        <v>1193</v>
      </c>
      <c r="C85" s="61" t="s">
        <v>1194</v>
      </c>
      <c r="D85" s="61" t="s">
        <v>2099</v>
      </c>
      <c r="E85" s="61" t="s">
        <v>1195</v>
      </c>
      <c r="F85" s="61" t="s">
        <v>1196</v>
      </c>
      <c r="G85" s="61" t="s">
        <v>440</v>
      </c>
      <c r="H85" s="61" t="s">
        <v>1197</v>
      </c>
      <c r="I85" s="61" t="s">
        <v>1198</v>
      </c>
      <c r="J85" s="97" t="s">
        <v>1198</v>
      </c>
      <c r="K85" s="61">
        <v>5455588</v>
      </c>
      <c r="L85" s="61" t="s">
        <v>241</v>
      </c>
      <c r="M85" s="83">
        <v>2.7859930845312904</v>
      </c>
      <c r="N85" s="77">
        <v>3019</v>
      </c>
      <c r="O85" s="62">
        <v>1083.6351377763417</v>
      </c>
      <c r="P85" s="77">
        <v>1237</v>
      </c>
      <c r="Q85" s="62">
        <v>2.44</v>
      </c>
      <c r="R85" s="77">
        <v>3019</v>
      </c>
      <c r="S85" s="77">
        <v>8</v>
      </c>
      <c r="T85" s="77">
        <v>84</v>
      </c>
      <c r="U85" s="77">
        <v>8</v>
      </c>
      <c r="V85" s="77">
        <v>74</v>
      </c>
      <c r="W85" s="77">
        <v>144</v>
      </c>
      <c r="X85" s="77">
        <v>30</v>
      </c>
      <c r="Y85" s="77">
        <v>176</v>
      </c>
      <c r="Z85" s="77">
        <v>113</v>
      </c>
      <c r="AA85" s="77">
        <v>37</v>
      </c>
      <c r="AB85" s="77">
        <v>57</v>
      </c>
      <c r="AC85" s="77">
        <v>187</v>
      </c>
      <c r="AD85" s="77">
        <v>140</v>
      </c>
      <c r="AE85" s="77">
        <v>59</v>
      </c>
      <c r="AF85" s="77">
        <v>65</v>
      </c>
      <c r="AG85" s="77">
        <v>3</v>
      </c>
      <c r="AH85" s="77">
        <v>52</v>
      </c>
      <c r="AI85" s="62">
        <v>8.0840743734842366</v>
      </c>
      <c r="AJ85" s="62">
        <v>17.623282134195634</v>
      </c>
      <c r="AK85" s="62">
        <v>28.779304769603879</v>
      </c>
      <c r="AL85" s="62">
        <v>4.6079223928860147</v>
      </c>
      <c r="AM85" s="62">
        <v>40.905416329830238</v>
      </c>
      <c r="AN85" s="77">
        <v>34489</v>
      </c>
      <c r="AO85" s="77">
        <v>43972</v>
      </c>
      <c r="AP85" s="62">
        <v>0.54486661277283754</v>
      </c>
      <c r="AQ85" s="77">
        <v>1237</v>
      </c>
      <c r="AR85" s="77">
        <v>102</v>
      </c>
      <c r="AS85" s="77">
        <v>820</v>
      </c>
      <c r="AT85" s="77">
        <v>417</v>
      </c>
      <c r="AU85" s="77">
        <v>24</v>
      </c>
      <c r="AV85" s="77">
        <v>60</v>
      </c>
      <c r="AW85" s="77">
        <v>16</v>
      </c>
      <c r="AX85" s="77">
        <v>27</v>
      </c>
      <c r="AY85" s="77">
        <v>48</v>
      </c>
      <c r="AZ85" s="77">
        <v>173</v>
      </c>
      <c r="BA85" s="77">
        <v>203</v>
      </c>
      <c r="BB85" s="77">
        <v>108</v>
      </c>
      <c r="BC85" s="77">
        <v>15</v>
      </c>
      <c r="BD85" s="77">
        <v>229</v>
      </c>
      <c r="BE85" s="77">
        <v>2</v>
      </c>
      <c r="BF85" s="77">
        <v>0</v>
      </c>
      <c r="BG85" s="77">
        <v>296</v>
      </c>
      <c r="BH85" s="77">
        <v>23</v>
      </c>
      <c r="BI85" s="77">
        <v>0</v>
      </c>
      <c r="BJ85" s="62">
        <v>0.16666666666666666</v>
      </c>
      <c r="BK85" s="88">
        <v>1.5</v>
      </c>
      <c r="BL85" s="88">
        <v>5.2</v>
      </c>
      <c r="BM85" s="88">
        <v>3.6</v>
      </c>
      <c r="BN85" s="88">
        <v>5.5</v>
      </c>
      <c r="BO85" s="88">
        <v>7.2</v>
      </c>
      <c r="BP85" s="88">
        <v>12.3</v>
      </c>
      <c r="BQ85" s="88">
        <v>7.1</v>
      </c>
      <c r="BR85" s="88">
        <v>7.9</v>
      </c>
      <c r="BS85" s="88">
        <v>7.8</v>
      </c>
      <c r="BT85" s="88">
        <v>3.5</v>
      </c>
      <c r="BU85" s="88">
        <v>7.7</v>
      </c>
      <c r="BV85" s="88">
        <v>2.6</v>
      </c>
      <c r="BW85" s="88">
        <v>6.6</v>
      </c>
      <c r="BX85" s="88">
        <v>7.1</v>
      </c>
      <c r="BY85" s="88">
        <v>9.5</v>
      </c>
      <c r="BZ85" s="88">
        <v>1.5</v>
      </c>
      <c r="CA85" s="88">
        <v>1.9</v>
      </c>
      <c r="CB85" s="88">
        <v>1.5</v>
      </c>
      <c r="CC85" s="88">
        <v>10.3</v>
      </c>
      <c r="CD85" s="88">
        <v>68.2</v>
      </c>
      <c r="CE85" s="88">
        <v>21.5</v>
      </c>
    </row>
    <row r="86" spans="1:83" x14ac:dyDescent="0.25">
      <c r="A86" s="61" t="s">
        <v>1585</v>
      </c>
      <c r="B86" s="61" t="s">
        <v>1586</v>
      </c>
      <c r="C86" s="61" t="s">
        <v>1587</v>
      </c>
      <c r="D86" s="61" t="s">
        <v>2099</v>
      </c>
      <c r="E86" s="61" t="s">
        <v>1195</v>
      </c>
      <c r="F86" s="61" t="s">
        <v>1196</v>
      </c>
      <c r="G86" s="61" t="s">
        <v>440</v>
      </c>
      <c r="H86" s="61" t="s">
        <v>1588</v>
      </c>
      <c r="I86" s="61" t="s">
        <v>1589</v>
      </c>
      <c r="J86" s="97" t="s">
        <v>1589</v>
      </c>
      <c r="K86" s="61">
        <v>5484580</v>
      </c>
      <c r="L86" s="61" t="s">
        <v>316</v>
      </c>
      <c r="M86" s="83">
        <v>0.32999273336183688</v>
      </c>
      <c r="N86" s="77">
        <v>381</v>
      </c>
      <c r="O86" s="62">
        <v>1154.5708783297166</v>
      </c>
      <c r="P86" s="77">
        <v>174</v>
      </c>
      <c r="Q86" s="62">
        <v>2.06</v>
      </c>
      <c r="R86" s="77">
        <v>358</v>
      </c>
      <c r="S86" s="77">
        <v>5</v>
      </c>
      <c r="T86" s="77">
        <v>18</v>
      </c>
      <c r="U86" s="77">
        <v>10</v>
      </c>
      <c r="V86" s="77">
        <v>18</v>
      </c>
      <c r="W86" s="77">
        <v>17</v>
      </c>
      <c r="X86" s="77">
        <v>12</v>
      </c>
      <c r="Y86" s="77">
        <v>2</v>
      </c>
      <c r="Z86" s="77">
        <v>32</v>
      </c>
      <c r="AA86" s="77">
        <v>11</v>
      </c>
      <c r="AB86" s="77">
        <v>7</v>
      </c>
      <c r="AC86" s="77">
        <v>9</v>
      </c>
      <c r="AD86" s="77">
        <v>19</v>
      </c>
      <c r="AE86" s="77">
        <v>9</v>
      </c>
      <c r="AF86" s="77">
        <v>2</v>
      </c>
      <c r="AG86" s="77">
        <v>1</v>
      </c>
      <c r="AH86" s="77">
        <v>2</v>
      </c>
      <c r="AI86" s="62">
        <v>18.96551724137931</v>
      </c>
      <c r="AJ86" s="62">
        <v>20.114942528735632</v>
      </c>
      <c r="AK86" s="62">
        <v>32.758620689655174</v>
      </c>
      <c r="AL86" s="62">
        <v>4.0229885057471266</v>
      </c>
      <c r="AM86" s="62">
        <v>24.137931034482758</v>
      </c>
      <c r="AN86" s="77">
        <v>21038</v>
      </c>
      <c r="AO86" s="77">
        <v>40543</v>
      </c>
      <c r="AP86" s="62">
        <v>0.7183908045977011</v>
      </c>
      <c r="AQ86" s="77">
        <v>174</v>
      </c>
      <c r="AR86" s="77">
        <v>23</v>
      </c>
      <c r="AS86" s="77">
        <v>92</v>
      </c>
      <c r="AT86" s="77">
        <v>82</v>
      </c>
      <c r="AU86" s="77">
        <v>0</v>
      </c>
      <c r="AV86" s="77">
        <v>13</v>
      </c>
      <c r="AW86" s="77">
        <v>20</v>
      </c>
      <c r="AX86" s="77">
        <v>15</v>
      </c>
      <c r="AY86" s="77">
        <v>16</v>
      </c>
      <c r="AZ86" s="77">
        <v>16</v>
      </c>
      <c r="BA86" s="77">
        <v>29</v>
      </c>
      <c r="BB86" s="77">
        <v>15</v>
      </c>
      <c r="BC86" s="77">
        <v>1</v>
      </c>
      <c r="BD86" s="77">
        <v>9</v>
      </c>
      <c r="BE86" s="77">
        <v>6</v>
      </c>
      <c r="BF86" s="77">
        <v>1</v>
      </c>
      <c r="BG86" s="77">
        <v>30</v>
      </c>
      <c r="BH86" s="77">
        <v>3</v>
      </c>
      <c r="BI86" s="77">
        <v>0</v>
      </c>
      <c r="BJ86" s="62">
        <v>0.21839080459770116</v>
      </c>
      <c r="BK86" s="88">
        <v>2.4</v>
      </c>
      <c r="BL86" s="88">
        <v>4.7</v>
      </c>
      <c r="BM86" s="88">
        <v>6</v>
      </c>
      <c r="BN86" s="88">
        <v>10.8</v>
      </c>
      <c r="BO86" s="88">
        <v>2.9</v>
      </c>
      <c r="BP86" s="88">
        <v>3.4</v>
      </c>
      <c r="BQ86" s="88">
        <v>4.2</v>
      </c>
      <c r="BR86" s="88">
        <v>7.1</v>
      </c>
      <c r="BS86" s="88">
        <v>10</v>
      </c>
      <c r="BT86" s="88">
        <v>8.9</v>
      </c>
      <c r="BU86" s="88">
        <v>1.8</v>
      </c>
      <c r="BV86" s="88">
        <v>6.6</v>
      </c>
      <c r="BW86" s="88">
        <v>7.1</v>
      </c>
      <c r="BX86" s="88">
        <v>6</v>
      </c>
      <c r="BY86" s="88">
        <v>3.9</v>
      </c>
      <c r="BZ86" s="88">
        <v>6.8</v>
      </c>
      <c r="CA86" s="88">
        <v>6.3</v>
      </c>
      <c r="CB86" s="88">
        <v>1</v>
      </c>
      <c r="CC86" s="88">
        <v>13.1</v>
      </c>
      <c r="CD86" s="88">
        <v>62.8</v>
      </c>
      <c r="CE86" s="88">
        <v>24</v>
      </c>
    </row>
    <row r="87" spans="1:83" s="18" customFormat="1" x14ac:dyDescent="0.25">
      <c r="A87" s="67" t="s">
        <v>31</v>
      </c>
      <c r="B87" s="68" t="s">
        <v>1984</v>
      </c>
      <c r="C87" s="67"/>
      <c r="D87" s="67" t="s">
        <v>2098</v>
      </c>
      <c r="E87" s="67"/>
      <c r="F87" s="67"/>
      <c r="G87" s="67"/>
      <c r="H87" s="67"/>
      <c r="I87" s="67"/>
      <c r="J87" s="98"/>
      <c r="K87" s="67">
        <v>54031</v>
      </c>
      <c r="L87" s="67" t="s">
        <v>30</v>
      </c>
      <c r="M87" s="84">
        <v>584.44667841770888</v>
      </c>
      <c r="N87" s="78">
        <v>14269</v>
      </c>
      <c r="O87" s="69">
        <v>24.414545461411329</v>
      </c>
      <c r="P87" s="78">
        <v>5794</v>
      </c>
      <c r="Q87" s="69">
        <v>2.4500000000000002</v>
      </c>
      <c r="R87" s="78">
        <v>14196</v>
      </c>
      <c r="S87" s="78">
        <v>242</v>
      </c>
      <c r="T87" s="78">
        <v>439</v>
      </c>
      <c r="U87" s="78">
        <v>147</v>
      </c>
      <c r="V87" s="78">
        <v>289</v>
      </c>
      <c r="W87" s="78">
        <v>417</v>
      </c>
      <c r="X87" s="78">
        <v>246</v>
      </c>
      <c r="Y87" s="78">
        <v>446</v>
      </c>
      <c r="Z87" s="78">
        <v>564</v>
      </c>
      <c r="AA87" s="78">
        <v>325</v>
      </c>
      <c r="AB87" s="78">
        <v>296</v>
      </c>
      <c r="AC87" s="78">
        <v>857</v>
      </c>
      <c r="AD87" s="78">
        <v>569</v>
      </c>
      <c r="AE87" s="78">
        <v>397</v>
      </c>
      <c r="AF87" s="78">
        <v>278</v>
      </c>
      <c r="AG87" s="78">
        <v>168</v>
      </c>
      <c r="AH87" s="78">
        <v>114</v>
      </c>
      <c r="AI87" s="69">
        <v>14.290645495340007</v>
      </c>
      <c r="AJ87" s="69">
        <v>12.185018985157059</v>
      </c>
      <c r="AK87" s="69">
        <v>27.286848463928205</v>
      </c>
      <c r="AL87" s="69">
        <v>5.1087331722471516</v>
      </c>
      <c r="AM87" s="69">
        <v>41.128753883327576</v>
      </c>
      <c r="AN87" s="78">
        <v>28388</v>
      </c>
      <c r="AO87" s="78">
        <v>46592</v>
      </c>
      <c r="AP87" s="69">
        <v>0.53762512944425267</v>
      </c>
      <c r="AQ87" s="78">
        <v>5794</v>
      </c>
      <c r="AR87" s="78">
        <v>2347</v>
      </c>
      <c r="AS87" s="78">
        <v>4456</v>
      </c>
      <c r="AT87" s="78">
        <v>1338</v>
      </c>
      <c r="AU87" s="78">
        <v>94</v>
      </c>
      <c r="AV87" s="78">
        <v>113</v>
      </c>
      <c r="AW87" s="78">
        <v>515</v>
      </c>
      <c r="AX87" s="78">
        <v>368</v>
      </c>
      <c r="AY87" s="78">
        <v>152</v>
      </c>
      <c r="AZ87" s="78">
        <v>412</v>
      </c>
      <c r="BA87" s="78">
        <v>890</v>
      </c>
      <c r="BB87" s="78">
        <v>352</v>
      </c>
      <c r="BC87" s="78">
        <v>93</v>
      </c>
      <c r="BD87" s="78">
        <v>975</v>
      </c>
      <c r="BE87" s="78">
        <v>84</v>
      </c>
      <c r="BF87" s="78">
        <v>66</v>
      </c>
      <c r="BG87" s="78">
        <v>1353</v>
      </c>
      <c r="BH87" s="78">
        <v>117</v>
      </c>
      <c r="BI87" s="78">
        <v>49</v>
      </c>
      <c r="BJ87" s="69">
        <v>0.20149121249778093</v>
      </c>
      <c r="BK87" s="89">
        <v>5.9</v>
      </c>
      <c r="BL87" s="89">
        <v>6.6</v>
      </c>
      <c r="BM87" s="89">
        <v>4.7</v>
      </c>
      <c r="BN87" s="89">
        <v>5.0999999999999996</v>
      </c>
      <c r="BO87" s="89">
        <v>4.3</v>
      </c>
      <c r="BP87" s="89">
        <v>7.4</v>
      </c>
      <c r="BQ87" s="89">
        <v>5.5</v>
      </c>
      <c r="BR87" s="89">
        <v>4.4000000000000004</v>
      </c>
      <c r="BS87" s="89">
        <v>6.1</v>
      </c>
      <c r="BT87" s="89">
        <v>6.3</v>
      </c>
      <c r="BU87" s="89">
        <v>6.7</v>
      </c>
      <c r="BV87" s="89">
        <v>5.3</v>
      </c>
      <c r="BW87" s="89">
        <v>9.1999999999999993</v>
      </c>
      <c r="BX87" s="89">
        <v>6.6</v>
      </c>
      <c r="BY87" s="89">
        <v>7.1</v>
      </c>
      <c r="BZ87" s="89">
        <v>4.9000000000000004</v>
      </c>
      <c r="CA87" s="89">
        <v>2.2000000000000002</v>
      </c>
      <c r="CB87" s="89">
        <v>1.8</v>
      </c>
      <c r="CC87" s="89">
        <v>17.2</v>
      </c>
      <c r="CD87" s="89">
        <v>60.3</v>
      </c>
      <c r="CE87" s="89">
        <v>22.6</v>
      </c>
    </row>
    <row r="88" spans="1:83" s="72" customFormat="1" x14ac:dyDescent="0.25">
      <c r="A88" s="70" t="s">
        <v>1765</v>
      </c>
      <c r="B88" s="70" t="s">
        <v>1766</v>
      </c>
      <c r="C88" s="70" t="s">
        <v>1767</v>
      </c>
      <c r="D88" s="70" t="s">
        <v>2097</v>
      </c>
      <c r="E88" s="70" t="s">
        <v>469</v>
      </c>
      <c r="F88" s="70" t="s">
        <v>470</v>
      </c>
      <c r="G88" s="70" t="s">
        <v>440</v>
      </c>
      <c r="H88" s="70" t="s">
        <v>1768</v>
      </c>
      <c r="I88" s="70" t="s">
        <v>1769</v>
      </c>
      <c r="J88" s="96" t="s">
        <v>1769</v>
      </c>
      <c r="K88" s="70" t="s">
        <v>1978</v>
      </c>
      <c r="L88" s="70" t="s">
        <v>1978</v>
      </c>
      <c r="M88" s="82">
        <v>388.15250562300741</v>
      </c>
      <c r="N88" s="76">
        <v>30591</v>
      </c>
      <c r="O88" s="71">
        <v>78.811806073233143</v>
      </c>
      <c r="P88" s="76">
        <v>11914</v>
      </c>
      <c r="Q88" s="71">
        <v>2.535840188014101</v>
      </c>
      <c r="R88" s="76">
        <v>30212</v>
      </c>
      <c r="S88" s="76">
        <v>542</v>
      </c>
      <c r="T88" s="76">
        <v>548</v>
      </c>
      <c r="U88" s="76">
        <v>803</v>
      </c>
      <c r="V88" s="76">
        <v>738</v>
      </c>
      <c r="W88" s="76">
        <v>647</v>
      </c>
      <c r="X88" s="76">
        <v>514</v>
      </c>
      <c r="Y88" s="76">
        <v>405</v>
      </c>
      <c r="Z88" s="76">
        <v>621</v>
      </c>
      <c r="AA88" s="76">
        <v>483</v>
      </c>
      <c r="AB88" s="76">
        <v>1046</v>
      </c>
      <c r="AC88" s="76">
        <v>989</v>
      </c>
      <c r="AD88" s="76">
        <v>1715</v>
      </c>
      <c r="AE88" s="76">
        <v>1015</v>
      </c>
      <c r="AF88" s="76">
        <v>753</v>
      </c>
      <c r="AG88" s="76">
        <v>697</v>
      </c>
      <c r="AH88" s="76">
        <v>398</v>
      </c>
      <c r="AI88" s="71">
        <v>15.888870236696324</v>
      </c>
      <c r="AJ88" s="71">
        <v>11.624979016283364</v>
      </c>
      <c r="AK88" s="71">
        <v>16.980023501762631</v>
      </c>
      <c r="AL88" s="71">
        <v>8.7795870404566063</v>
      </c>
      <c r="AM88" s="71">
        <v>46.726540204801076</v>
      </c>
      <c r="AN88" s="76">
        <v>30029</v>
      </c>
      <c r="AO88" s="76">
        <v>54124</v>
      </c>
      <c r="AP88" s="71">
        <v>0.4449387275474232</v>
      </c>
      <c r="AQ88" s="76">
        <v>11914</v>
      </c>
      <c r="AR88" s="76">
        <v>2029</v>
      </c>
      <c r="AS88" s="76">
        <v>9562</v>
      </c>
      <c r="AT88" s="76">
        <v>2352</v>
      </c>
      <c r="AU88" s="76">
        <v>385</v>
      </c>
      <c r="AV88" s="76">
        <v>320</v>
      </c>
      <c r="AW88" s="76">
        <v>1009</v>
      </c>
      <c r="AX88" s="76">
        <v>869</v>
      </c>
      <c r="AY88" s="76">
        <v>251</v>
      </c>
      <c r="AZ88" s="76">
        <v>623</v>
      </c>
      <c r="BA88" s="76">
        <v>848</v>
      </c>
      <c r="BB88" s="76">
        <v>243</v>
      </c>
      <c r="BC88" s="76">
        <v>202</v>
      </c>
      <c r="BD88" s="76">
        <v>1442</v>
      </c>
      <c r="BE88" s="76">
        <v>372</v>
      </c>
      <c r="BF88" s="76">
        <v>172</v>
      </c>
      <c r="BG88" s="76">
        <v>4217</v>
      </c>
      <c r="BH88" s="76">
        <v>243</v>
      </c>
      <c r="BI88" s="76">
        <v>38</v>
      </c>
      <c r="BJ88" s="71">
        <v>0.18194765889264733</v>
      </c>
      <c r="BK88" s="87">
        <v>5.4</v>
      </c>
      <c r="BL88" s="87">
        <v>5.6</v>
      </c>
      <c r="BM88" s="87">
        <v>6.8</v>
      </c>
      <c r="BN88" s="87">
        <v>5.8</v>
      </c>
      <c r="BO88" s="87">
        <v>5.2</v>
      </c>
      <c r="BP88" s="87">
        <v>5.8</v>
      </c>
      <c r="BQ88" s="87">
        <v>5.9</v>
      </c>
      <c r="BR88" s="87">
        <v>7</v>
      </c>
      <c r="BS88" s="87">
        <v>5.7</v>
      </c>
      <c r="BT88" s="87">
        <v>6.4</v>
      </c>
      <c r="BU88" s="87">
        <v>6.7</v>
      </c>
      <c r="BV88" s="87">
        <v>6.8</v>
      </c>
      <c r="BW88" s="87">
        <v>7.7</v>
      </c>
      <c r="BX88" s="87">
        <v>6.5</v>
      </c>
      <c r="BY88" s="87">
        <v>4.8</v>
      </c>
      <c r="BZ88" s="87">
        <v>3.6</v>
      </c>
      <c r="CA88" s="87">
        <v>2</v>
      </c>
      <c r="CB88" s="87">
        <v>2.5</v>
      </c>
      <c r="CC88" s="87">
        <v>17.8</v>
      </c>
      <c r="CD88" s="87">
        <v>63.000000000000007</v>
      </c>
      <c r="CE88" s="87">
        <v>19.399999999999999</v>
      </c>
    </row>
    <row r="89" spans="1:83" x14ac:dyDescent="0.25">
      <c r="A89" s="61" t="s">
        <v>466</v>
      </c>
      <c r="B89" s="61" t="s">
        <v>467</v>
      </c>
      <c r="C89" s="61" t="s">
        <v>468</v>
      </c>
      <c r="D89" s="61" t="s">
        <v>2099</v>
      </c>
      <c r="E89" s="61" t="s">
        <v>469</v>
      </c>
      <c r="F89" s="61" t="s">
        <v>470</v>
      </c>
      <c r="G89" s="61" t="s">
        <v>440</v>
      </c>
      <c r="H89" s="61" t="s">
        <v>471</v>
      </c>
      <c r="I89" s="61" t="s">
        <v>472</v>
      </c>
      <c r="J89" s="97" t="s">
        <v>472</v>
      </c>
      <c r="K89" s="61">
        <v>5401900</v>
      </c>
      <c r="L89" s="61" t="s">
        <v>114</v>
      </c>
      <c r="M89" s="83">
        <v>1.0560446847504454</v>
      </c>
      <c r="N89" s="77">
        <v>565</v>
      </c>
      <c r="O89" s="62">
        <v>535.01523956206029</v>
      </c>
      <c r="P89" s="77">
        <v>315</v>
      </c>
      <c r="Q89" s="62">
        <v>1.79</v>
      </c>
      <c r="R89" s="77">
        <v>565</v>
      </c>
      <c r="S89" s="77">
        <v>111</v>
      </c>
      <c r="T89" s="77">
        <v>9</v>
      </c>
      <c r="U89" s="77">
        <v>10</v>
      </c>
      <c r="V89" s="77">
        <v>30</v>
      </c>
      <c r="W89" s="77">
        <v>50</v>
      </c>
      <c r="X89" s="77">
        <v>23</v>
      </c>
      <c r="Y89" s="77">
        <v>15</v>
      </c>
      <c r="Z89" s="77">
        <v>0</v>
      </c>
      <c r="AA89" s="77">
        <v>11</v>
      </c>
      <c r="AB89" s="77">
        <v>11</v>
      </c>
      <c r="AC89" s="77">
        <v>16</v>
      </c>
      <c r="AD89" s="77">
        <v>18</v>
      </c>
      <c r="AE89" s="77">
        <v>8</v>
      </c>
      <c r="AF89" s="77">
        <v>3</v>
      </c>
      <c r="AG89" s="77">
        <v>0</v>
      </c>
      <c r="AH89" s="77">
        <v>0</v>
      </c>
      <c r="AI89" s="62">
        <v>41.269841269841265</v>
      </c>
      <c r="AJ89" s="62">
        <v>25.396825396825395</v>
      </c>
      <c r="AK89" s="62">
        <v>15.555555555555555</v>
      </c>
      <c r="AL89" s="62">
        <v>3.4920634920634921</v>
      </c>
      <c r="AM89" s="62">
        <v>14.285714285714285</v>
      </c>
      <c r="AN89" s="77">
        <v>17393</v>
      </c>
      <c r="AO89" s="77">
        <v>24306</v>
      </c>
      <c r="AP89" s="62">
        <v>0.82222222222222219</v>
      </c>
      <c r="AQ89" s="77">
        <v>315</v>
      </c>
      <c r="AR89" s="77">
        <v>41</v>
      </c>
      <c r="AS89" s="77">
        <v>132</v>
      </c>
      <c r="AT89" s="77">
        <v>183</v>
      </c>
      <c r="AU89" s="77">
        <v>6</v>
      </c>
      <c r="AV89" s="77">
        <v>0</v>
      </c>
      <c r="AW89" s="77">
        <v>97</v>
      </c>
      <c r="AX89" s="77">
        <v>50</v>
      </c>
      <c r="AY89" s="77">
        <v>28</v>
      </c>
      <c r="AZ89" s="77">
        <v>20</v>
      </c>
      <c r="BA89" s="77">
        <v>26</v>
      </c>
      <c r="BB89" s="77">
        <v>0</v>
      </c>
      <c r="BC89" s="77">
        <v>0</v>
      </c>
      <c r="BD89" s="77">
        <v>20</v>
      </c>
      <c r="BE89" s="77">
        <v>0</v>
      </c>
      <c r="BF89" s="77">
        <v>0</v>
      </c>
      <c r="BG89" s="77">
        <v>22</v>
      </c>
      <c r="BH89" s="77">
        <v>0</v>
      </c>
      <c r="BI89" s="77">
        <v>0</v>
      </c>
      <c r="BJ89" s="62">
        <v>0.43494423791821563</v>
      </c>
      <c r="BK89" s="88">
        <v>2.2999999999999998</v>
      </c>
      <c r="BL89" s="88">
        <v>9.6999999999999993</v>
      </c>
      <c r="BM89" s="88">
        <v>2.7</v>
      </c>
      <c r="BN89" s="88">
        <v>4.0999999999999996</v>
      </c>
      <c r="BO89" s="88">
        <v>1.6</v>
      </c>
      <c r="BP89" s="88">
        <v>16.600000000000001</v>
      </c>
      <c r="BQ89" s="88">
        <v>3.5</v>
      </c>
      <c r="BR89" s="88">
        <v>11.3</v>
      </c>
      <c r="BS89" s="88">
        <v>2.8</v>
      </c>
      <c r="BT89" s="88">
        <v>9.6999999999999993</v>
      </c>
      <c r="BU89" s="88">
        <v>5</v>
      </c>
      <c r="BV89" s="88">
        <v>8.1</v>
      </c>
      <c r="BW89" s="88">
        <v>4.0999999999999996</v>
      </c>
      <c r="BX89" s="88">
        <v>8.1</v>
      </c>
      <c r="BY89" s="88">
        <v>3</v>
      </c>
      <c r="BZ89" s="88">
        <v>0</v>
      </c>
      <c r="CA89" s="88">
        <v>2.2999999999999998</v>
      </c>
      <c r="CB89" s="88">
        <v>5</v>
      </c>
      <c r="CC89" s="88">
        <v>14.7</v>
      </c>
      <c r="CD89" s="88">
        <v>66.8</v>
      </c>
      <c r="CE89" s="88">
        <v>18.399999999999999</v>
      </c>
    </row>
    <row r="90" spans="1:83" x14ac:dyDescent="0.25">
      <c r="A90" s="61" t="s">
        <v>624</v>
      </c>
      <c r="B90" s="61" t="s">
        <v>625</v>
      </c>
      <c r="C90" s="61" t="s">
        <v>626</v>
      </c>
      <c r="D90" s="61" t="s">
        <v>2099</v>
      </c>
      <c r="E90" s="61" t="s">
        <v>469</v>
      </c>
      <c r="F90" s="61" t="s">
        <v>470</v>
      </c>
      <c r="G90" s="61" t="s">
        <v>440</v>
      </c>
      <c r="H90" s="61" t="s">
        <v>627</v>
      </c>
      <c r="I90" s="61" t="s">
        <v>628</v>
      </c>
      <c r="J90" s="97" t="s">
        <v>628</v>
      </c>
      <c r="K90" s="61">
        <v>5410180</v>
      </c>
      <c r="L90" s="61" t="s">
        <v>138</v>
      </c>
      <c r="M90" s="83">
        <v>10.779450606306675</v>
      </c>
      <c r="N90" s="77">
        <v>9165</v>
      </c>
      <c r="O90" s="62">
        <v>850.22885996044022</v>
      </c>
      <c r="P90" s="77">
        <v>3704</v>
      </c>
      <c r="Q90" s="62">
        <v>2.44</v>
      </c>
      <c r="R90" s="77">
        <v>9032</v>
      </c>
      <c r="S90" s="77">
        <v>106</v>
      </c>
      <c r="T90" s="77">
        <v>49</v>
      </c>
      <c r="U90" s="77">
        <v>88</v>
      </c>
      <c r="V90" s="77">
        <v>73</v>
      </c>
      <c r="W90" s="77">
        <v>163</v>
      </c>
      <c r="X90" s="77">
        <v>70</v>
      </c>
      <c r="Y90" s="77">
        <v>76</v>
      </c>
      <c r="Z90" s="77">
        <v>182</v>
      </c>
      <c r="AA90" s="77">
        <v>70</v>
      </c>
      <c r="AB90" s="77">
        <v>306</v>
      </c>
      <c r="AC90" s="77">
        <v>335</v>
      </c>
      <c r="AD90" s="77">
        <v>531</v>
      </c>
      <c r="AE90" s="77">
        <v>478</v>
      </c>
      <c r="AF90" s="77">
        <v>431</v>
      </c>
      <c r="AG90" s="77">
        <v>228</v>
      </c>
      <c r="AH90" s="77">
        <v>518</v>
      </c>
      <c r="AI90" s="62">
        <v>6.5604751619870409</v>
      </c>
      <c r="AJ90" s="62">
        <v>6.3714902807775378</v>
      </c>
      <c r="AK90" s="62">
        <v>10.745140388768897</v>
      </c>
      <c r="AL90" s="62">
        <v>8.2613390928725696</v>
      </c>
      <c r="AM90" s="62">
        <v>68.061555075593944</v>
      </c>
      <c r="AN90" s="77">
        <v>47630</v>
      </c>
      <c r="AO90" s="77">
        <v>87936</v>
      </c>
      <c r="AP90" s="62">
        <v>0.23677105831533476</v>
      </c>
      <c r="AQ90" s="77">
        <v>3704</v>
      </c>
      <c r="AR90" s="77">
        <v>352</v>
      </c>
      <c r="AS90" s="77">
        <v>2755</v>
      </c>
      <c r="AT90" s="77">
        <v>949</v>
      </c>
      <c r="AU90" s="77">
        <v>0</v>
      </c>
      <c r="AV90" s="77">
        <v>0</v>
      </c>
      <c r="AW90" s="77">
        <v>205</v>
      </c>
      <c r="AX90" s="77">
        <v>74</v>
      </c>
      <c r="AY90" s="77">
        <v>79</v>
      </c>
      <c r="AZ90" s="77">
        <v>123</v>
      </c>
      <c r="BA90" s="77">
        <v>129</v>
      </c>
      <c r="BB90" s="77">
        <v>145</v>
      </c>
      <c r="BC90" s="77">
        <v>54</v>
      </c>
      <c r="BD90" s="77">
        <v>235</v>
      </c>
      <c r="BE90" s="77">
        <v>296</v>
      </c>
      <c r="BF90" s="77">
        <v>110</v>
      </c>
      <c r="BG90" s="77">
        <v>1788</v>
      </c>
      <c r="BH90" s="77">
        <v>336</v>
      </c>
      <c r="BI90" s="77">
        <v>40</v>
      </c>
      <c r="BJ90" s="62">
        <v>0.14720531267293857</v>
      </c>
      <c r="BK90" s="88">
        <v>6.5</v>
      </c>
      <c r="BL90" s="88">
        <v>5.2</v>
      </c>
      <c r="BM90" s="88">
        <v>3.7</v>
      </c>
      <c r="BN90" s="88">
        <v>5.4</v>
      </c>
      <c r="BO90" s="88">
        <v>2.6</v>
      </c>
      <c r="BP90" s="88">
        <v>8.8000000000000007</v>
      </c>
      <c r="BQ90" s="88">
        <v>6.1</v>
      </c>
      <c r="BR90" s="88">
        <v>7</v>
      </c>
      <c r="BS90" s="88">
        <v>5.9</v>
      </c>
      <c r="BT90" s="88">
        <v>5</v>
      </c>
      <c r="BU90" s="88">
        <v>8.3000000000000007</v>
      </c>
      <c r="BV90" s="88">
        <v>7.8</v>
      </c>
      <c r="BW90" s="88">
        <v>6</v>
      </c>
      <c r="BX90" s="88">
        <v>6.4</v>
      </c>
      <c r="BY90" s="88">
        <v>4.0999999999999996</v>
      </c>
      <c r="BZ90" s="88">
        <v>3.1</v>
      </c>
      <c r="CA90" s="88">
        <v>3.6</v>
      </c>
      <c r="CB90" s="88">
        <v>4.5999999999999996</v>
      </c>
      <c r="CC90" s="88">
        <v>15.399999999999999</v>
      </c>
      <c r="CD90" s="88">
        <v>62.899999999999991</v>
      </c>
      <c r="CE90" s="88">
        <v>21.799999999999997</v>
      </c>
    </row>
    <row r="91" spans="1:83" x14ac:dyDescent="0.25">
      <c r="A91" s="61" t="s">
        <v>723</v>
      </c>
      <c r="B91" s="61" t="s">
        <v>724</v>
      </c>
      <c r="C91" s="61" t="s">
        <v>725</v>
      </c>
      <c r="D91" s="61" t="s">
        <v>2099</v>
      </c>
      <c r="E91" s="61" t="s">
        <v>469</v>
      </c>
      <c r="F91" s="61" t="s">
        <v>470</v>
      </c>
      <c r="G91" s="61" t="s">
        <v>440</v>
      </c>
      <c r="H91" s="61" t="s">
        <v>726</v>
      </c>
      <c r="I91" s="61" t="s">
        <v>727</v>
      </c>
      <c r="J91" s="97" t="s">
        <v>727</v>
      </c>
      <c r="K91" s="61">
        <v>5415628</v>
      </c>
      <c r="L91" s="61" t="s">
        <v>155</v>
      </c>
      <c r="M91" s="83">
        <v>9.7251786293455069</v>
      </c>
      <c r="N91" s="77">
        <v>16085</v>
      </c>
      <c r="O91" s="62">
        <v>1653.9541959120295</v>
      </c>
      <c r="P91" s="77">
        <v>6588</v>
      </c>
      <c r="Q91" s="62">
        <v>2.41</v>
      </c>
      <c r="R91" s="77">
        <v>15874</v>
      </c>
      <c r="S91" s="77">
        <v>714</v>
      </c>
      <c r="T91" s="77">
        <v>383</v>
      </c>
      <c r="U91" s="77">
        <v>471</v>
      </c>
      <c r="V91" s="77">
        <v>370</v>
      </c>
      <c r="W91" s="77">
        <v>370</v>
      </c>
      <c r="X91" s="77">
        <v>269</v>
      </c>
      <c r="Y91" s="77">
        <v>589</v>
      </c>
      <c r="Z91" s="77">
        <v>387</v>
      </c>
      <c r="AA91" s="77">
        <v>237</v>
      </c>
      <c r="AB91" s="77">
        <v>473</v>
      </c>
      <c r="AC91" s="77">
        <v>574</v>
      </c>
      <c r="AD91" s="77">
        <v>598</v>
      </c>
      <c r="AE91" s="77">
        <v>464</v>
      </c>
      <c r="AF91" s="77">
        <v>410</v>
      </c>
      <c r="AG91" s="77">
        <v>183</v>
      </c>
      <c r="AH91" s="77">
        <v>96</v>
      </c>
      <c r="AI91" s="62">
        <v>23.800850030358227</v>
      </c>
      <c r="AJ91" s="62">
        <v>11.232544019429264</v>
      </c>
      <c r="AK91" s="62">
        <v>22.495446265938067</v>
      </c>
      <c r="AL91" s="62">
        <v>7.1797207043108688</v>
      </c>
      <c r="AM91" s="62">
        <v>35.291438979963566</v>
      </c>
      <c r="AN91" s="77">
        <v>24439</v>
      </c>
      <c r="AO91" s="77">
        <v>42254</v>
      </c>
      <c r="AP91" s="62">
        <v>0.5752884031572556</v>
      </c>
      <c r="AQ91" s="77">
        <v>6588</v>
      </c>
      <c r="AR91" s="77">
        <v>1412</v>
      </c>
      <c r="AS91" s="77">
        <v>4213</v>
      </c>
      <c r="AT91" s="77">
        <v>2375</v>
      </c>
      <c r="AU91" s="77">
        <v>94</v>
      </c>
      <c r="AV91" s="77">
        <v>155</v>
      </c>
      <c r="AW91" s="77">
        <v>1139</v>
      </c>
      <c r="AX91" s="77">
        <v>395</v>
      </c>
      <c r="AY91" s="77">
        <v>236</v>
      </c>
      <c r="AZ91" s="77">
        <v>356</v>
      </c>
      <c r="BA91" s="77">
        <v>688</v>
      </c>
      <c r="BB91" s="77">
        <v>297</v>
      </c>
      <c r="BC91" s="77">
        <v>203</v>
      </c>
      <c r="BD91" s="77">
        <v>796</v>
      </c>
      <c r="BE91" s="77">
        <v>79</v>
      </c>
      <c r="BF91" s="77">
        <v>104</v>
      </c>
      <c r="BG91" s="77">
        <v>1686</v>
      </c>
      <c r="BH91" s="77">
        <v>33</v>
      </c>
      <c r="BI91" s="77">
        <v>15</v>
      </c>
      <c r="BJ91" s="62">
        <v>0.28951561504142764</v>
      </c>
      <c r="BK91" s="88">
        <v>5.3</v>
      </c>
      <c r="BL91" s="88">
        <v>5.5</v>
      </c>
      <c r="BM91" s="88">
        <v>6.9</v>
      </c>
      <c r="BN91" s="88">
        <v>6.8</v>
      </c>
      <c r="BO91" s="88">
        <v>5.6</v>
      </c>
      <c r="BP91" s="88">
        <v>5.6</v>
      </c>
      <c r="BQ91" s="88">
        <v>6.7</v>
      </c>
      <c r="BR91" s="88">
        <v>8.3000000000000007</v>
      </c>
      <c r="BS91" s="88">
        <v>4.5</v>
      </c>
      <c r="BT91" s="88">
        <v>5.5</v>
      </c>
      <c r="BU91" s="88">
        <v>6.4</v>
      </c>
      <c r="BV91" s="88">
        <v>7.2</v>
      </c>
      <c r="BW91" s="88">
        <v>9</v>
      </c>
      <c r="BX91" s="88">
        <v>5.7</v>
      </c>
      <c r="BY91" s="88">
        <v>4</v>
      </c>
      <c r="BZ91" s="88">
        <v>2.8</v>
      </c>
      <c r="CA91" s="88">
        <v>1.7</v>
      </c>
      <c r="CB91" s="88">
        <v>2.4</v>
      </c>
      <c r="CC91" s="88">
        <v>17.700000000000003</v>
      </c>
      <c r="CD91" s="88">
        <v>65.599999999999994</v>
      </c>
      <c r="CE91" s="88">
        <v>16.599999999999998</v>
      </c>
    </row>
    <row r="92" spans="1:83" x14ac:dyDescent="0.25">
      <c r="A92" s="61" t="s">
        <v>1085</v>
      </c>
      <c r="B92" s="61" t="s">
        <v>1086</v>
      </c>
      <c r="C92" s="61" t="s">
        <v>1087</v>
      </c>
      <c r="D92" s="61" t="s">
        <v>2099</v>
      </c>
      <c r="E92" s="61" t="s">
        <v>469</v>
      </c>
      <c r="F92" s="61" t="s">
        <v>470</v>
      </c>
      <c r="G92" s="61" t="s">
        <v>440</v>
      </c>
      <c r="H92" s="61" t="s">
        <v>1088</v>
      </c>
      <c r="I92" s="61" t="s">
        <v>1089</v>
      </c>
      <c r="J92" s="97" t="s">
        <v>1089</v>
      </c>
      <c r="K92" s="61">
        <v>5448748</v>
      </c>
      <c r="L92" s="61" t="s">
        <v>220</v>
      </c>
      <c r="M92" s="83">
        <v>0.97024933903641974</v>
      </c>
      <c r="N92" s="77">
        <v>373</v>
      </c>
      <c r="O92" s="62">
        <v>384.43726266326155</v>
      </c>
      <c r="P92" s="77">
        <v>144</v>
      </c>
      <c r="Q92" s="62">
        <v>2.59</v>
      </c>
      <c r="R92" s="77">
        <v>373</v>
      </c>
      <c r="S92" s="77">
        <v>14</v>
      </c>
      <c r="T92" s="77">
        <v>3</v>
      </c>
      <c r="U92" s="77">
        <v>9</v>
      </c>
      <c r="V92" s="77">
        <v>9</v>
      </c>
      <c r="W92" s="77">
        <v>5</v>
      </c>
      <c r="X92" s="77">
        <v>23</v>
      </c>
      <c r="Y92" s="77">
        <v>3</v>
      </c>
      <c r="Z92" s="77">
        <v>7</v>
      </c>
      <c r="AA92" s="77">
        <v>0</v>
      </c>
      <c r="AB92" s="77">
        <v>18</v>
      </c>
      <c r="AC92" s="77">
        <v>4</v>
      </c>
      <c r="AD92" s="77">
        <v>24</v>
      </c>
      <c r="AE92" s="77">
        <v>6</v>
      </c>
      <c r="AF92" s="77">
        <v>2</v>
      </c>
      <c r="AG92" s="77">
        <v>17</v>
      </c>
      <c r="AH92" s="77">
        <v>0</v>
      </c>
      <c r="AI92" s="62">
        <v>18.055555555555554</v>
      </c>
      <c r="AJ92" s="62">
        <v>9.7222222222222232</v>
      </c>
      <c r="AK92" s="62">
        <v>22.916666666666664</v>
      </c>
      <c r="AL92" s="62">
        <v>12.5</v>
      </c>
      <c r="AM92" s="62">
        <v>36.805555555555557</v>
      </c>
      <c r="AN92" s="77">
        <v>24255</v>
      </c>
      <c r="AO92" s="77">
        <v>44167</v>
      </c>
      <c r="AP92" s="62">
        <v>0.50694444444444442</v>
      </c>
      <c r="AQ92" s="77">
        <v>144</v>
      </c>
      <c r="AR92" s="77">
        <v>33</v>
      </c>
      <c r="AS92" s="77">
        <v>119</v>
      </c>
      <c r="AT92" s="77">
        <v>25</v>
      </c>
      <c r="AU92" s="77">
        <v>1</v>
      </c>
      <c r="AV92" s="77">
        <v>0</v>
      </c>
      <c r="AW92" s="77">
        <v>19</v>
      </c>
      <c r="AX92" s="77">
        <v>4</v>
      </c>
      <c r="AY92" s="77">
        <v>15</v>
      </c>
      <c r="AZ92" s="77">
        <v>18</v>
      </c>
      <c r="BA92" s="77">
        <v>4</v>
      </c>
      <c r="BB92" s="77">
        <v>3</v>
      </c>
      <c r="BC92" s="77">
        <v>3</v>
      </c>
      <c r="BD92" s="77">
        <v>16</v>
      </c>
      <c r="BE92" s="77">
        <v>6</v>
      </c>
      <c r="BF92" s="77">
        <v>0</v>
      </c>
      <c r="BG92" s="77">
        <v>44</v>
      </c>
      <c r="BH92" s="77">
        <v>2</v>
      </c>
      <c r="BI92" s="77">
        <v>0</v>
      </c>
      <c r="BJ92" s="62">
        <v>0.29629629629629628</v>
      </c>
      <c r="BK92" s="88">
        <v>7.5</v>
      </c>
      <c r="BL92" s="88">
        <v>4.5999999999999996</v>
      </c>
      <c r="BM92" s="88">
        <v>7.2</v>
      </c>
      <c r="BN92" s="88">
        <v>3.8</v>
      </c>
      <c r="BO92" s="88">
        <v>15.5</v>
      </c>
      <c r="BP92" s="88">
        <v>4.8</v>
      </c>
      <c r="BQ92" s="88">
        <v>3.2</v>
      </c>
      <c r="BR92" s="88">
        <v>2.7</v>
      </c>
      <c r="BS92" s="88">
        <v>7.8</v>
      </c>
      <c r="BT92" s="88">
        <v>5.6</v>
      </c>
      <c r="BU92" s="88">
        <v>9.9</v>
      </c>
      <c r="BV92" s="88">
        <v>4.8</v>
      </c>
      <c r="BW92" s="88">
        <v>8.3000000000000007</v>
      </c>
      <c r="BX92" s="88">
        <v>3.2</v>
      </c>
      <c r="BY92" s="88">
        <v>2.1</v>
      </c>
      <c r="BZ92" s="88">
        <v>6.4</v>
      </c>
      <c r="CA92" s="88">
        <v>1.9</v>
      </c>
      <c r="CB92" s="88">
        <v>0.5</v>
      </c>
      <c r="CC92" s="88">
        <v>19.3</v>
      </c>
      <c r="CD92" s="88">
        <v>66.399999999999991</v>
      </c>
      <c r="CE92" s="88">
        <v>14.100000000000001</v>
      </c>
    </row>
    <row r="93" spans="1:83" x14ac:dyDescent="0.25">
      <c r="A93" s="61" t="s">
        <v>1090</v>
      </c>
      <c r="B93" s="61" t="s">
        <v>1091</v>
      </c>
      <c r="C93" s="61" t="s">
        <v>1092</v>
      </c>
      <c r="D93" s="61" t="s">
        <v>2099</v>
      </c>
      <c r="E93" s="61" t="s">
        <v>469</v>
      </c>
      <c r="F93" s="61" t="s">
        <v>470</v>
      </c>
      <c r="G93" s="61" t="s">
        <v>440</v>
      </c>
      <c r="H93" s="61" t="s">
        <v>1093</v>
      </c>
      <c r="I93" s="61" t="s">
        <v>1094</v>
      </c>
      <c r="J93" s="97" t="s">
        <v>1094</v>
      </c>
      <c r="K93" s="61">
        <v>5449252</v>
      </c>
      <c r="L93" s="61" t="s">
        <v>221</v>
      </c>
      <c r="M93" s="83">
        <v>0.5029356275558956</v>
      </c>
      <c r="N93" s="77">
        <v>905</v>
      </c>
      <c r="O93" s="62">
        <v>1799.4350577190307</v>
      </c>
      <c r="P93" s="77">
        <v>224</v>
      </c>
      <c r="Q93" s="62">
        <v>4.04</v>
      </c>
      <c r="R93" s="77">
        <v>905</v>
      </c>
      <c r="S93" s="77">
        <v>10</v>
      </c>
      <c r="T93" s="77">
        <v>33</v>
      </c>
      <c r="U93" s="77">
        <v>3</v>
      </c>
      <c r="V93" s="77">
        <v>20</v>
      </c>
      <c r="W93" s="77">
        <v>2</v>
      </c>
      <c r="X93" s="77">
        <v>14</v>
      </c>
      <c r="Y93" s="77">
        <v>4</v>
      </c>
      <c r="Z93" s="77">
        <v>7</v>
      </c>
      <c r="AA93" s="77">
        <v>12</v>
      </c>
      <c r="AB93" s="77">
        <v>17</v>
      </c>
      <c r="AC93" s="77">
        <v>30</v>
      </c>
      <c r="AD93" s="77">
        <v>7</v>
      </c>
      <c r="AE93" s="77">
        <v>28</v>
      </c>
      <c r="AF93" s="77">
        <v>29</v>
      </c>
      <c r="AG93" s="77">
        <v>8</v>
      </c>
      <c r="AH93" s="77">
        <v>0</v>
      </c>
      <c r="AI93" s="62">
        <v>20.535714285714285</v>
      </c>
      <c r="AJ93" s="62">
        <v>9.8214285714285712</v>
      </c>
      <c r="AK93" s="62">
        <v>16.517857142857142</v>
      </c>
      <c r="AL93" s="62">
        <v>7.5892857142857135</v>
      </c>
      <c r="AM93" s="62">
        <v>45.535714285714285</v>
      </c>
      <c r="AN93" s="77">
        <v>32201</v>
      </c>
      <c r="AO93" s="77">
        <v>54688</v>
      </c>
      <c r="AP93" s="62">
        <v>0.46875</v>
      </c>
      <c r="AQ93" s="77">
        <v>224</v>
      </c>
      <c r="AR93" s="77">
        <v>61</v>
      </c>
      <c r="AS93" s="77">
        <v>194</v>
      </c>
      <c r="AT93" s="77">
        <v>30</v>
      </c>
      <c r="AU93" s="77">
        <v>2</v>
      </c>
      <c r="AV93" s="77">
        <v>3</v>
      </c>
      <c r="AW93" s="77">
        <v>30</v>
      </c>
      <c r="AX93" s="77">
        <v>10</v>
      </c>
      <c r="AY93" s="77">
        <v>7</v>
      </c>
      <c r="AZ93" s="77">
        <v>17</v>
      </c>
      <c r="BA93" s="77">
        <v>23</v>
      </c>
      <c r="BB93" s="77">
        <v>0</v>
      </c>
      <c r="BC93" s="77">
        <v>0</v>
      </c>
      <c r="BD93" s="77">
        <v>34</v>
      </c>
      <c r="BE93" s="77">
        <v>7</v>
      </c>
      <c r="BF93" s="77">
        <v>6</v>
      </c>
      <c r="BG93" s="77">
        <v>72</v>
      </c>
      <c r="BH93" s="77">
        <v>0</v>
      </c>
      <c r="BI93" s="77">
        <v>0</v>
      </c>
      <c r="BJ93" s="62">
        <v>0.25118483412322273</v>
      </c>
      <c r="BK93" s="88">
        <v>7.7</v>
      </c>
      <c r="BL93" s="88">
        <v>4.5</v>
      </c>
      <c r="BM93" s="88">
        <v>1.5</v>
      </c>
      <c r="BN93" s="88">
        <v>1.2</v>
      </c>
      <c r="BO93" s="88">
        <v>6.3</v>
      </c>
      <c r="BP93" s="88">
        <v>7.1</v>
      </c>
      <c r="BQ93" s="88">
        <v>4.4000000000000004</v>
      </c>
      <c r="BR93" s="88">
        <v>2</v>
      </c>
      <c r="BS93" s="88">
        <v>1.1000000000000001</v>
      </c>
      <c r="BT93" s="88">
        <v>17.100000000000001</v>
      </c>
      <c r="BU93" s="88">
        <v>24.6</v>
      </c>
      <c r="BV93" s="88">
        <v>4.9000000000000004</v>
      </c>
      <c r="BW93" s="88">
        <v>2</v>
      </c>
      <c r="BX93" s="88">
        <v>3.4</v>
      </c>
      <c r="BY93" s="88">
        <v>4.5999999999999996</v>
      </c>
      <c r="BZ93" s="88">
        <v>4.4000000000000004</v>
      </c>
      <c r="CA93" s="88">
        <v>2.7</v>
      </c>
      <c r="CB93" s="88">
        <v>0.3</v>
      </c>
      <c r="CC93" s="88">
        <v>13.7</v>
      </c>
      <c r="CD93" s="88">
        <v>70.7</v>
      </c>
      <c r="CE93" s="88">
        <v>15.400000000000002</v>
      </c>
    </row>
    <row r="94" spans="1:83" x14ac:dyDescent="0.25">
      <c r="A94" s="61" t="s">
        <v>1260</v>
      </c>
      <c r="B94" s="61" t="s">
        <v>1261</v>
      </c>
      <c r="C94" s="61" t="s">
        <v>1262</v>
      </c>
      <c r="D94" s="61" t="s">
        <v>2099</v>
      </c>
      <c r="E94" s="61" t="s">
        <v>469</v>
      </c>
      <c r="F94" s="61" t="s">
        <v>470</v>
      </c>
      <c r="G94" s="61" t="s">
        <v>440</v>
      </c>
      <c r="H94" s="61" t="s">
        <v>1263</v>
      </c>
      <c r="I94" s="61" t="s">
        <v>1264</v>
      </c>
      <c r="J94" s="97" t="s">
        <v>1264</v>
      </c>
      <c r="K94" s="61">
        <v>5459836</v>
      </c>
      <c r="L94" s="61" t="s">
        <v>253</v>
      </c>
      <c r="M94" s="83">
        <v>0.88875572881486486</v>
      </c>
      <c r="N94" s="77">
        <v>1665</v>
      </c>
      <c r="O94" s="62">
        <v>1873.405645688764</v>
      </c>
      <c r="P94" s="77">
        <v>711</v>
      </c>
      <c r="Q94" s="62">
        <v>2.33</v>
      </c>
      <c r="R94" s="77">
        <v>1656</v>
      </c>
      <c r="S94" s="77">
        <v>55</v>
      </c>
      <c r="T94" s="77">
        <v>23</v>
      </c>
      <c r="U94" s="77">
        <v>36</v>
      </c>
      <c r="V94" s="77">
        <v>63</v>
      </c>
      <c r="W94" s="77">
        <v>32</v>
      </c>
      <c r="X94" s="77">
        <v>28</v>
      </c>
      <c r="Y94" s="77">
        <v>67</v>
      </c>
      <c r="Z94" s="77">
        <v>16</v>
      </c>
      <c r="AA94" s="77">
        <v>35</v>
      </c>
      <c r="AB94" s="77">
        <v>75</v>
      </c>
      <c r="AC94" s="77">
        <v>50</v>
      </c>
      <c r="AD94" s="77">
        <v>100</v>
      </c>
      <c r="AE94" s="77">
        <v>74</v>
      </c>
      <c r="AF94" s="77">
        <v>18</v>
      </c>
      <c r="AG94" s="77">
        <v>30</v>
      </c>
      <c r="AH94" s="77">
        <v>9</v>
      </c>
      <c r="AI94" s="62">
        <v>16.033755274261605</v>
      </c>
      <c r="AJ94" s="62">
        <v>13.361462728551334</v>
      </c>
      <c r="AK94" s="62">
        <v>20.534458509142052</v>
      </c>
      <c r="AL94" s="62">
        <v>10.548523206751055</v>
      </c>
      <c r="AM94" s="62">
        <v>39.521800281293949</v>
      </c>
      <c r="AN94" s="77">
        <v>28723</v>
      </c>
      <c r="AO94" s="77">
        <v>50052</v>
      </c>
      <c r="AP94" s="62">
        <v>0.49929676511954996</v>
      </c>
      <c r="AQ94" s="77">
        <v>711</v>
      </c>
      <c r="AR94" s="77">
        <v>161</v>
      </c>
      <c r="AS94" s="77">
        <v>495</v>
      </c>
      <c r="AT94" s="77">
        <v>216</v>
      </c>
      <c r="AU94" s="77">
        <v>6</v>
      </c>
      <c r="AV94" s="77">
        <v>9</v>
      </c>
      <c r="AW94" s="77">
        <v>94</v>
      </c>
      <c r="AX94" s="77">
        <v>50</v>
      </c>
      <c r="AY94" s="77">
        <v>16</v>
      </c>
      <c r="AZ94" s="77">
        <v>53</v>
      </c>
      <c r="BA94" s="77">
        <v>58</v>
      </c>
      <c r="BB94" s="77">
        <v>28</v>
      </c>
      <c r="BC94" s="77">
        <v>32</v>
      </c>
      <c r="BD94" s="77">
        <v>88</v>
      </c>
      <c r="BE94" s="77">
        <v>30</v>
      </c>
      <c r="BF94" s="77">
        <v>3</v>
      </c>
      <c r="BG94" s="77">
        <v>198</v>
      </c>
      <c r="BH94" s="77">
        <v>8</v>
      </c>
      <c r="BI94" s="77">
        <v>0</v>
      </c>
      <c r="BJ94" s="62">
        <v>0.27043090638930162</v>
      </c>
      <c r="BK94" s="88">
        <v>3.2</v>
      </c>
      <c r="BL94" s="88">
        <v>5.7</v>
      </c>
      <c r="BM94" s="88">
        <v>9.1999999999999993</v>
      </c>
      <c r="BN94" s="88">
        <v>4.3</v>
      </c>
      <c r="BO94" s="88">
        <v>11.2</v>
      </c>
      <c r="BP94" s="88">
        <v>5.4</v>
      </c>
      <c r="BQ94" s="88">
        <v>9.8000000000000007</v>
      </c>
      <c r="BR94" s="88">
        <v>7.3</v>
      </c>
      <c r="BS94" s="88">
        <v>4.5999999999999996</v>
      </c>
      <c r="BT94" s="88">
        <v>6.5</v>
      </c>
      <c r="BU94" s="88">
        <v>4.5</v>
      </c>
      <c r="BV94" s="88">
        <v>5.5</v>
      </c>
      <c r="BW94" s="88">
        <v>6.6</v>
      </c>
      <c r="BX94" s="88">
        <v>4.4000000000000004</v>
      </c>
      <c r="BY94" s="88">
        <v>4</v>
      </c>
      <c r="BZ94" s="88">
        <v>4.7</v>
      </c>
      <c r="CA94" s="88">
        <v>0.6</v>
      </c>
      <c r="CB94" s="88">
        <v>2.4</v>
      </c>
      <c r="CC94" s="88">
        <v>18.100000000000001</v>
      </c>
      <c r="CD94" s="88">
        <v>65.7</v>
      </c>
      <c r="CE94" s="88">
        <v>16.100000000000001</v>
      </c>
    </row>
    <row r="95" spans="1:83" x14ac:dyDescent="0.25">
      <c r="A95" s="61" t="s">
        <v>1464</v>
      </c>
      <c r="B95" s="61" t="s">
        <v>1465</v>
      </c>
      <c r="C95" s="61" t="s">
        <v>1466</v>
      </c>
      <c r="D95" s="61" t="s">
        <v>2099</v>
      </c>
      <c r="E95" s="61" t="s">
        <v>469</v>
      </c>
      <c r="F95" s="61" t="s">
        <v>470</v>
      </c>
      <c r="G95" s="61" t="s">
        <v>440</v>
      </c>
      <c r="H95" s="61" t="s">
        <v>1467</v>
      </c>
      <c r="I95" s="61" t="s">
        <v>1468</v>
      </c>
      <c r="J95" s="97" t="s">
        <v>1468</v>
      </c>
      <c r="K95" s="61">
        <v>5471380</v>
      </c>
      <c r="L95" s="61" t="s">
        <v>292</v>
      </c>
      <c r="M95" s="83">
        <v>1.3336279602740515</v>
      </c>
      <c r="N95" s="77">
        <v>1914</v>
      </c>
      <c r="O95" s="62">
        <v>1435.1828673468169</v>
      </c>
      <c r="P95" s="77">
        <v>621</v>
      </c>
      <c r="Q95" s="62">
        <v>2.6</v>
      </c>
      <c r="R95" s="77">
        <v>1617</v>
      </c>
      <c r="S95" s="77">
        <v>59</v>
      </c>
      <c r="T95" s="77">
        <v>34</v>
      </c>
      <c r="U95" s="77">
        <v>24</v>
      </c>
      <c r="V95" s="77">
        <v>89</v>
      </c>
      <c r="W95" s="77">
        <v>21</v>
      </c>
      <c r="X95" s="77">
        <v>24</v>
      </c>
      <c r="Y95" s="77">
        <v>44</v>
      </c>
      <c r="Z95" s="77">
        <v>37</v>
      </c>
      <c r="AA95" s="77">
        <v>13</v>
      </c>
      <c r="AB95" s="77">
        <v>47</v>
      </c>
      <c r="AC95" s="77">
        <v>95</v>
      </c>
      <c r="AD95" s="77">
        <v>43</v>
      </c>
      <c r="AE95" s="77">
        <v>29</v>
      </c>
      <c r="AF95" s="77">
        <v>11</v>
      </c>
      <c r="AG95" s="77">
        <v>41</v>
      </c>
      <c r="AH95" s="77">
        <v>10</v>
      </c>
      <c r="AI95" s="62">
        <v>18.840579710144929</v>
      </c>
      <c r="AJ95" s="62">
        <v>17.713365539452496</v>
      </c>
      <c r="AK95" s="62">
        <v>19.001610305958135</v>
      </c>
      <c r="AL95" s="62">
        <v>7.5684380032206118</v>
      </c>
      <c r="AM95" s="62">
        <v>36.876006441223829</v>
      </c>
      <c r="AN95" s="77">
        <v>20992</v>
      </c>
      <c r="AO95" s="77">
        <v>42663</v>
      </c>
      <c r="AP95" s="62">
        <v>0.55555555555555558</v>
      </c>
      <c r="AQ95" s="77">
        <v>621</v>
      </c>
      <c r="AR95" s="77">
        <v>129</v>
      </c>
      <c r="AS95" s="77">
        <v>451</v>
      </c>
      <c r="AT95" s="77">
        <v>170</v>
      </c>
      <c r="AU95" s="77">
        <v>17</v>
      </c>
      <c r="AV95" s="77">
        <v>12</v>
      </c>
      <c r="AW95" s="77">
        <v>58</v>
      </c>
      <c r="AX95" s="77">
        <v>90</v>
      </c>
      <c r="AY95" s="77">
        <v>23</v>
      </c>
      <c r="AZ95" s="77">
        <v>21</v>
      </c>
      <c r="BA95" s="77">
        <v>54</v>
      </c>
      <c r="BB95" s="77">
        <v>26</v>
      </c>
      <c r="BC95" s="77">
        <v>4</v>
      </c>
      <c r="BD95" s="77">
        <v>125</v>
      </c>
      <c r="BE95" s="77">
        <v>13</v>
      </c>
      <c r="BF95" s="77">
        <v>0</v>
      </c>
      <c r="BG95" s="77">
        <v>134</v>
      </c>
      <c r="BH95" s="77">
        <v>0</v>
      </c>
      <c r="BI95" s="77">
        <v>0</v>
      </c>
      <c r="BJ95" s="62">
        <v>0.14384748700173311</v>
      </c>
      <c r="BK95" s="88">
        <v>3.9</v>
      </c>
      <c r="BL95" s="88">
        <v>3.2</v>
      </c>
      <c r="BM95" s="88">
        <v>4.3</v>
      </c>
      <c r="BN95" s="88">
        <v>18.5</v>
      </c>
      <c r="BO95" s="88">
        <v>11.3</v>
      </c>
      <c r="BP95" s="88">
        <v>9</v>
      </c>
      <c r="BQ95" s="88">
        <v>5.4</v>
      </c>
      <c r="BR95" s="88">
        <v>3.8</v>
      </c>
      <c r="BS95" s="88">
        <v>6.2</v>
      </c>
      <c r="BT95" s="88">
        <v>4.9000000000000004</v>
      </c>
      <c r="BU95" s="88">
        <v>6.9</v>
      </c>
      <c r="BV95" s="88">
        <v>3.9</v>
      </c>
      <c r="BW95" s="88">
        <v>6.7</v>
      </c>
      <c r="BX95" s="88">
        <v>3.6</v>
      </c>
      <c r="BY95" s="88">
        <v>2.1</v>
      </c>
      <c r="BZ95" s="88">
        <v>1.5</v>
      </c>
      <c r="CA95" s="88">
        <v>0.8</v>
      </c>
      <c r="CB95" s="88">
        <v>4</v>
      </c>
      <c r="CC95" s="88">
        <v>11.399999999999999</v>
      </c>
      <c r="CD95" s="88">
        <v>76.600000000000009</v>
      </c>
      <c r="CE95" s="88">
        <v>12</v>
      </c>
    </row>
    <row r="96" spans="1:83" x14ac:dyDescent="0.25">
      <c r="A96" s="61" t="s">
        <v>1479</v>
      </c>
      <c r="B96" s="61" t="s">
        <v>1480</v>
      </c>
      <c r="C96" s="61" t="s">
        <v>1481</v>
      </c>
      <c r="D96" s="61" t="s">
        <v>2099</v>
      </c>
      <c r="E96" s="61" t="s">
        <v>469</v>
      </c>
      <c r="F96" s="61" t="s">
        <v>470</v>
      </c>
      <c r="G96" s="61" t="s">
        <v>440</v>
      </c>
      <c r="H96" s="61" t="s">
        <v>1482</v>
      </c>
      <c r="I96" s="61" t="s">
        <v>1483</v>
      </c>
      <c r="J96" s="97" t="s">
        <v>1483</v>
      </c>
      <c r="K96" s="61">
        <v>5473636</v>
      </c>
      <c r="L96" s="61" t="s">
        <v>295</v>
      </c>
      <c r="M96" s="83">
        <v>1.6703914999404834</v>
      </c>
      <c r="N96" s="77">
        <v>2287</v>
      </c>
      <c r="O96" s="62">
        <v>1369.1401088196908</v>
      </c>
      <c r="P96" s="77">
        <v>833</v>
      </c>
      <c r="Q96" s="62">
        <v>2.75</v>
      </c>
      <c r="R96" s="77">
        <v>2287</v>
      </c>
      <c r="S96" s="77">
        <v>48</v>
      </c>
      <c r="T96" s="77">
        <v>35</v>
      </c>
      <c r="U96" s="77">
        <v>33</v>
      </c>
      <c r="V96" s="77">
        <v>10</v>
      </c>
      <c r="W96" s="77">
        <v>57</v>
      </c>
      <c r="X96" s="77">
        <v>24</v>
      </c>
      <c r="Y96" s="77">
        <v>44</v>
      </c>
      <c r="Z96" s="77">
        <v>57</v>
      </c>
      <c r="AA96" s="77">
        <v>22</v>
      </c>
      <c r="AB96" s="77">
        <v>62</v>
      </c>
      <c r="AC96" s="77">
        <v>174</v>
      </c>
      <c r="AD96" s="77">
        <v>86</v>
      </c>
      <c r="AE96" s="77">
        <v>69</v>
      </c>
      <c r="AF96" s="77">
        <v>41</v>
      </c>
      <c r="AG96" s="77">
        <v>41</v>
      </c>
      <c r="AH96" s="77">
        <v>30</v>
      </c>
      <c r="AI96" s="62">
        <v>13.925570228091235</v>
      </c>
      <c r="AJ96" s="62">
        <v>8.043217286914766</v>
      </c>
      <c r="AK96" s="62">
        <v>17.647058823529413</v>
      </c>
      <c r="AL96" s="62">
        <v>7.4429771908763502</v>
      </c>
      <c r="AM96" s="62">
        <v>52.941176470588239</v>
      </c>
      <c r="AN96" s="77">
        <v>27059</v>
      </c>
      <c r="AO96" s="77">
        <v>61361</v>
      </c>
      <c r="AP96" s="62">
        <v>0.39615846338535415</v>
      </c>
      <c r="AQ96" s="77">
        <v>833</v>
      </c>
      <c r="AR96" s="77">
        <v>180</v>
      </c>
      <c r="AS96" s="77">
        <v>671</v>
      </c>
      <c r="AT96" s="77">
        <v>162</v>
      </c>
      <c r="AU96" s="77">
        <v>5</v>
      </c>
      <c r="AV96" s="77">
        <v>12</v>
      </c>
      <c r="AW96" s="77">
        <v>75</v>
      </c>
      <c r="AX96" s="77">
        <v>31</v>
      </c>
      <c r="AY96" s="77">
        <v>16</v>
      </c>
      <c r="AZ96" s="77">
        <v>40</v>
      </c>
      <c r="BA96" s="77">
        <v>75</v>
      </c>
      <c r="BB96" s="77">
        <v>41</v>
      </c>
      <c r="BC96" s="77">
        <v>7</v>
      </c>
      <c r="BD96" s="77">
        <v>168</v>
      </c>
      <c r="BE96" s="77">
        <v>68</v>
      </c>
      <c r="BF96" s="77">
        <v>0</v>
      </c>
      <c r="BG96" s="77">
        <v>261</v>
      </c>
      <c r="BH96" s="77">
        <v>6</v>
      </c>
      <c r="BI96" s="77">
        <v>0</v>
      </c>
      <c r="BJ96" s="62">
        <v>0.1515527950310559</v>
      </c>
      <c r="BK96" s="88">
        <v>4.5</v>
      </c>
      <c r="BL96" s="88">
        <v>8.3000000000000007</v>
      </c>
      <c r="BM96" s="88">
        <v>9.9</v>
      </c>
      <c r="BN96" s="88">
        <v>4.5</v>
      </c>
      <c r="BO96" s="88">
        <v>3.2</v>
      </c>
      <c r="BP96" s="88">
        <v>5.8</v>
      </c>
      <c r="BQ96" s="88">
        <v>5.5</v>
      </c>
      <c r="BR96" s="88">
        <v>9.9</v>
      </c>
      <c r="BS96" s="88">
        <v>8.1</v>
      </c>
      <c r="BT96" s="88">
        <v>6.5</v>
      </c>
      <c r="BU96" s="88">
        <v>6.6</v>
      </c>
      <c r="BV96" s="88">
        <v>5.6</v>
      </c>
      <c r="BW96" s="88">
        <v>4.9000000000000004</v>
      </c>
      <c r="BX96" s="88">
        <v>6.6</v>
      </c>
      <c r="BY96" s="88">
        <v>3.6</v>
      </c>
      <c r="BZ96" s="88">
        <v>3.4</v>
      </c>
      <c r="CA96" s="88">
        <v>2.2999999999999998</v>
      </c>
      <c r="CB96" s="88">
        <v>0.8</v>
      </c>
      <c r="CC96" s="88">
        <v>22.700000000000003</v>
      </c>
      <c r="CD96" s="88">
        <v>60.6</v>
      </c>
      <c r="CE96" s="88">
        <v>16.7</v>
      </c>
    </row>
    <row r="97" spans="1:83" x14ac:dyDescent="0.25">
      <c r="A97" s="61" t="s">
        <v>1520</v>
      </c>
      <c r="B97" s="61" t="s">
        <v>1521</v>
      </c>
      <c r="C97" s="61" t="s">
        <v>1522</v>
      </c>
      <c r="D97" s="61" t="s">
        <v>2099</v>
      </c>
      <c r="E97" s="61" t="s">
        <v>469</v>
      </c>
      <c r="F97" s="61" t="s">
        <v>470</v>
      </c>
      <c r="G97" s="61" t="s">
        <v>440</v>
      </c>
      <c r="H97" s="61" t="s">
        <v>1523</v>
      </c>
      <c r="I97" s="61" t="s">
        <v>1524</v>
      </c>
      <c r="J97" s="97" t="s">
        <v>1524</v>
      </c>
      <c r="K97" s="61">
        <v>5477188</v>
      </c>
      <c r="L97" s="61" t="s">
        <v>303</v>
      </c>
      <c r="M97" s="83">
        <v>0.84999346826833366</v>
      </c>
      <c r="N97" s="77">
        <v>2216</v>
      </c>
      <c r="O97" s="62">
        <v>2607.0788573406226</v>
      </c>
      <c r="P97" s="77">
        <v>881</v>
      </c>
      <c r="Q97" s="62">
        <v>2.5</v>
      </c>
      <c r="R97" s="77">
        <v>2200</v>
      </c>
      <c r="S97" s="77">
        <v>43</v>
      </c>
      <c r="T97" s="77">
        <v>57</v>
      </c>
      <c r="U97" s="77">
        <v>27</v>
      </c>
      <c r="V97" s="77">
        <v>48</v>
      </c>
      <c r="W97" s="77">
        <v>42</v>
      </c>
      <c r="X97" s="77">
        <v>55</v>
      </c>
      <c r="Y97" s="77">
        <v>118</v>
      </c>
      <c r="Z97" s="77">
        <v>31</v>
      </c>
      <c r="AA97" s="77">
        <v>48</v>
      </c>
      <c r="AB97" s="77">
        <v>71</v>
      </c>
      <c r="AC97" s="77">
        <v>108</v>
      </c>
      <c r="AD97" s="77">
        <v>67</v>
      </c>
      <c r="AE97" s="77">
        <v>49</v>
      </c>
      <c r="AF97" s="77">
        <v>77</v>
      </c>
      <c r="AG97" s="77">
        <v>35</v>
      </c>
      <c r="AH97" s="77">
        <v>5</v>
      </c>
      <c r="AI97" s="62">
        <v>14.415437003405222</v>
      </c>
      <c r="AJ97" s="62">
        <v>10.21566401816118</v>
      </c>
      <c r="AK97" s="62">
        <v>28.603859250851304</v>
      </c>
      <c r="AL97" s="62">
        <v>8.0590238365493754</v>
      </c>
      <c r="AM97" s="62">
        <v>38.706015891032919</v>
      </c>
      <c r="AN97" s="77">
        <v>25025</v>
      </c>
      <c r="AO97" s="77">
        <v>48125</v>
      </c>
      <c r="AP97" s="62">
        <v>0.53234960272417708</v>
      </c>
      <c r="AQ97" s="77">
        <v>881</v>
      </c>
      <c r="AR97" s="77">
        <v>50</v>
      </c>
      <c r="AS97" s="77">
        <v>605</v>
      </c>
      <c r="AT97" s="77">
        <v>276</v>
      </c>
      <c r="AU97" s="77">
        <v>10</v>
      </c>
      <c r="AV97" s="77">
        <v>20</v>
      </c>
      <c r="AW97" s="77">
        <v>97</v>
      </c>
      <c r="AX97" s="77">
        <v>63</v>
      </c>
      <c r="AY97" s="77">
        <v>34</v>
      </c>
      <c r="AZ97" s="77">
        <v>48</v>
      </c>
      <c r="BA97" s="77">
        <v>127</v>
      </c>
      <c r="BB97" s="77">
        <v>58</v>
      </c>
      <c r="BC97" s="77">
        <v>7</v>
      </c>
      <c r="BD97" s="77">
        <v>117</v>
      </c>
      <c r="BE97" s="77">
        <v>38</v>
      </c>
      <c r="BF97" s="77">
        <v>24</v>
      </c>
      <c r="BG97" s="77">
        <v>220</v>
      </c>
      <c r="BH97" s="77">
        <v>8</v>
      </c>
      <c r="BI97" s="77">
        <v>0</v>
      </c>
      <c r="BJ97" s="62">
        <v>0.20206659012629161</v>
      </c>
      <c r="BK97" s="88">
        <v>2.8</v>
      </c>
      <c r="BL97" s="88">
        <v>10.199999999999999</v>
      </c>
      <c r="BM97" s="88">
        <v>8.4</v>
      </c>
      <c r="BN97" s="88">
        <v>2.1</v>
      </c>
      <c r="BO97" s="88">
        <v>6</v>
      </c>
      <c r="BP97" s="88">
        <v>4.9000000000000004</v>
      </c>
      <c r="BQ97" s="88">
        <v>6.5</v>
      </c>
      <c r="BR97" s="88">
        <v>5.7</v>
      </c>
      <c r="BS97" s="88">
        <v>8.3000000000000007</v>
      </c>
      <c r="BT97" s="88">
        <v>4.7</v>
      </c>
      <c r="BU97" s="88">
        <v>7.9</v>
      </c>
      <c r="BV97" s="88">
        <v>9.1999999999999993</v>
      </c>
      <c r="BW97" s="88">
        <v>5.5</v>
      </c>
      <c r="BX97" s="88">
        <v>4.4000000000000004</v>
      </c>
      <c r="BY97" s="88">
        <v>4.7</v>
      </c>
      <c r="BZ97" s="88">
        <v>3.4</v>
      </c>
      <c r="CA97" s="88">
        <v>1.5</v>
      </c>
      <c r="CB97" s="88">
        <v>3.7</v>
      </c>
      <c r="CC97" s="88">
        <v>21.4</v>
      </c>
      <c r="CD97" s="88">
        <v>60.8</v>
      </c>
      <c r="CE97" s="88">
        <v>17.700000000000003</v>
      </c>
    </row>
    <row r="98" spans="1:83" x14ac:dyDescent="0.25">
      <c r="A98" s="61" t="s">
        <v>1627</v>
      </c>
      <c r="B98" s="61" t="s">
        <v>1628</v>
      </c>
      <c r="C98" s="61" t="s">
        <v>1629</v>
      </c>
      <c r="D98" s="61" t="s">
        <v>2099</v>
      </c>
      <c r="E98" s="61" t="s">
        <v>469</v>
      </c>
      <c r="F98" s="61" t="s">
        <v>470</v>
      </c>
      <c r="G98" s="61" t="s">
        <v>440</v>
      </c>
      <c r="H98" s="61" t="s">
        <v>1630</v>
      </c>
      <c r="I98" s="61" t="s">
        <v>1631</v>
      </c>
      <c r="J98" s="97" t="s">
        <v>1631</v>
      </c>
      <c r="K98" s="61">
        <v>5485924</v>
      </c>
      <c r="L98" s="61" t="s">
        <v>324</v>
      </c>
      <c r="M98" s="83">
        <v>0.53099039498445177</v>
      </c>
      <c r="N98" s="77">
        <v>456</v>
      </c>
      <c r="O98" s="62">
        <v>858.77259609065504</v>
      </c>
      <c r="P98" s="77">
        <v>194</v>
      </c>
      <c r="Q98" s="62">
        <v>2.35</v>
      </c>
      <c r="R98" s="77">
        <v>456</v>
      </c>
      <c r="S98" s="77">
        <v>0</v>
      </c>
      <c r="T98" s="77">
        <v>9</v>
      </c>
      <c r="U98" s="77">
        <v>11</v>
      </c>
      <c r="V98" s="77">
        <v>0</v>
      </c>
      <c r="W98" s="77">
        <v>21</v>
      </c>
      <c r="X98" s="77">
        <v>6</v>
      </c>
      <c r="Y98" s="77">
        <v>2</v>
      </c>
      <c r="Z98" s="77">
        <v>7</v>
      </c>
      <c r="AA98" s="77">
        <v>6</v>
      </c>
      <c r="AB98" s="77">
        <v>37</v>
      </c>
      <c r="AC98" s="77">
        <v>11</v>
      </c>
      <c r="AD98" s="77">
        <v>43</v>
      </c>
      <c r="AE98" s="77">
        <v>22</v>
      </c>
      <c r="AF98" s="77">
        <v>10</v>
      </c>
      <c r="AG98" s="77">
        <v>9</v>
      </c>
      <c r="AH98" s="77">
        <v>0</v>
      </c>
      <c r="AI98" s="62">
        <v>10.309278350515463</v>
      </c>
      <c r="AJ98" s="62">
        <v>10.824742268041238</v>
      </c>
      <c r="AK98" s="62">
        <v>10.824742268041238</v>
      </c>
      <c r="AL98" s="62">
        <v>19.072164948453608</v>
      </c>
      <c r="AM98" s="62">
        <v>48.96907216494845</v>
      </c>
      <c r="AN98" s="77">
        <v>30173</v>
      </c>
      <c r="AO98" s="77">
        <v>59000</v>
      </c>
      <c r="AP98" s="62">
        <v>0.31958762886597936</v>
      </c>
      <c r="AQ98" s="77">
        <v>194</v>
      </c>
      <c r="AR98" s="77">
        <v>58</v>
      </c>
      <c r="AS98" s="77">
        <v>173</v>
      </c>
      <c r="AT98" s="77">
        <v>21</v>
      </c>
      <c r="AU98" s="77">
        <v>11</v>
      </c>
      <c r="AV98" s="77">
        <v>4</v>
      </c>
      <c r="AW98" s="77">
        <v>5</v>
      </c>
      <c r="AX98" s="77">
        <v>6</v>
      </c>
      <c r="AY98" s="77">
        <v>0</v>
      </c>
      <c r="AZ98" s="77">
        <v>21</v>
      </c>
      <c r="BA98" s="77">
        <v>6</v>
      </c>
      <c r="BB98" s="77">
        <v>7</v>
      </c>
      <c r="BC98" s="77">
        <v>2</v>
      </c>
      <c r="BD98" s="77">
        <v>35</v>
      </c>
      <c r="BE98" s="77">
        <v>13</v>
      </c>
      <c r="BF98" s="77">
        <v>0</v>
      </c>
      <c r="BG98" s="77">
        <v>77</v>
      </c>
      <c r="BH98" s="77">
        <v>0</v>
      </c>
      <c r="BI98" s="77">
        <v>0</v>
      </c>
      <c r="BJ98" s="62">
        <v>0.1497326203208556</v>
      </c>
      <c r="BK98" s="88">
        <v>2</v>
      </c>
      <c r="BL98" s="88">
        <v>4.4000000000000004</v>
      </c>
      <c r="BM98" s="88">
        <v>11</v>
      </c>
      <c r="BN98" s="88">
        <v>5.5</v>
      </c>
      <c r="BO98" s="88">
        <v>11</v>
      </c>
      <c r="BP98" s="88">
        <v>2</v>
      </c>
      <c r="BQ98" s="88">
        <v>4.5999999999999996</v>
      </c>
      <c r="BR98" s="88">
        <v>5.3</v>
      </c>
      <c r="BS98" s="88">
        <v>11</v>
      </c>
      <c r="BT98" s="88">
        <v>6.1</v>
      </c>
      <c r="BU98" s="88">
        <v>9.9</v>
      </c>
      <c r="BV98" s="88">
        <v>13.4</v>
      </c>
      <c r="BW98" s="88">
        <v>5.5</v>
      </c>
      <c r="BX98" s="88">
        <v>3.5</v>
      </c>
      <c r="BY98" s="88">
        <v>1.1000000000000001</v>
      </c>
      <c r="BZ98" s="88">
        <v>1.5</v>
      </c>
      <c r="CA98" s="88">
        <v>2</v>
      </c>
      <c r="CB98" s="88">
        <v>0.4</v>
      </c>
      <c r="CC98" s="88">
        <v>17.399999999999999</v>
      </c>
      <c r="CD98" s="88">
        <v>74.300000000000011</v>
      </c>
      <c r="CE98" s="88">
        <v>8.5</v>
      </c>
    </row>
    <row r="99" spans="1:83" s="18" customFormat="1" x14ac:dyDescent="0.25">
      <c r="A99" s="67" t="s">
        <v>33</v>
      </c>
      <c r="B99" s="68" t="s">
        <v>1984</v>
      </c>
      <c r="C99" s="67"/>
      <c r="D99" s="67" t="s">
        <v>2098</v>
      </c>
      <c r="E99" s="67"/>
      <c r="F99" s="67"/>
      <c r="G99" s="67"/>
      <c r="H99" s="67"/>
      <c r="I99" s="67"/>
      <c r="J99" s="98"/>
      <c r="K99" s="67">
        <v>54033</v>
      </c>
      <c r="L99" s="67" t="s">
        <v>32</v>
      </c>
      <c r="M99" s="84">
        <v>416.46012356228448</v>
      </c>
      <c r="N99" s="78">
        <v>66222</v>
      </c>
      <c r="O99" s="69">
        <v>159.01162261000013</v>
      </c>
      <c r="P99" s="78">
        <v>26129</v>
      </c>
      <c r="Q99" s="69">
        <v>2.4900000000000002</v>
      </c>
      <c r="R99" s="78">
        <v>65177</v>
      </c>
      <c r="S99" s="78">
        <v>1702</v>
      </c>
      <c r="T99" s="78">
        <v>1183</v>
      </c>
      <c r="U99" s="78">
        <v>1515</v>
      </c>
      <c r="V99" s="78">
        <v>1450</v>
      </c>
      <c r="W99" s="78">
        <v>1410</v>
      </c>
      <c r="X99" s="78">
        <v>1050</v>
      </c>
      <c r="Y99" s="78">
        <v>1367</v>
      </c>
      <c r="Z99" s="78">
        <v>1352</v>
      </c>
      <c r="AA99" s="78">
        <v>937</v>
      </c>
      <c r="AB99" s="78">
        <v>2163</v>
      </c>
      <c r="AC99" s="78">
        <v>2386</v>
      </c>
      <c r="AD99" s="78">
        <v>3232</v>
      </c>
      <c r="AE99" s="78">
        <v>2242</v>
      </c>
      <c r="AF99" s="78">
        <v>1785</v>
      </c>
      <c r="AG99" s="78">
        <v>1289</v>
      </c>
      <c r="AH99" s="78">
        <v>1066</v>
      </c>
      <c r="AI99" s="69">
        <v>16.839526962378965</v>
      </c>
      <c r="AJ99" s="69">
        <v>10.945692525546328</v>
      </c>
      <c r="AK99" s="69">
        <v>18.01063951930805</v>
      </c>
      <c r="AL99" s="69">
        <v>8.2781583680967508</v>
      </c>
      <c r="AM99" s="69">
        <v>45.925982624669906</v>
      </c>
      <c r="AN99" s="78">
        <v>30029</v>
      </c>
      <c r="AO99" s="78">
        <v>54124</v>
      </c>
      <c r="AP99" s="69">
        <v>0.45795859007233342</v>
      </c>
      <c r="AQ99" s="78">
        <v>26129</v>
      </c>
      <c r="AR99" s="78">
        <v>4506</v>
      </c>
      <c r="AS99" s="78">
        <v>19370</v>
      </c>
      <c r="AT99" s="78">
        <v>6759</v>
      </c>
      <c r="AU99" s="78">
        <v>537</v>
      </c>
      <c r="AV99" s="78">
        <v>535</v>
      </c>
      <c r="AW99" s="78">
        <v>2828</v>
      </c>
      <c r="AX99" s="78">
        <v>1642</v>
      </c>
      <c r="AY99" s="78">
        <v>705</v>
      </c>
      <c r="AZ99" s="78">
        <v>1340</v>
      </c>
      <c r="BA99" s="78">
        <v>2038</v>
      </c>
      <c r="BB99" s="78">
        <v>848</v>
      </c>
      <c r="BC99" s="78">
        <v>514</v>
      </c>
      <c r="BD99" s="78">
        <v>3076</v>
      </c>
      <c r="BE99" s="78">
        <v>922</v>
      </c>
      <c r="BF99" s="78">
        <v>419</v>
      </c>
      <c r="BG99" s="78">
        <v>8719</v>
      </c>
      <c r="BH99" s="78">
        <v>636</v>
      </c>
      <c r="BI99" s="78">
        <v>93</v>
      </c>
      <c r="BJ99" s="69">
        <v>0.20899726380170611</v>
      </c>
      <c r="BK99" s="89">
        <v>5.4</v>
      </c>
      <c r="BL99" s="89">
        <v>5.6</v>
      </c>
      <c r="BM99" s="89">
        <v>6.8</v>
      </c>
      <c r="BN99" s="89">
        <v>5.8</v>
      </c>
      <c r="BO99" s="89">
        <v>5.2</v>
      </c>
      <c r="BP99" s="89">
        <v>5.8</v>
      </c>
      <c r="BQ99" s="89">
        <v>5.9</v>
      </c>
      <c r="BR99" s="89">
        <v>7</v>
      </c>
      <c r="BS99" s="89">
        <v>5.7</v>
      </c>
      <c r="BT99" s="89">
        <v>6.4</v>
      </c>
      <c r="BU99" s="89">
        <v>6.7</v>
      </c>
      <c r="BV99" s="89">
        <v>6.8</v>
      </c>
      <c r="BW99" s="89">
        <v>7.7</v>
      </c>
      <c r="BX99" s="89">
        <v>6.5</v>
      </c>
      <c r="BY99" s="89">
        <v>4.8</v>
      </c>
      <c r="BZ99" s="89">
        <v>3.6</v>
      </c>
      <c r="CA99" s="89">
        <v>2</v>
      </c>
      <c r="CB99" s="89">
        <v>2.5</v>
      </c>
      <c r="CC99" s="89">
        <v>17.8</v>
      </c>
      <c r="CD99" s="89">
        <v>63.000000000000007</v>
      </c>
      <c r="CE99" s="89">
        <v>19.399999999999999</v>
      </c>
    </row>
    <row r="100" spans="1:83" s="72" customFormat="1" x14ac:dyDescent="0.25">
      <c r="A100" s="70" t="s">
        <v>1770</v>
      </c>
      <c r="B100" s="70" t="s">
        <v>1771</v>
      </c>
      <c r="C100" s="70" t="s">
        <v>1772</v>
      </c>
      <c r="D100" s="70" t="s">
        <v>2097</v>
      </c>
      <c r="E100" s="70" t="s">
        <v>1391</v>
      </c>
      <c r="F100" s="70" t="s">
        <v>1392</v>
      </c>
      <c r="G100" s="70" t="s">
        <v>440</v>
      </c>
      <c r="H100" s="70" t="s">
        <v>1773</v>
      </c>
      <c r="I100" s="70" t="s">
        <v>1774</v>
      </c>
      <c r="J100" s="96" t="s">
        <v>1774</v>
      </c>
      <c r="K100" s="70" t="s">
        <v>1978</v>
      </c>
      <c r="L100" s="70" t="s">
        <v>1978</v>
      </c>
      <c r="M100" s="82">
        <v>466.09004721627451</v>
      </c>
      <c r="N100" s="76">
        <v>21045</v>
      </c>
      <c r="O100" s="71">
        <v>45.152219245382696</v>
      </c>
      <c r="P100" s="76">
        <v>8182</v>
      </c>
      <c r="Q100" s="71">
        <v>2.5721095086775851</v>
      </c>
      <c r="R100" s="76">
        <v>21045</v>
      </c>
      <c r="S100" s="76">
        <v>627</v>
      </c>
      <c r="T100" s="76">
        <v>302</v>
      </c>
      <c r="U100" s="76">
        <v>307</v>
      </c>
      <c r="V100" s="76">
        <v>353</v>
      </c>
      <c r="W100" s="76">
        <v>329</v>
      </c>
      <c r="X100" s="76">
        <v>577</v>
      </c>
      <c r="Y100" s="76">
        <v>423</v>
      </c>
      <c r="Z100" s="76">
        <v>527</v>
      </c>
      <c r="AA100" s="76">
        <v>163</v>
      </c>
      <c r="AB100" s="76">
        <v>643</v>
      </c>
      <c r="AC100" s="76">
        <v>1076</v>
      </c>
      <c r="AD100" s="76">
        <v>1024</v>
      </c>
      <c r="AE100" s="76">
        <v>627</v>
      </c>
      <c r="AF100" s="76">
        <v>374</v>
      </c>
      <c r="AG100" s="76">
        <v>422</v>
      </c>
      <c r="AH100" s="76">
        <v>408</v>
      </c>
      <c r="AI100" s="71">
        <v>15.10633097042288</v>
      </c>
      <c r="AJ100" s="71">
        <v>8.335370325103888</v>
      </c>
      <c r="AK100" s="71">
        <v>20.655096553409923</v>
      </c>
      <c r="AL100" s="71">
        <v>7.858714250794427</v>
      </c>
      <c r="AM100" s="71">
        <v>48.044487900268884</v>
      </c>
      <c r="AN100" s="76">
        <v>28937</v>
      </c>
      <c r="AO100" s="76">
        <v>53165</v>
      </c>
      <c r="AP100" s="71">
        <v>0.44096797848936692</v>
      </c>
      <c r="AQ100" s="76">
        <v>8182</v>
      </c>
      <c r="AR100" s="76">
        <v>1583</v>
      </c>
      <c r="AS100" s="76">
        <v>6766</v>
      </c>
      <c r="AT100" s="76">
        <v>1416</v>
      </c>
      <c r="AU100" s="76">
        <v>156</v>
      </c>
      <c r="AV100" s="76">
        <v>152</v>
      </c>
      <c r="AW100" s="76">
        <v>747</v>
      </c>
      <c r="AX100" s="76">
        <v>471</v>
      </c>
      <c r="AY100" s="76">
        <v>222</v>
      </c>
      <c r="AZ100" s="76">
        <v>490</v>
      </c>
      <c r="BA100" s="76">
        <v>781</v>
      </c>
      <c r="BB100" s="76">
        <v>217</v>
      </c>
      <c r="BC100" s="76">
        <v>25</v>
      </c>
      <c r="BD100" s="76">
        <v>1407</v>
      </c>
      <c r="BE100" s="76">
        <v>202</v>
      </c>
      <c r="BF100" s="76">
        <v>75</v>
      </c>
      <c r="BG100" s="76">
        <v>2702</v>
      </c>
      <c r="BH100" s="76">
        <v>113</v>
      </c>
      <c r="BI100" s="76">
        <v>3</v>
      </c>
      <c r="BJ100" s="71">
        <v>0.17261368027824295</v>
      </c>
      <c r="BK100" s="87">
        <v>5.0999999999999996</v>
      </c>
      <c r="BL100" s="87">
        <v>6.7</v>
      </c>
      <c r="BM100" s="87">
        <v>5.9</v>
      </c>
      <c r="BN100" s="87">
        <v>5.8</v>
      </c>
      <c r="BO100" s="87">
        <v>4.9000000000000004</v>
      </c>
      <c r="BP100" s="87">
        <v>5.3</v>
      </c>
      <c r="BQ100" s="87">
        <v>5.7</v>
      </c>
      <c r="BR100" s="87">
        <v>6.9</v>
      </c>
      <c r="BS100" s="87">
        <v>4.7</v>
      </c>
      <c r="BT100" s="87">
        <v>6.6</v>
      </c>
      <c r="BU100" s="87">
        <v>6.9</v>
      </c>
      <c r="BV100" s="87">
        <v>8.5</v>
      </c>
      <c r="BW100" s="87">
        <v>6.7</v>
      </c>
      <c r="BX100" s="87">
        <v>5.5</v>
      </c>
      <c r="BY100" s="87">
        <v>6</v>
      </c>
      <c r="BZ100" s="87">
        <v>4</v>
      </c>
      <c r="CA100" s="87">
        <v>2.1</v>
      </c>
      <c r="CB100" s="87">
        <v>2.8</v>
      </c>
      <c r="CC100" s="87">
        <v>17.700000000000003</v>
      </c>
      <c r="CD100" s="87">
        <v>62.000000000000007</v>
      </c>
      <c r="CE100" s="87">
        <v>20.400000000000002</v>
      </c>
    </row>
    <row r="101" spans="1:83" x14ac:dyDescent="0.25">
      <c r="A101" s="61" t="s">
        <v>1388</v>
      </c>
      <c r="B101" s="61" t="s">
        <v>1389</v>
      </c>
      <c r="C101" s="61" t="s">
        <v>1390</v>
      </c>
      <c r="D101" s="61" t="s">
        <v>2099</v>
      </c>
      <c r="E101" s="61" t="s">
        <v>1391</v>
      </c>
      <c r="F101" s="61" t="s">
        <v>1392</v>
      </c>
      <c r="G101" s="61" t="s">
        <v>440</v>
      </c>
      <c r="H101" s="61" t="s">
        <v>1393</v>
      </c>
      <c r="I101" s="61" t="s">
        <v>1394</v>
      </c>
      <c r="J101" s="97" t="s">
        <v>1394</v>
      </c>
      <c r="K101" s="61">
        <v>5467108</v>
      </c>
      <c r="L101" s="61" t="s">
        <v>278</v>
      </c>
      <c r="M101" s="83">
        <v>1.88718718671837</v>
      </c>
      <c r="N101" s="77">
        <v>3866</v>
      </c>
      <c r="O101" s="62">
        <v>2048.5514246854273</v>
      </c>
      <c r="P101" s="77">
        <v>1462</v>
      </c>
      <c r="Q101" s="62">
        <v>2.61</v>
      </c>
      <c r="R101" s="77">
        <v>3814</v>
      </c>
      <c r="S101" s="77">
        <v>151</v>
      </c>
      <c r="T101" s="77">
        <v>237</v>
      </c>
      <c r="U101" s="77">
        <v>126</v>
      </c>
      <c r="V101" s="77">
        <v>29</v>
      </c>
      <c r="W101" s="77">
        <v>181</v>
      </c>
      <c r="X101" s="77">
        <v>0</v>
      </c>
      <c r="Y101" s="77">
        <v>34</v>
      </c>
      <c r="Z101" s="77">
        <v>22</v>
      </c>
      <c r="AA101" s="77">
        <v>0</v>
      </c>
      <c r="AB101" s="77">
        <v>158</v>
      </c>
      <c r="AC101" s="77">
        <v>78</v>
      </c>
      <c r="AD101" s="77">
        <v>197</v>
      </c>
      <c r="AE101" s="77">
        <v>107</v>
      </c>
      <c r="AF101" s="77">
        <v>39</v>
      </c>
      <c r="AG101" s="77">
        <v>48</v>
      </c>
      <c r="AH101" s="77">
        <v>55</v>
      </c>
      <c r="AI101" s="62">
        <v>35.157318741450069</v>
      </c>
      <c r="AJ101" s="62">
        <v>14.36388508891929</v>
      </c>
      <c r="AK101" s="62">
        <v>3.8303693570451438</v>
      </c>
      <c r="AL101" s="62">
        <v>10.807113543091655</v>
      </c>
      <c r="AM101" s="62">
        <v>35.841313269493845</v>
      </c>
      <c r="AN101" s="77">
        <v>24427</v>
      </c>
      <c r="AO101" s="77">
        <v>37188</v>
      </c>
      <c r="AP101" s="62">
        <v>0.53351573187414503</v>
      </c>
      <c r="AQ101" s="77">
        <v>1462</v>
      </c>
      <c r="AR101" s="77">
        <v>198</v>
      </c>
      <c r="AS101" s="77">
        <v>1034</v>
      </c>
      <c r="AT101" s="77">
        <v>428</v>
      </c>
      <c r="AU101" s="77">
        <v>48</v>
      </c>
      <c r="AV101" s="77">
        <v>38</v>
      </c>
      <c r="AW101" s="77">
        <v>411</v>
      </c>
      <c r="AX101" s="77">
        <v>41</v>
      </c>
      <c r="AY101" s="77">
        <v>0</v>
      </c>
      <c r="AZ101" s="77">
        <v>169</v>
      </c>
      <c r="BA101" s="77">
        <v>33</v>
      </c>
      <c r="BB101" s="77">
        <v>0</v>
      </c>
      <c r="BC101" s="77">
        <v>7</v>
      </c>
      <c r="BD101" s="77">
        <v>217</v>
      </c>
      <c r="BE101" s="77">
        <v>19</v>
      </c>
      <c r="BF101" s="77">
        <v>0</v>
      </c>
      <c r="BG101" s="77">
        <v>382</v>
      </c>
      <c r="BH101" s="77">
        <v>32</v>
      </c>
      <c r="BI101" s="77">
        <v>0</v>
      </c>
      <c r="BJ101" s="62">
        <v>0.42018611309949894</v>
      </c>
      <c r="BK101" s="88">
        <v>8.8000000000000007</v>
      </c>
      <c r="BL101" s="88">
        <v>8</v>
      </c>
      <c r="BM101" s="88">
        <v>4.4000000000000004</v>
      </c>
      <c r="BN101" s="88">
        <v>3.9</v>
      </c>
      <c r="BO101" s="88">
        <v>6.8</v>
      </c>
      <c r="BP101" s="88">
        <v>7</v>
      </c>
      <c r="BQ101" s="88">
        <v>1.8</v>
      </c>
      <c r="BR101" s="88">
        <v>11.7</v>
      </c>
      <c r="BS101" s="88">
        <v>7.5</v>
      </c>
      <c r="BT101" s="88">
        <v>4</v>
      </c>
      <c r="BU101" s="88">
        <v>2.8</v>
      </c>
      <c r="BV101" s="88">
        <v>10.5</v>
      </c>
      <c r="BW101" s="88">
        <v>6.1</v>
      </c>
      <c r="BX101" s="88">
        <v>2.4</v>
      </c>
      <c r="BY101" s="88">
        <v>5.2</v>
      </c>
      <c r="BZ101" s="88">
        <v>5.2</v>
      </c>
      <c r="CA101" s="88">
        <v>1.7</v>
      </c>
      <c r="CB101" s="88">
        <v>2</v>
      </c>
      <c r="CC101" s="88">
        <v>21.200000000000003</v>
      </c>
      <c r="CD101" s="88">
        <v>62.1</v>
      </c>
      <c r="CE101" s="88">
        <v>16.5</v>
      </c>
    </row>
    <row r="102" spans="1:83" x14ac:dyDescent="0.25">
      <c r="A102" s="61" t="s">
        <v>1424</v>
      </c>
      <c r="B102" s="61" t="s">
        <v>1425</v>
      </c>
      <c r="C102" s="61" t="s">
        <v>1426</v>
      </c>
      <c r="D102" s="61" t="s">
        <v>2099</v>
      </c>
      <c r="E102" s="61" t="s">
        <v>1391</v>
      </c>
      <c r="F102" s="61" t="s">
        <v>1392</v>
      </c>
      <c r="G102" s="61" t="s">
        <v>440</v>
      </c>
      <c r="H102" s="61" t="s">
        <v>1427</v>
      </c>
      <c r="I102" s="61" t="s">
        <v>1428</v>
      </c>
      <c r="J102" s="97" t="s">
        <v>1428</v>
      </c>
      <c r="K102" s="61">
        <v>5468596</v>
      </c>
      <c r="L102" s="61" t="s">
        <v>284</v>
      </c>
      <c r="M102" s="83">
        <v>3.2822317105139143</v>
      </c>
      <c r="N102" s="77">
        <v>3100</v>
      </c>
      <c r="O102" s="62">
        <v>944.47932791272024</v>
      </c>
      <c r="P102" s="77">
        <v>1483</v>
      </c>
      <c r="Q102" s="62">
        <v>2.0299999999999998</v>
      </c>
      <c r="R102" s="77">
        <v>3010</v>
      </c>
      <c r="S102" s="77">
        <v>245</v>
      </c>
      <c r="T102" s="77">
        <v>140</v>
      </c>
      <c r="U102" s="77">
        <v>63</v>
      </c>
      <c r="V102" s="77">
        <v>127</v>
      </c>
      <c r="W102" s="77">
        <v>23</v>
      </c>
      <c r="X102" s="77">
        <v>144</v>
      </c>
      <c r="Y102" s="77">
        <v>99</v>
      </c>
      <c r="Z102" s="77">
        <v>44</v>
      </c>
      <c r="AA102" s="77">
        <v>65</v>
      </c>
      <c r="AB102" s="77">
        <v>125</v>
      </c>
      <c r="AC102" s="77">
        <v>65</v>
      </c>
      <c r="AD102" s="77">
        <v>112</v>
      </c>
      <c r="AE102" s="77">
        <v>29</v>
      </c>
      <c r="AF102" s="77">
        <v>142</v>
      </c>
      <c r="AG102" s="77">
        <v>32</v>
      </c>
      <c r="AH102" s="77">
        <v>28</v>
      </c>
      <c r="AI102" s="62">
        <v>30.209035738368172</v>
      </c>
      <c r="AJ102" s="62">
        <v>10.114632501685772</v>
      </c>
      <c r="AK102" s="62">
        <v>23.735670937289278</v>
      </c>
      <c r="AL102" s="62">
        <v>8.4288604180714763</v>
      </c>
      <c r="AM102" s="62">
        <v>27.511800404585301</v>
      </c>
      <c r="AN102" s="77">
        <v>27793</v>
      </c>
      <c r="AO102" s="77">
        <v>34987</v>
      </c>
      <c r="AP102" s="62">
        <v>0.64059339177343222</v>
      </c>
      <c r="AQ102" s="77">
        <v>1483</v>
      </c>
      <c r="AR102" s="77">
        <v>51</v>
      </c>
      <c r="AS102" s="77">
        <v>624</v>
      </c>
      <c r="AT102" s="77">
        <v>859</v>
      </c>
      <c r="AU102" s="77">
        <v>72</v>
      </c>
      <c r="AV102" s="77">
        <v>109</v>
      </c>
      <c r="AW102" s="77">
        <v>225</v>
      </c>
      <c r="AX102" s="77">
        <v>82</v>
      </c>
      <c r="AY102" s="77">
        <v>92</v>
      </c>
      <c r="AZ102" s="77">
        <v>79</v>
      </c>
      <c r="BA102" s="77">
        <v>128</v>
      </c>
      <c r="BB102" s="77">
        <v>80</v>
      </c>
      <c r="BC102" s="77">
        <v>0</v>
      </c>
      <c r="BD102" s="77">
        <v>190</v>
      </c>
      <c r="BE102" s="77">
        <v>0</v>
      </c>
      <c r="BF102" s="77">
        <v>0</v>
      </c>
      <c r="BG102" s="77">
        <v>343</v>
      </c>
      <c r="BH102" s="77">
        <v>0</v>
      </c>
      <c r="BI102" s="77">
        <v>0</v>
      </c>
      <c r="BJ102" s="62">
        <v>0.21714285714285714</v>
      </c>
      <c r="BK102" s="88">
        <v>3</v>
      </c>
      <c r="BL102" s="88">
        <v>7.2</v>
      </c>
      <c r="BM102" s="88">
        <v>3.5</v>
      </c>
      <c r="BN102" s="88">
        <v>3.2</v>
      </c>
      <c r="BO102" s="88">
        <v>2.1</v>
      </c>
      <c r="BP102" s="88">
        <v>3.5</v>
      </c>
      <c r="BQ102" s="88">
        <v>12.8</v>
      </c>
      <c r="BR102" s="88">
        <v>11</v>
      </c>
      <c r="BS102" s="88">
        <v>7.8</v>
      </c>
      <c r="BT102" s="88">
        <v>3.3</v>
      </c>
      <c r="BU102" s="88">
        <v>8.3000000000000007</v>
      </c>
      <c r="BV102" s="88">
        <v>6.4</v>
      </c>
      <c r="BW102" s="88">
        <v>5.0999999999999996</v>
      </c>
      <c r="BX102" s="88">
        <v>5.5</v>
      </c>
      <c r="BY102" s="88">
        <v>6.4</v>
      </c>
      <c r="BZ102" s="88">
        <v>5.4</v>
      </c>
      <c r="CA102" s="88">
        <v>3.4</v>
      </c>
      <c r="CB102" s="88">
        <v>2.2000000000000002</v>
      </c>
      <c r="CC102" s="88">
        <v>13.7</v>
      </c>
      <c r="CD102" s="88">
        <v>63.5</v>
      </c>
      <c r="CE102" s="88">
        <v>22.9</v>
      </c>
    </row>
    <row r="103" spans="1:83" s="18" customFormat="1" x14ac:dyDescent="0.25">
      <c r="A103" s="67" t="s">
        <v>35</v>
      </c>
      <c r="B103" s="68" t="s">
        <v>1984</v>
      </c>
      <c r="C103" s="67"/>
      <c r="D103" s="67" t="s">
        <v>2098</v>
      </c>
      <c r="E103" s="67"/>
      <c r="F103" s="67"/>
      <c r="G103" s="67"/>
      <c r="H103" s="67"/>
      <c r="I103" s="67"/>
      <c r="J103" s="98"/>
      <c r="K103" s="67">
        <v>54035</v>
      </c>
      <c r="L103" s="67" t="s">
        <v>34</v>
      </c>
      <c r="M103" s="84">
        <v>471.25946611350685</v>
      </c>
      <c r="N103" s="78">
        <v>28011</v>
      </c>
      <c r="O103" s="69">
        <v>59.438593840899763</v>
      </c>
      <c r="P103" s="78">
        <v>11127</v>
      </c>
      <c r="Q103" s="69">
        <v>2.5</v>
      </c>
      <c r="R103" s="78">
        <v>27869</v>
      </c>
      <c r="S103" s="78">
        <v>1023</v>
      </c>
      <c r="T103" s="78">
        <v>679</v>
      </c>
      <c r="U103" s="78">
        <v>496</v>
      </c>
      <c r="V103" s="78">
        <v>509</v>
      </c>
      <c r="W103" s="78">
        <v>533</v>
      </c>
      <c r="X103" s="78">
        <v>721</v>
      </c>
      <c r="Y103" s="78">
        <v>556</v>
      </c>
      <c r="Z103" s="78">
        <v>593</v>
      </c>
      <c r="AA103" s="78">
        <v>228</v>
      </c>
      <c r="AB103" s="78">
        <v>926</v>
      </c>
      <c r="AC103" s="78">
        <v>1219</v>
      </c>
      <c r="AD103" s="78">
        <v>1333</v>
      </c>
      <c r="AE103" s="78">
        <v>763</v>
      </c>
      <c r="AF103" s="78">
        <v>555</v>
      </c>
      <c r="AG103" s="78">
        <v>502</v>
      </c>
      <c r="AH103" s="78">
        <v>491</v>
      </c>
      <c r="AI103" s="69">
        <v>19.753752134447737</v>
      </c>
      <c r="AJ103" s="69">
        <v>9.3646086096881458</v>
      </c>
      <c r="AK103" s="69">
        <v>18.85503729666577</v>
      </c>
      <c r="AL103" s="69">
        <v>8.3220993978610593</v>
      </c>
      <c r="AM103" s="69">
        <v>43.704502561337286</v>
      </c>
      <c r="AN103" s="78">
        <v>28937</v>
      </c>
      <c r="AO103" s="78">
        <v>53165</v>
      </c>
      <c r="AP103" s="69">
        <v>0.47973398040801651</v>
      </c>
      <c r="AQ103" s="78">
        <v>11127</v>
      </c>
      <c r="AR103" s="78">
        <v>1832</v>
      </c>
      <c r="AS103" s="78">
        <v>8424</v>
      </c>
      <c r="AT103" s="78">
        <v>2703</v>
      </c>
      <c r="AU103" s="78">
        <v>276</v>
      </c>
      <c r="AV103" s="78">
        <v>299</v>
      </c>
      <c r="AW103" s="78">
        <v>1383</v>
      </c>
      <c r="AX103" s="78">
        <v>594</v>
      </c>
      <c r="AY103" s="78">
        <v>314</v>
      </c>
      <c r="AZ103" s="78">
        <v>738</v>
      </c>
      <c r="BA103" s="78">
        <v>942</v>
      </c>
      <c r="BB103" s="78">
        <v>297</v>
      </c>
      <c r="BC103" s="78">
        <v>32</v>
      </c>
      <c r="BD103" s="78">
        <v>1814</v>
      </c>
      <c r="BE103" s="78">
        <v>221</v>
      </c>
      <c r="BF103" s="78">
        <v>75</v>
      </c>
      <c r="BG103" s="78">
        <v>3427</v>
      </c>
      <c r="BH103" s="78">
        <v>145</v>
      </c>
      <c r="BI103" s="78">
        <v>3</v>
      </c>
      <c r="BJ103" s="69">
        <v>0.2112689393939394</v>
      </c>
      <c r="BK103" s="89">
        <v>5.0999999999999996</v>
      </c>
      <c r="BL103" s="89">
        <v>6.7</v>
      </c>
      <c r="BM103" s="89">
        <v>5.9</v>
      </c>
      <c r="BN103" s="89">
        <v>5.8</v>
      </c>
      <c r="BO103" s="89">
        <v>4.9000000000000004</v>
      </c>
      <c r="BP103" s="89">
        <v>5.3</v>
      </c>
      <c r="BQ103" s="89">
        <v>5.7</v>
      </c>
      <c r="BR103" s="89">
        <v>6.9</v>
      </c>
      <c r="BS103" s="89">
        <v>4.7</v>
      </c>
      <c r="BT103" s="89">
        <v>6.6</v>
      </c>
      <c r="BU103" s="89">
        <v>6.9</v>
      </c>
      <c r="BV103" s="89">
        <v>8.5</v>
      </c>
      <c r="BW103" s="89">
        <v>6.7</v>
      </c>
      <c r="BX103" s="89">
        <v>5.5</v>
      </c>
      <c r="BY103" s="89">
        <v>6</v>
      </c>
      <c r="BZ103" s="89">
        <v>4</v>
      </c>
      <c r="CA103" s="89">
        <v>2.1</v>
      </c>
      <c r="CB103" s="89">
        <v>2.8</v>
      </c>
      <c r="CC103" s="89">
        <v>17.700000000000003</v>
      </c>
      <c r="CD103" s="89">
        <v>62.000000000000007</v>
      </c>
      <c r="CE103" s="89">
        <v>20.400000000000002</v>
      </c>
    </row>
    <row r="104" spans="1:83" s="72" customFormat="1" x14ac:dyDescent="0.25">
      <c r="A104" s="70" t="s">
        <v>1775</v>
      </c>
      <c r="B104" s="70" t="s">
        <v>1776</v>
      </c>
      <c r="C104" s="70" t="s">
        <v>1777</v>
      </c>
      <c r="D104" s="70" t="s">
        <v>2097</v>
      </c>
      <c r="E104" s="70" t="s">
        <v>605</v>
      </c>
      <c r="F104" s="70" t="s">
        <v>606</v>
      </c>
      <c r="G104" s="70" t="s">
        <v>440</v>
      </c>
      <c r="H104" s="70" t="s">
        <v>1778</v>
      </c>
      <c r="I104" s="70" t="s">
        <v>1779</v>
      </c>
      <c r="J104" s="96" t="s">
        <v>1779</v>
      </c>
      <c r="K104" s="70" t="s">
        <v>1978</v>
      </c>
      <c r="L104" s="70" t="s">
        <v>1978</v>
      </c>
      <c r="M104" s="82">
        <v>196.43136917970148</v>
      </c>
      <c r="N104" s="76">
        <v>42654</v>
      </c>
      <c r="O104" s="71">
        <v>217.14454355291289</v>
      </c>
      <c r="P104" s="76">
        <v>15893</v>
      </c>
      <c r="Q104" s="71">
        <v>2.6606052979299064</v>
      </c>
      <c r="R104" s="76">
        <v>42285</v>
      </c>
      <c r="S104" s="76">
        <v>658</v>
      </c>
      <c r="T104" s="76">
        <v>565</v>
      </c>
      <c r="U104" s="76">
        <v>535</v>
      </c>
      <c r="V104" s="76">
        <v>500</v>
      </c>
      <c r="W104" s="76">
        <v>425</v>
      </c>
      <c r="X104" s="76">
        <v>374</v>
      </c>
      <c r="Y104" s="76">
        <v>419</v>
      </c>
      <c r="Z104" s="76">
        <v>405</v>
      </c>
      <c r="AA104" s="76">
        <v>554</v>
      </c>
      <c r="AB104" s="76">
        <v>931</v>
      </c>
      <c r="AC104" s="76">
        <v>1384</v>
      </c>
      <c r="AD104" s="76">
        <v>2168</v>
      </c>
      <c r="AE104" s="76">
        <v>1733</v>
      </c>
      <c r="AF104" s="76">
        <v>1488</v>
      </c>
      <c r="AG104" s="76">
        <v>1758</v>
      </c>
      <c r="AH104" s="76">
        <v>1996</v>
      </c>
      <c r="AI104" s="71">
        <v>11.061473604731644</v>
      </c>
      <c r="AJ104" s="71">
        <v>5.8201724029446931</v>
      </c>
      <c r="AK104" s="71">
        <v>11.02372113509092</v>
      </c>
      <c r="AL104" s="71">
        <v>5.8579248725854152</v>
      </c>
      <c r="AM104" s="71">
        <v>66.236707984647325</v>
      </c>
      <c r="AN104" s="76">
        <v>38946</v>
      </c>
      <c r="AO104" s="76">
        <v>86711</v>
      </c>
      <c r="AP104" s="71">
        <v>0.27905367142767257</v>
      </c>
      <c r="AQ104" s="76">
        <v>15893</v>
      </c>
      <c r="AR104" s="76">
        <v>1895</v>
      </c>
      <c r="AS104" s="76">
        <v>13159</v>
      </c>
      <c r="AT104" s="76">
        <v>2734</v>
      </c>
      <c r="AU104" s="76">
        <v>61</v>
      </c>
      <c r="AV104" s="76">
        <v>180</v>
      </c>
      <c r="AW104" s="76">
        <v>1246</v>
      </c>
      <c r="AX104" s="76">
        <v>438</v>
      </c>
      <c r="AY104" s="76">
        <v>176</v>
      </c>
      <c r="AZ104" s="76">
        <v>653</v>
      </c>
      <c r="BA104" s="76">
        <v>532</v>
      </c>
      <c r="BB104" s="76">
        <v>264</v>
      </c>
      <c r="BC104" s="76">
        <v>524</v>
      </c>
      <c r="BD104" s="76">
        <v>960</v>
      </c>
      <c r="BE104" s="76">
        <v>664</v>
      </c>
      <c r="BF104" s="76">
        <v>664</v>
      </c>
      <c r="BG104" s="76">
        <v>6899</v>
      </c>
      <c r="BH104" s="76">
        <v>1846</v>
      </c>
      <c r="BI104" s="76">
        <v>364</v>
      </c>
      <c r="BJ104" s="71">
        <v>0.22306250403981642</v>
      </c>
      <c r="BK104" s="87">
        <v>5.2</v>
      </c>
      <c r="BL104" s="87">
        <v>6.2</v>
      </c>
      <c r="BM104" s="87">
        <v>6.6</v>
      </c>
      <c r="BN104" s="87">
        <v>6.7</v>
      </c>
      <c r="BO104" s="87">
        <v>5.8</v>
      </c>
      <c r="BP104" s="87">
        <v>5</v>
      </c>
      <c r="BQ104" s="87">
        <v>5.9</v>
      </c>
      <c r="BR104" s="87">
        <v>6.6</v>
      </c>
      <c r="BS104" s="87">
        <v>6.5</v>
      </c>
      <c r="BT104" s="87">
        <v>7.1</v>
      </c>
      <c r="BU104" s="87">
        <v>7.6</v>
      </c>
      <c r="BV104" s="87">
        <v>7.6</v>
      </c>
      <c r="BW104" s="87">
        <v>6.9</v>
      </c>
      <c r="BX104" s="87">
        <v>5.9</v>
      </c>
      <c r="BY104" s="87">
        <v>4.4000000000000004</v>
      </c>
      <c r="BZ104" s="87">
        <v>2.9</v>
      </c>
      <c r="CA104" s="87">
        <v>1.6</v>
      </c>
      <c r="CB104" s="87">
        <v>1.4</v>
      </c>
      <c r="CC104" s="87">
        <v>18</v>
      </c>
      <c r="CD104" s="87">
        <v>65.7</v>
      </c>
      <c r="CE104" s="87">
        <v>16.2</v>
      </c>
    </row>
    <row r="105" spans="1:83" x14ac:dyDescent="0.25">
      <c r="A105" s="61" t="s">
        <v>602</v>
      </c>
      <c r="B105" s="61" t="s">
        <v>603</v>
      </c>
      <c r="C105" s="61" t="s">
        <v>604</v>
      </c>
      <c r="D105" s="61" t="s">
        <v>2099</v>
      </c>
      <c r="E105" s="61" t="s">
        <v>605</v>
      </c>
      <c r="F105" s="61" t="s">
        <v>606</v>
      </c>
      <c r="G105" s="61" t="s">
        <v>440</v>
      </c>
      <c r="H105" s="61" t="s">
        <v>607</v>
      </c>
      <c r="I105" s="61" t="s">
        <v>608</v>
      </c>
      <c r="J105" s="97" t="s">
        <v>608</v>
      </c>
      <c r="K105" s="61">
        <v>5408932</v>
      </c>
      <c r="L105" s="61" t="s">
        <v>134</v>
      </c>
      <c r="M105" s="83">
        <v>0.43364688009156149</v>
      </c>
      <c r="N105" s="77">
        <v>1290</v>
      </c>
      <c r="O105" s="62">
        <v>2974.7706238025407</v>
      </c>
      <c r="P105" s="77">
        <v>535</v>
      </c>
      <c r="Q105" s="62">
        <v>2.41</v>
      </c>
      <c r="R105" s="77">
        <v>1290</v>
      </c>
      <c r="S105" s="77">
        <v>13</v>
      </c>
      <c r="T105" s="77">
        <v>23</v>
      </c>
      <c r="U105" s="77">
        <v>23</v>
      </c>
      <c r="V105" s="77">
        <v>39</v>
      </c>
      <c r="W105" s="77">
        <v>20</v>
      </c>
      <c r="X105" s="77">
        <v>48</v>
      </c>
      <c r="Y105" s="77">
        <v>0</v>
      </c>
      <c r="Z105" s="77">
        <v>4</v>
      </c>
      <c r="AA105" s="77">
        <v>3</v>
      </c>
      <c r="AB105" s="77">
        <v>56</v>
      </c>
      <c r="AC105" s="77">
        <v>35</v>
      </c>
      <c r="AD105" s="77">
        <v>95</v>
      </c>
      <c r="AE105" s="77">
        <v>84</v>
      </c>
      <c r="AF105" s="77">
        <v>36</v>
      </c>
      <c r="AG105" s="77">
        <v>34</v>
      </c>
      <c r="AH105" s="77">
        <v>22</v>
      </c>
      <c r="AI105" s="62">
        <v>11.028037383177571</v>
      </c>
      <c r="AJ105" s="62">
        <v>11.028037383177571</v>
      </c>
      <c r="AK105" s="62">
        <v>10.2803738317757</v>
      </c>
      <c r="AL105" s="62">
        <v>10.467289719626169</v>
      </c>
      <c r="AM105" s="62">
        <v>57.196261682242991</v>
      </c>
      <c r="AN105" s="77">
        <v>35379</v>
      </c>
      <c r="AO105" s="77">
        <v>75547</v>
      </c>
      <c r="AP105" s="62">
        <v>0.3233644859813084</v>
      </c>
      <c r="AQ105" s="77">
        <v>535</v>
      </c>
      <c r="AR105" s="77">
        <v>122</v>
      </c>
      <c r="AS105" s="77">
        <v>324</v>
      </c>
      <c r="AT105" s="77">
        <v>211</v>
      </c>
      <c r="AU105" s="77">
        <v>0</v>
      </c>
      <c r="AV105" s="77">
        <v>0</v>
      </c>
      <c r="AW105" s="77">
        <v>59</v>
      </c>
      <c r="AX105" s="77">
        <v>6</v>
      </c>
      <c r="AY105" s="77">
        <v>40</v>
      </c>
      <c r="AZ105" s="77">
        <v>61</v>
      </c>
      <c r="BA105" s="77">
        <v>0</v>
      </c>
      <c r="BB105" s="77">
        <v>0</v>
      </c>
      <c r="BC105" s="77">
        <v>7</v>
      </c>
      <c r="BD105" s="77">
        <v>47</v>
      </c>
      <c r="BE105" s="77">
        <v>14</v>
      </c>
      <c r="BF105" s="77">
        <v>30</v>
      </c>
      <c r="BG105" s="77">
        <v>200</v>
      </c>
      <c r="BH105" s="77">
        <v>54</v>
      </c>
      <c r="BI105" s="77">
        <v>12</v>
      </c>
      <c r="BJ105" s="62">
        <v>0.31886792452830187</v>
      </c>
      <c r="BK105" s="88">
        <v>3.6</v>
      </c>
      <c r="BL105" s="88">
        <v>3.9</v>
      </c>
      <c r="BM105" s="88">
        <v>9.8000000000000007</v>
      </c>
      <c r="BN105" s="88">
        <v>6.4</v>
      </c>
      <c r="BO105" s="88">
        <v>8.3000000000000007</v>
      </c>
      <c r="BP105" s="88">
        <v>6.4</v>
      </c>
      <c r="BQ105" s="88">
        <v>4.3</v>
      </c>
      <c r="BR105" s="88">
        <v>7.1</v>
      </c>
      <c r="BS105" s="88">
        <v>5.0999999999999996</v>
      </c>
      <c r="BT105" s="88">
        <v>4.7</v>
      </c>
      <c r="BU105" s="88">
        <v>6.1</v>
      </c>
      <c r="BV105" s="88">
        <v>13.5</v>
      </c>
      <c r="BW105" s="88">
        <v>7.3</v>
      </c>
      <c r="BX105" s="88">
        <v>5.8</v>
      </c>
      <c r="BY105" s="88">
        <v>2.6</v>
      </c>
      <c r="BZ105" s="88">
        <v>1.6</v>
      </c>
      <c r="CA105" s="88">
        <v>2.2999999999999998</v>
      </c>
      <c r="CB105" s="88">
        <v>1.2</v>
      </c>
      <c r="CC105" s="88">
        <v>17.3</v>
      </c>
      <c r="CD105" s="88">
        <v>69.2</v>
      </c>
      <c r="CE105" s="88">
        <v>13.5</v>
      </c>
    </row>
    <row r="106" spans="1:83" x14ac:dyDescent="0.25">
      <c r="A106" s="61" t="s">
        <v>706</v>
      </c>
      <c r="B106" s="61" t="s">
        <v>707</v>
      </c>
      <c r="C106" s="61" t="s">
        <v>708</v>
      </c>
      <c r="D106" s="61" t="s">
        <v>2099</v>
      </c>
      <c r="E106" s="61" t="s">
        <v>605</v>
      </c>
      <c r="F106" s="61" t="s">
        <v>606</v>
      </c>
      <c r="G106" s="61" t="s">
        <v>440</v>
      </c>
      <c r="H106" s="61" t="s">
        <v>709</v>
      </c>
      <c r="I106" s="61" t="s">
        <v>710</v>
      </c>
      <c r="J106" s="97" t="s">
        <v>710</v>
      </c>
      <c r="K106" s="61">
        <v>5414610</v>
      </c>
      <c r="L106" s="61" t="s">
        <v>152</v>
      </c>
      <c r="M106" s="83">
        <v>5.849104431974772</v>
      </c>
      <c r="N106" s="77">
        <v>6373</v>
      </c>
      <c r="O106" s="62">
        <v>1089.5685098664499</v>
      </c>
      <c r="P106" s="77">
        <v>2349</v>
      </c>
      <c r="Q106" s="62">
        <v>2.68</v>
      </c>
      <c r="R106" s="77">
        <v>6288</v>
      </c>
      <c r="S106" s="77">
        <v>86</v>
      </c>
      <c r="T106" s="77">
        <v>135</v>
      </c>
      <c r="U106" s="77">
        <v>11</v>
      </c>
      <c r="V106" s="77">
        <v>121</v>
      </c>
      <c r="W106" s="77">
        <v>88</v>
      </c>
      <c r="X106" s="77">
        <v>78</v>
      </c>
      <c r="Y106" s="77">
        <v>43</v>
      </c>
      <c r="Z106" s="77">
        <v>54</v>
      </c>
      <c r="AA106" s="77">
        <v>75</v>
      </c>
      <c r="AB106" s="77">
        <v>212</v>
      </c>
      <c r="AC106" s="77">
        <v>162</v>
      </c>
      <c r="AD106" s="77">
        <v>313</v>
      </c>
      <c r="AE106" s="77">
        <v>273</v>
      </c>
      <c r="AF106" s="77">
        <v>190</v>
      </c>
      <c r="AG106" s="77">
        <v>288</v>
      </c>
      <c r="AH106" s="77">
        <v>220</v>
      </c>
      <c r="AI106" s="62">
        <v>9.8765432098765427</v>
      </c>
      <c r="AJ106" s="62">
        <v>8.8974031502767126</v>
      </c>
      <c r="AK106" s="62">
        <v>10.642826734780758</v>
      </c>
      <c r="AL106" s="62">
        <v>9.0251170710940833</v>
      </c>
      <c r="AM106" s="62">
        <v>61.558109833971905</v>
      </c>
      <c r="AN106" s="77">
        <v>37853</v>
      </c>
      <c r="AO106" s="77">
        <v>79158</v>
      </c>
      <c r="AP106" s="62">
        <v>0.29416773094934012</v>
      </c>
      <c r="AQ106" s="77">
        <v>2349</v>
      </c>
      <c r="AR106" s="77">
        <v>139</v>
      </c>
      <c r="AS106" s="77">
        <v>1598</v>
      </c>
      <c r="AT106" s="77">
        <v>751</v>
      </c>
      <c r="AU106" s="77">
        <v>22</v>
      </c>
      <c r="AV106" s="77">
        <v>10</v>
      </c>
      <c r="AW106" s="77">
        <v>179</v>
      </c>
      <c r="AX106" s="77">
        <v>91</v>
      </c>
      <c r="AY106" s="77">
        <v>57</v>
      </c>
      <c r="AZ106" s="77">
        <v>139</v>
      </c>
      <c r="BA106" s="77">
        <v>37</v>
      </c>
      <c r="BB106" s="77">
        <v>49</v>
      </c>
      <c r="BC106" s="77">
        <v>86</v>
      </c>
      <c r="BD106" s="77">
        <v>168</v>
      </c>
      <c r="BE106" s="77">
        <v>128</v>
      </c>
      <c r="BF106" s="77">
        <v>66</v>
      </c>
      <c r="BG106" s="77">
        <v>943</v>
      </c>
      <c r="BH106" s="77">
        <v>329</v>
      </c>
      <c r="BI106" s="77">
        <v>12</v>
      </c>
      <c r="BJ106" s="62">
        <v>0.2081174438687392</v>
      </c>
      <c r="BK106" s="88">
        <v>5.3</v>
      </c>
      <c r="BL106" s="88">
        <v>7.8</v>
      </c>
      <c r="BM106" s="88">
        <v>7.9</v>
      </c>
      <c r="BN106" s="88">
        <v>7</v>
      </c>
      <c r="BO106" s="88">
        <v>2.7</v>
      </c>
      <c r="BP106" s="88">
        <v>2.9</v>
      </c>
      <c r="BQ106" s="88">
        <v>7.9</v>
      </c>
      <c r="BR106" s="88">
        <v>7.6</v>
      </c>
      <c r="BS106" s="88">
        <v>9.6999999999999993</v>
      </c>
      <c r="BT106" s="88">
        <v>5.6</v>
      </c>
      <c r="BU106" s="88">
        <v>7.1</v>
      </c>
      <c r="BV106" s="88">
        <v>6.3</v>
      </c>
      <c r="BW106" s="88">
        <v>7</v>
      </c>
      <c r="BX106" s="88">
        <v>3.7</v>
      </c>
      <c r="BY106" s="88">
        <v>5.4</v>
      </c>
      <c r="BZ106" s="88">
        <v>4.0999999999999996</v>
      </c>
      <c r="CA106" s="88">
        <v>0.8</v>
      </c>
      <c r="CB106" s="88">
        <v>1.3</v>
      </c>
      <c r="CC106" s="88">
        <v>21</v>
      </c>
      <c r="CD106" s="88">
        <v>63.8</v>
      </c>
      <c r="CE106" s="88">
        <v>15.300000000000002</v>
      </c>
    </row>
    <row r="107" spans="1:83" x14ac:dyDescent="0.25">
      <c r="A107" s="61" t="s">
        <v>958</v>
      </c>
      <c r="B107" s="61" t="s">
        <v>959</v>
      </c>
      <c r="C107" s="61" t="s">
        <v>960</v>
      </c>
      <c r="D107" s="61" t="s">
        <v>2099</v>
      </c>
      <c r="E107" s="61" t="s">
        <v>605</v>
      </c>
      <c r="F107" s="61" t="s">
        <v>606</v>
      </c>
      <c r="G107" s="61" t="s">
        <v>440</v>
      </c>
      <c r="H107" s="61" t="s">
        <v>961</v>
      </c>
      <c r="I107" s="61" t="s">
        <v>962</v>
      </c>
      <c r="J107" s="97" t="s">
        <v>962</v>
      </c>
      <c r="K107" s="61">
        <v>5435284</v>
      </c>
      <c r="L107" s="61" t="s">
        <v>197</v>
      </c>
      <c r="M107" s="83">
        <v>0.62393899224125271</v>
      </c>
      <c r="N107" s="77">
        <v>292</v>
      </c>
      <c r="O107" s="62">
        <v>467.99447322743225</v>
      </c>
      <c r="P107" s="77">
        <v>122</v>
      </c>
      <c r="Q107" s="62">
        <v>2.39</v>
      </c>
      <c r="R107" s="77">
        <v>292</v>
      </c>
      <c r="S107" s="77">
        <v>1</v>
      </c>
      <c r="T107" s="77">
        <v>6</v>
      </c>
      <c r="U107" s="77">
        <v>0</v>
      </c>
      <c r="V107" s="77">
        <v>0</v>
      </c>
      <c r="W107" s="77">
        <v>4</v>
      </c>
      <c r="X107" s="77">
        <v>0</v>
      </c>
      <c r="Y107" s="77">
        <v>5</v>
      </c>
      <c r="Z107" s="77">
        <v>0</v>
      </c>
      <c r="AA107" s="77">
        <v>0</v>
      </c>
      <c r="AB107" s="77">
        <v>3</v>
      </c>
      <c r="AC107" s="77">
        <v>7</v>
      </c>
      <c r="AD107" s="77">
        <v>38</v>
      </c>
      <c r="AE107" s="77">
        <v>2</v>
      </c>
      <c r="AF107" s="77">
        <v>14</v>
      </c>
      <c r="AG107" s="77">
        <v>30</v>
      </c>
      <c r="AH107" s="77">
        <v>12</v>
      </c>
      <c r="AI107" s="62">
        <v>5.7377049180327866</v>
      </c>
      <c r="AJ107" s="62">
        <v>3.278688524590164</v>
      </c>
      <c r="AK107" s="62">
        <v>4.0983606557377046</v>
      </c>
      <c r="AL107" s="62">
        <v>2.459016393442623</v>
      </c>
      <c r="AM107" s="62">
        <v>84.426229508196727</v>
      </c>
      <c r="AN107" s="77">
        <v>53121</v>
      </c>
      <c r="AO107" s="77">
        <v>99712</v>
      </c>
      <c r="AP107" s="62">
        <v>0.13114754098360656</v>
      </c>
      <c r="AQ107" s="77">
        <v>122</v>
      </c>
      <c r="AR107" s="77">
        <v>46</v>
      </c>
      <c r="AS107" s="77">
        <v>116</v>
      </c>
      <c r="AT107" s="77">
        <v>6</v>
      </c>
      <c r="AU107" s="77">
        <v>0</v>
      </c>
      <c r="AV107" s="77">
        <v>4</v>
      </c>
      <c r="AW107" s="77">
        <v>3</v>
      </c>
      <c r="AX107" s="77">
        <v>4</v>
      </c>
      <c r="AY107" s="77">
        <v>0</v>
      </c>
      <c r="AZ107" s="77">
        <v>0</v>
      </c>
      <c r="BA107" s="77">
        <v>0</v>
      </c>
      <c r="BB107" s="77">
        <v>0</v>
      </c>
      <c r="BC107" s="77">
        <v>5</v>
      </c>
      <c r="BD107" s="77">
        <v>2</v>
      </c>
      <c r="BE107" s="77">
        <v>0</v>
      </c>
      <c r="BF107" s="77">
        <v>8</v>
      </c>
      <c r="BG107" s="77">
        <v>65</v>
      </c>
      <c r="BH107" s="77">
        <v>27</v>
      </c>
      <c r="BI107" s="77">
        <v>4</v>
      </c>
      <c r="BJ107" s="62">
        <v>0.16393442622950818</v>
      </c>
      <c r="BK107" s="88">
        <v>3.1</v>
      </c>
      <c r="BL107" s="88">
        <v>4.5</v>
      </c>
      <c r="BM107" s="88">
        <v>2.4</v>
      </c>
      <c r="BN107" s="88">
        <v>3.8</v>
      </c>
      <c r="BO107" s="88">
        <v>1.4</v>
      </c>
      <c r="BP107" s="88">
        <v>2.4</v>
      </c>
      <c r="BQ107" s="88">
        <v>3.8</v>
      </c>
      <c r="BR107" s="88">
        <v>0</v>
      </c>
      <c r="BS107" s="88">
        <v>7.5</v>
      </c>
      <c r="BT107" s="88">
        <v>3.1</v>
      </c>
      <c r="BU107" s="88">
        <v>7.2</v>
      </c>
      <c r="BV107" s="88">
        <v>17.5</v>
      </c>
      <c r="BW107" s="88">
        <v>6.2</v>
      </c>
      <c r="BX107" s="88">
        <v>18.8</v>
      </c>
      <c r="BY107" s="88">
        <v>3.8</v>
      </c>
      <c r="BZ107" s="88">
        <v>12</v>
      </c>
      <c r="CA107" s="88">
        <v>1.7</v>
      </c>
      <c r="CB107" s="88">
        <v>1</v>
      </c>
      <c r="CC107" s="88">
        <v>10</v>
      </c>
      <c r="CD107" s="88">
        <v>52.900000000000006</v>
      </c>
      <c r="CE107" s="88">
        <v>37.300000000000004</v>
      </c>
    </row>
    <row r="108" spans="1:83" x14ac:dyDescent="0.25">
      <c r="A108" s="61" t="s">
        <v>1383</v>
      </c>
      <c r="B108" s="61" t="s">
        <v>1384</v>
      </c>
      <c r="C108" s="61" t="s">
        <v>1385</v>
      </c>
      <c r="D108" s="61" t="s">
        <v>2099</v>
      </c>
      <c r="E108" s="61" t="s">
        <v>605</v>
      </c>
      <c r="F108" s="61" t="s">
        <v>606</v>
      </c>
      <c r="G108" s="61" t="s">
        <v>440</v>
      </c>
      <c r="H108" s="61" t="s">
        <v>1386</v>
      </c>
      <c r="I108" s="61" t="s">
        <v>1387</v>
      </c>
      <c r="J108" s="97" t="s">
        <v>1387</v>
      </c>
      <c r="K108" s="61">
        <v>5466988</v>
      </c>
      <c r="L108" s="61" t="s">
        <v>277</v>
      </c>
      <c r="M108" s="83">
        <v>8.1002244999977293</v>
      </c>
      <c r="N108" s="77">
        <v>5404</v>
      </c>
      <c r="O108" s="62">
        <v>667.14200328663912</v>
      </c>
      <c r="P108" s="77">
        <v>1953</v>
      </c>
      <c r="Q108" s="62">
        <v>2.77</v>
      </c>
      <c r="R108" s="77">
        <v>5404</v>
      </c>
      <c r="S108" s="77">
        <v>91</v>
      </c>
      <c r="T108" s="77">
        <v>66</v>
      </c>
      <c r="U108" s="77">
        <v>31</v>
      </c>
      <c r="V108" s="77">
        <v>99</v>
      </c>
      <c r="W108" s="77">
        <v>48</v>
      </c>
      <c r="X108" s="77">
        <v>62</v>
      </c>
      <c r="Y108" s="77">
        <v>84</v>
      </c>
      <c r="Z108" s="77">
        <v>19</v>
      </c>
      <c r="AA108" s="77">
        <v>165</v>
      </c>
      <c r="AB108" s="77">
        <v>132</v>
      </c>
      <c r="AC108" s="77">
        <v>180</v>
      </c>
      <c r="AD108" s="77">
        <v>340</v>
      </c>
      <c r="AE108" s="77">
        <v>192</v>
      </c>
      <c r="AF108" s="77">
        <v>192</v>
      </c>
      <c r="AG108" s="77">
        <v>216</v>
      </c>
      <c r="AH108" s="77">
        <v>36</v>
      </c>
      <c r="AI108" s="62">
        <v>9.62621607782898</v>
      </c>
      <c r="AJ108" s="62">
        <v>7.5268817204301079</v>
      </c>
      <c r="AK108" s="62">
        <v>16.897081413210447</v>
      </c>
      <c r="AL108" s="62">
        <v>6.7588325652841785</v>
      </c>
      <c r="AM108" s="62">
        <v>59.190988223246286</v>
      </c>
      <c r="AN108" s="77">
        <v>30303</v>
      </c>
      <c r="AO108" s="77">
        <v>74977</v>
      </c>
      <c r="AP108" s="62">
        <v>0.34050179211469533</v>
      </c>
      <c r="AQ108" s="77">
        <v>1953</v>
      </c>
      <c r="AR108" s="77">
        <v>168</v>
      </c>
      <c r="AS108" s="77">
        <v>1298</v>
      </c>
      <c r="AT108" s="77">
        <v>655</v>
      </c>
      <c r="AU108" s="77">
        <v>25</v>
      </c>
      <c r="AV108" s="77">
        <v>24</v>
      </c>
      <c r="AW108" s="77">
        <v>125</v>
      </c>
      <c r="AX108" s="77">
        <v>11</v>
      </c>
      <c r="AY108" s="77">
        <v>26</v>
      </c>
      <c r="AZ108" s="77">
        <v>169</v>
      </c>
      <c r="BA108" s="77">
        <v>99</v>
      </c>
      <c r="BB108" s="77">
        <v>100</v>
      </c>
      <c r="BC108" s="77">
        <v>69</v>
      </c>
      <c r="BD108" s="77">
        <v>146</v>
      </c>
      <c r="BE108" s="77">
        <v>65</v>
      </c>
      <c r="BF108" s="77">
        <v>101</v>
      </c>
      <c r="BG108" s="77">
        <v>774</v>
      </c>
      <c r="BH108" s="77">
        <v>133</v>
      </c>
      <c r="BI108" s="77">
        <v>69</v>
      </c>
      <c r="BJ108" s="62">
        <v>0.27530991735537191</v>
      </c>
      <c r="BK108" s="88">
        <v>7.6</v>
      </c>
      <c r="BL108" s="88">
        <v>6.6</v>
      </c>
      <c r="BM108" s="88">
        <v>6.4</v>
      </c>
      <c r="BN108" s="88">
        <v>6.5</v>
      </c>
      <c r="BO108" s="88">
        <v>7.2</v>
      </c>
      <c r="BP108" s="88">
        <v>9.3000000000000007</v>
      </c>
      <c r="BQ108" s="88">
        <v>7.9</v>
      </c>
      <c r="BR108" s="88">
        <v>6.2</v>
      </c>
      <c r="BS108" s="88">
        <v>4.3</v>
      </c>
      <c r="BT108" s="88">
        <v>10.6</v>
      </c>
      <c r="BU108" s="88">
        <v>6.7</v>
      </c>
      <c r="BV108" s="88">
        <v>4.0999999999999996</v>
      </c>
      <c r="BW108" s="88">
        <v>3.6</v>
      </c>
      <c r="BX108" s="88">
        <v>5.3</v>
      </c>
      <c r="BY108" s="88">
        <v>4.2</v>
      </c>
      <c r="BZ108" s="88">
        <v>2.1</v>
      </c>
      <c r="CA108" s="88">
        <v>0.4</v>
      </c>
      <c r="CB108" s="88">
        <v>1.1000000000000001</v>
      </c>
      <c r="CC108" s="88">
        <v>20.6</v>
      </c>
      <c r="CD108" s="88">
        <v>66.400000000000006</v>
      </c>
      <c r="CE108" s="88">
        <v>13.1</v>
      </c>
    </row>
    <row r="109" spans="1:83" x14ac:dyDescent="0.25">
      <c r="A109" s="61" t="s">
        <v>1474</v>
      </c>
      <c r="B109" s="61" t="s">
        <v>1475</v>
      </c>
      <c r="C109" s="61" t="s">
        <v>1476</v>
      </c>
      <c r="D109" s="61" t="s">
        <v>2099</v>
      </c>
      <c r="E109" s="61" t="s">
        <v>605</v>
      </c>
      <c r="F109" s="61" t="s">
        <v>606</v>
      </c>
      <c r="G109" s="61" t="s">
        <v>440</v>
      </c>
      <c r="H109" s="61" t="s">
        <v>1477</v>
      </c>
      <c r="I109" s="61" t="s">
        <v>1478</v>
      </c>
      <c r="J109" s="97" t="s">
        <v>1478</v>
      </c>
      <c r="K109" s="61">
        <v>5473468</v>
      </c>
      <c r="L109" s="61" t="s">
        <v>294</v>
      </c>
      <c r="M109" s="83">
        <v>0.37474011271226443</v>
      </c>
      <c r="N109" s="77">
        <v>1529</v>
      </c>
      <c r="O109" s="62">
        <v>4080.1610186150729</v>
      </c>
      <c r="P109" s="77">
        <v>310</v>
      </c>
      <c r="Q109" s="62">
        <v>2.15</v>
      </c>
      <c r="R109" s="77">
        <v>667</v>
      </c>
      <c r="S109" s="77">
        <v>26</v>
      </c>
      <c r="T109" s="77">
        <v>3</v>
      </c>
      <c r="U109" s="77">
        <v>26</v>
      </c>
      <c r="V109" s="77">
        <v>10</v>
      </c>
      <c r="W109" s="77">
        <v>0</v>
      </c>
      <c r="X109" s="77">
        <v>17</v>
      </c>
      <c r="Y109" s="77">
        <v>20</v>
      </c>
      <c r="Z109" s="77">
        <v>19</v>
      </c>
      <c r="AA109" s="77">
        <v>30</v>
      </c>
      <c r="AB109" s="77">
        <v>37</v>
      </c>
      <c r="AC109" s="77">
        <v>0</v>
      </c>
      <c r="AD109" s="77">
        <v>42</v>
      </c>
      <c r="AE109" s="77">
        <v>49</v>
      </c>
      <c r="AF109" s="77">
        <v>2</v>
      </c>
      <c r="AG109" s="77">
        <v>0</v>
      </c>
      <c r="AH109" s="77">
        <v>29</v>
      </c>
      <c r="AI109" s="62">
        <v>17.741935483870968</v>
      </c>
      <c r="AJ109" s="62">
        <v>3.225806451612903</v>
      </c>
      <c r="AK109" s="62">
        <v>27.741935483870968</v>
      </c>
      <c r="AL109" s="62">
        <v>11.935483870967742</v>
      </c>
      <c r="AM109" s="62">
        <v>39.354838709677423</v>
      </c>
      <c r="AN109" s="77">
        <v>19684</v>
      </c>
      <c r="AO109" s="77">
        <v>53125</v>
      </c>
      <c r="AP109" s="62">
        <v>0.48709677419354841</v>
      </c>
      <c r="AQ109" s="77">
        <v>310</v>
      </c>
      <c r="AR109" s="77">
        <v>75</v>
      </c>
      <c r="AS109" s="77">
        <v>175</v>
      </c>
      <c r="AT109" s="77">
        <v>135</v>
      </c>
      <c r="AU109" s="77">
        <v>0</v>
      </c>
      <c r="AV109" s="77">
        <v>3</v>
      </c>
      <c r="AW109" s="77">
        <v>45</v>
      </c>
      <c r="AX109" s="77">
        <v>0</v>
      </c>
      <c r="AY109" s="77">
        <v>8</v>
      </c>
      <c r="AZ109" s="77">
        <v>19</v>
      </c>
      <c r="BA109" s="77">
        <v>21</v>
      </c>
      <c r="BB109" s="77">
        <v>14</v>
      </c>
      <c r="BC109" s="77">
        <v>34</v>
      </c>
      <c r="BD109" s="77">
        <v>12</v>
      </c>
      <c r="BE109" s="77">
        <v>16</v>
      </c>
      <c r="BF109" s="77">
        <v>9</v>
      </c>
      <c r="BG109" s="77">
        <v>103</v>
      </c>
      <c r="BH109" s="77">
        <v>19</v>
      </c>
      <c r="BI109" s="77">
        <v>0</v>
      </c>
      <c r="BJ109" s="62">
        <v>0.35313531353135313</v>
      </c>
      <c r="BK109" s="88">
        <v>0.4</v>
      </c>
      <c r="BL109" s="88">
        <v>1.4</v>
      </c>
      <c r="BM109" s="88">
        <v>2.9</v>
      </c>
      <c r="BN109" s="88">
        <v>22</v>
      </c>
      <c r="BO109" s="88">
        <v>38.700000000000003</v>
      </c>
      <c r="BP109" s="88">
        <v>5</v>
      </c>
      <c r="BQ109" s="88">
        <v>1.5</v>
      </c>
      <c r="BR109" s="88">
        <v>5.8</v>
      </c>
      <c r="BS109" s="88">
        <v>3.8</v>
      </c>
      <c r="BT109" s="88">
        <v>3.1</v>
      </c>
      <c r="BU109" s="88">
        <v>0.8</v>
      </c>
      <c r="BV109" s="88">
        <v>2</v>
      </c>
      <c r="BW109" s="88">
        <v>2.9</v>
      </c>
      <c r="BX109" s="88">
        <v>3.7</v>
      </c>
      <c r="BY109" s="88">
        <v>3.5</v>
      </c>
      <c r="BZ109" s="88">
        <v>0.8</v>
      </c>
      <c r="CA109" s="88">
        <v>0</v>
      </c>
      <c r="CB109" s="88">
        <v>1.6</v>
      </c>
      <c r="CC109" s="88">
        <v>4.6999999999999993</v>
      </c>
      <c r="CD109" s="88">
        <v>85.6</v>
      </c>
      <c r="CE109" s="88">
        <v>9.6</v>
      </c>
    </row>
    <row r="110" spans="1:83" s="18" customFormat="1" x14ac:dyDescent="0.25">
      <c r="A110" s="67" t="s">
        <v>37</v>
      </c>
      <c r="B110" s="68" t="s">
        <v>1984</v>
      </c>
      <c r="C110" s="67"/>
      <c r="D110" s="67" t="s">
        <v>2098</v>
      </c>
      <c r="E110" s="67"/>
      <c r="F110" s="67"/>
      <c r="G110" s="67"/>
      <c r="H110" s="67"/>
      <c r="I110" s="67"/>
      <c r="J110" s="98"/>
      <c r="K110" s="67">
        <v>54037</v>
      </c>
      <c r="L110" s="67" t="s">
        <v>36</v>
      </c>
      <c r="M110" s="84">
        <v>211.81302409671906</v>
      </c>
      <c r="N110" s="78">
        <v>57542</v>
      </c>
      <c r="O110" s="69">
        <v>271.66412568532564</v>
      </c>
      <c r="P110" s="78">
        <v>21162</v>
      </c>
      <c r="Q110" s="69">
        <v>2.66</v>
      </c>
      <c r="R110" s="78">
        <v>56226</v>
      </c>
      <c r="S110" s="78">
        <v>875</v>
      </c>
      <c r="T110" s="78">
        <v>798</v>
      </c>
      <c r="U110" s="78">
        <v>626</v>
      </c>
      <c r="V110" s="78">
        <v>769</v>
      </c>
      <c r="W110" s="78">
        <v>585</v>
      </c>
      <c r="X110" s="78">
        <v>579</v>
      </c>
      <c r="Y110" s="78">
        <v>571</v>
      </c>
      <c r="Z110" s="78">
        <v>501</v>
      </c>
      <c r="AA110" s="78">
        <v>827</v>
      </c>
      <c r="AB110" s="78">
        <v>1371</v>
      </c>
      <c r="AC110" s="78">
        <v>1768</v>
      </c>
      <c r="AD110" s="78">
        <v>2996</v>
      </c>
      <c r="AE110" s="78">
        <v>2333</v>
      </c>
      <c r="AF110" s="78">
        <v>1922</v>
      </c>
      <c r="AG110" s="78">
        <v>2326</v>
      </c>
      <c r="AH110" s="78">
        <v>2315</v>
      </c>
      <c r="AI110" s="69">
        <v>10.863812494093187</v>
      </c>
      <c r="AJ110" s="69">
        <v>6.3982610339287396</v>
      </c>
      <c r="AK110" s="69">
        <v>11.709668273320101</v>
      </c>
      <c r="AL110" s="69">
        <v>6.478593705698894</v>
      </c>
      <c r="AM110" s="69">
        <v>64.549664492959081</v>
      </c>
      <c r="AN110" s="78">
        <v>38946</v>
      </c>
      <c r="AO110" s="78">
        <v>86711</v>
      </c>
      <c r="AP110" s="69">
        <v>0.28971741801342027</v>
      </c>
      <c r="AQ110" s="78">
        <v>21162</v>
      </c>
      <c r="AR110" s="78">
        <v>2445</v>
      </c>
      <c r="AS110" s="78">
        <v>16670</v>
      </c>
      <c r="AT110" s="78">
        <v>4492</v>
      </c>
      <c r="AU110" s="78">
        <v>108</v>
      </c>
      <c r="AV110" s="78">
        <v>221</v>
      </c>
      <c r="AW110" s="78">
        <v>1657</v>
      </c>
      <c r="AX110" s="78">
        <v>550</v>
      </c>
      <c r="AY110" s="78">
        <v>307</v>
      </c>
      <c r="AZ110" s="78">
        <v>1041</v>
      </c>
      <c r="BA110" s="78">
        <v>689</v>
      </c>
      <c r="BB110" s="78">
        <v>427</v>
      </c>
      <c r="BC110" s="78">
        <v>725</v>
      </c>
      <c r="BD110" s="78">
        <v>1335</v>
      </c>
      <c r="BE110" s="78">
        <v>887</v>
      </c>
      <c r="BF110" s="78">
        <v>878</v>
      </c>
      <c r="BG110" s="78">
        <v>8984</v>
      </c>
      <c r="BH110" s="78">
        <v>2408</v>
      </c>
      <c r="BI110" s="78">
        <v>461</v>
      </c>
      <c r="BJ110" s="69">
        <v>0.23029306509333591</v>
      </c>
      <c r="BK110" s="89">
        <v>5.2</v>
      </c>
      <c r="BL110" s="89">
        <v>6.2</v>
      </c>
      <c r="BM110" s="89">
        <v>6.6</v>
      </c>
      <c r="BN110" s="89">
        <v>6.7</v>
      </c>
      <c r="BO110" s="89">
        <v>5.8</v>
      </c>
      <c r="BP110" s="89">
        <v>5</v>
      </c>
      <c r="BQ110" s="89">
        <v>5.9</v>
      </c>
      <c r="BR110" s="89">
        <v>6.6</v>
      </c>
      <c r="BS110" s="89">
        <v>6.5</v>
      </c>
      <c r="BT110" s="89">
        <v>7.1</v>
      </c>
      <c r="BU110" s="89">
        <v>7.6</v>
      </c>
      <c r="BV110" s="89">
        <v>7.6</v>
      </c>
      <c r="BW110" s="89">
        <v>6.9</v>
      </c>
      <c r="BX110" s="89">
        <v>5.9</v>
      </c>
      <c r="BY110" s="89">
        <v>4.4000000000000004</v>
      </c>
      <c r="BZ110" s="89">
        <v>2.9</v>
      </c>
      <c r="CA110" s="89">
        <v>1.6</v>
      </c>
      <c r="CB110" s="89">
        <v>1.4</v>
      </c>
      <c r="CC110" s="89">
        <v>18</v>
      </c>
      <c r="CD110" s="89">
        <v>65.7</v>
      </c>
      <c r="CE110" s="89">
        <v>16.2</v>
      </c>
    </row>
    <row r="111" spans="1:83" s="72" customFormat="1" x14ac:dyDescent="0.25">
      <c r="A111" s="70" t="s">
        <v>1780</v>
      </c>
      <c r="B111" s="70" t="s">
        <v>1781</v>
      </c>
      <c r="C111" s="70" t="s">
        <v>1782</v>
      </c>
      <c r="D111" s="70" t="s">
        <v>2097</v>
      </c>
      <c r="E111" s="70" t="s">
        <v>553</v>
      </c>
      <c r="F111" s="70" t="s">
        <v>554</v>
      </c>
      <c r="G111" s="70" t="s">
        <v>440</v>
      </c>
      <c r="H111" s="70" t="s">
        <v>1783</v>
      </c>
      <c r="I111" s="70" t="s">
        <v>1784</v>
      </c>
      <c r="J111" s="96" t="s">
        <v>1784</v>
      </c>
      <c r="K111" s="70" t="s">
        <v>1978</v>
      </c>
      <c r="L111" s="70" t="s">
        <v>1978</v>
      </c>
      <c r="M111" s="82">
        <v>849.76909217958337</v>
      </c>
      <c r="N111" s="76">
        <v>86137</v>
      </c>
      <c r="O111" s="71">
        <v>101.36518354541012</v>
      </c>
      <c r="P111" s="76">
        <v>35194</v>
      </c>
      <c r="Q111" s="71">
        <v>2.4366653406830712</v>
      </c>
      <c r="R111" s="76">
        <v>85756</v>
      </c>
      <c r="S111" s="76">
        <v>2681</v>
      </c>
      <c r="T111" s="76">
        <v>1710</v>
      </c>
      <c r="U111" s="76">
        <v>2255</v>
      </c>
      <c r="V111" s="76">
        <v>2077</v>
      </c>
      <c r="W111" s="76">
        <v>2000</v>
      </c>
      <c r="X111" s="76">
        <v>1520</v>
      </c>
      <c r="Y111" s="76">
        <v>1947</v>
      </c>
      <c r="Z111" s="76">
        <v>1950</v>
      </c>
      <c r="AA111" s="76">
        <v>1911</v>
      </c>
      <c r="AB111" s="76">
        <v>2948</v>
      </c>
      <c r="AC111" s="76">
        <v>3084</v>
      </c>
      <c r="AD111" s="76">
        <v>3608</v>
      </c>
      <c r="AE111" s="76">
        <v>2937</v>
      </c>
      <c r="AF111" s="76">
        <v>1839</v>
      </c>
      <c r="AG111" s="76">
        <v>1328</v>
      </c>
      <c r="AH111" s="76">
        <v>1401</v>
      </c>
      <c r="AI111" s="71">
        <v>18.88390066488606</v>
      </c>
      <c r="AJ111" s="71">
        <v>11.584360970619992</v>
      </c>
      <c r="AK111" s="71">
        <v>20.821730976871059</v>
      </c>
      <c r="AL111" s="71">
        <v>8.3764278001932144</v>
      </c>
      <c r="AM111" s="71">
        <v>40.339262374268344</v>
      </c>
      <c r="AN111" s="76">
        <v>31894</v>
      </c>
      <c r="AO111" s="76">
        <v>50574</v>
      </c>
      <c r="AP111" s="71">
        <v>0.51289992612377111</v>
      </c>
      <c r="AQ111" s="76">
        <v>35194</v>
      </c>
      <c r="AR111" s="76">
        <v>6241</v>
      </c>
      <c r="AS111" s="76">
        <v>26676</v>
      </c>
      <c r="AT111" s="76">
        <v>8518</v>
      </c>
      <c r="AU111" s="76">
        <v>569</v>
      </c>
      <c r="AV111" s="76">
        <v>901</v>
      </c>
      <c r="AW111" s="76">
        <v>3863</v>
      </c>
      <c r="AX111" s="76">
        <v>2284</v>
      </c>
      <c r="AY111" s="76">
        <v>1082</v>
      </c>
      <c r="AZ111" s="76">
        <v>1920</v>
      </c>
      <c r="BA111" s="76">
        <v>3607</v>
      </c>
      <c r="BB111" s="76">
        <v>1138</v>
      </c>
      <c r="BC111" s="76">
        <v>586</v>
      </c>
      <c r="BD111" s="76">
        <v>4293</v>
      </c>
      <c r="BE111" s="76">
        <v>1306</v>
      </c>
      <c r="BF111" s="76">
        <v>210</v>
      </c>
      <c r="BG111" s="76">
        <v>10404</v>
      </c>
      <c r="BH111" s="76">
        <v>428</v>
      </c>
      <c r="BI111" s="76">
        <v>111</v>
      </c>
      <c r="BJ111" s="71">
        <v>0.20457464375267567</v>
      </c>
      <c r="BK111" s="87">
        <v>5.2</v>
      </c>
      <c r="BL111" s="87">
        <v>5.7</v>
      </c>
      <c r="BM111" s="87">
        <v>5.7</v>
      </c>
      <c r="BN111" s="87">
        <v>5.6</v>
      </c>
      <c r="BO111" s="87">
        <v>5.4</v>
      </c>
      <c r="BP111" s="87">
        <v>6.3</v>
      </c>
      <c r="BQ111" s="87">
        <v>5.9</v>
      </c>
      <c r="BR111" s="87">
        <v>6</v>
      </c>
      <c r="BS111" s="87">
        <v>6</v>
      </c>
      <c r="BT111" s="87">
        <v>6.2</v>
      </c>
      <c r="BU111" s="87">
        <v>6.4</v>
      </c>
      <c r="BV111" s="87">
        <v>7.5</v>
      </c>
      <c r="BW111" s="87">
        <v>7.3</v>
      </c>
      <c r="BX111" s="87">
        <v>7</v>
      </c>
      <c r="BY111" s="87">
        <v>5.5</v>
      </c>
      <c r="BZ111" s="87">
        <v>3.4</v>
      </c>
      <c r="CA111" s="87">
        <v>2.1</v>
      </c>
      <c r="CB111" s="87">
        <v>2.7</v>
      </c>
      <c r="CC111" s="87">
        <v>16.600000000000001</v>
      </c>
      <c r="CD111" s="87">
        <v>62.6</v>
      </c>
      <c r="CE111" s="87">
        <v>20.7</v>
      </c>
    </row>
    <row r="112" spans="1:83" x14ac:dyDescent="0.25">
      <c r="A112" s="61" t="s">
        <v>550</v>
      </c>
      <c r="B112" s="61" t="s">
        <v>551</v>
      </c>
      <c r="C112" s="61" t="s">
        <v>552</v>
      </c>
      <c r="D112" s="61" t="s">
        <v>2099</v>
      </c>
      <c r="E112" s="61" t="s">
        <v>553</v>
      </c>
      <c r="F112" s="61" t="s">
        <v>554</v>
      </c>
      <c r="G112" s="61" t="s">
        <v>440</v>
      </c>
      <c r="H112" s="61" t="s">
        <v>555</v>
      </c>
      <c r="I112" s="61" t="s">
        <v>556</v>
      </c>
      <c r="J112" s="97" t="s">
        <v>556</v>
      </c>
      <c r="K112" s="61">
        <v>5405836</v>
      </c>
      <c r="L112" s="61" t="s">
        <v>126</v>
      </c>
      <c r="M112" s="83">
        <v>0.77968926282470452</v>
      </c>
      <c r="N112" s="77">
        <v>1350</v>
      </c>
      <c r="O112" s="62">
        <v>1731.4590111311011</v>
      </c>
      <c r="P112" s="77">
        <v>584</v>
      </c>
      <c r="Q112" s="62">
        <v>2.31</v>
      </c>
      <c r="R112" s="77">
        <v>1350</v>
      </c>
      <c r="S112" s="77">
        <v>24</v>
      </c>
      <c r="T112" s="77">
        <v>54</v>
      </c>
      <c r="U112" s="77">
        <v>22</v>
      </c>
      <c r="V112" s="77">
        <v>23</v>
      </c>
      <c r="W112" s="77">
        <v>46</v>
      </c>
      <c r="X112" s="77">
        <v>37</v>
      </c>
      <c r="Y112" s="77">
        <v>58</v>
      </c>
      <c r="Z112" s="77">
        <v>31</v>
      </c>
      <c r="AA112" s="77">
        <v>15</v>
      </c>
      <c r="AB112" s="77">
        <v>40</v>
      </c>
      <c r="AC112" s="77">
        <v>43</v>
      </c>
      <c r="AD112" s="77">
        <v>67</v>
      </c>
      <c r="AE112" s="77">
        <v>52</v>
      </c>
      <c r="AF112" s="77">
        <v>40</v>
      </c>
      <c r="AG112" s="77">
        <v>25</v>
      </c>
      <c r="AH112" s="77">
        <v>7</v>
      </c>
      <c r="AI112" s="62">
        <v>17.123287671232877</v>
      </c>
      <c r="AJ112" s="62">
        <v>11.815068493150685</v>
      </c>
      <c r="AK112" s="62">
        <v>24.143835616438356</v>
      </c>
      <c r="AL112" s="62">
        <v>6.8493150684931505</v>
      </c>
      <c r="AM112" s="62">
        <v>40.06849315068493</v>
      </c>
      <c r="AN112" s="77">
        <v>26459</v>
      </c>
      <c r="AO112" s="77">
        <v>44732</v>
      </c>
      <c r="AP112" s="62">
        <v>0.53082191780821919</v>
      </c>
      <c r="AQ112" s="77">
        <v>584</v>
      </c>
      <c r="AR112" s="77">
        <v>148</v>
      </c>
      <c r="AS112" s="77">
        <v>413</v>
      </c>
      <c r="AT112" s="77">
        <v>171</v>
      </c>
      <c r="AU112" s="77">
        <v>7</v>
      </c>
      <c r="AV112" s="77">
        <v>6</v>
      </c>
      <c r="AW112" s="77">
        <v>58</v>
      </c>
      <c r="AX112" s="77">
        <v>33</v>
      </c>
      <c r="AY112" s="77">
        <v>26</v>
      </c>
      <c r="AZ112" s="77">
        <v>41</v>
      </c>
      <c r="BA112" s="77">
        <v>81</v>
      </c>
      <c r="BB112" s="77">
        <v>10</v>
      </c>
      <c r="BC112" s="77">
        <v>9</v>
      </c>
      <c r="BD112" s="77">
        <v>53</v>
      </c>
      <c r="BE112" s="77">
        <v>24</v>
      </c>
      <c r="BF112" s="77">
        <v>0</v>
      </c>
      <c r="BG112" s="77">
        <v>187</v>
      </c>
      <c r="BH112" s="77">
        <v>0</v>
      </c>
      <c r="BI112" s="77">
        <v>0</v>
      </c>
      <c r="BJ112" s="62">
        <v>0.20186915887850468</v>
      </c>
      <c r="BK112" s="88">
        <v>6.1</v>
      </c>
      <c r="BL112" s="88">
        <v>10.7</v>
      </c>
      <c r="BM112" s="88">
        <v>7.2</v>
      </c>
      <c r="BN112" s="88">
        <v>3.2</v>
      </c>
      <c r="BO112" s="88">
        <v>6.5</v>
      </c>
      <c r="BP112" s="88">
        <v>7.5</v>
      </c>
      <c r="BQ112" s="88">
        <v>3.7</v>
      </c>
      <c r="BR112" s="88">
        <v>7.9</v>
      </c>
      <c r="BS112" s="88">
        <v>7.4</v>
      </c>
      <c r="BT112" s="88">
        <v>2.7</v>
      </c>
      <c r="BU112" s="88">
        <v>5</v>
      </c>
      <c r="BV112" s="88">
        <v>3.6</v>
      </c>
      <c r="BW112" s="88">
        <v>7.9</v>
      </c>
      <c r="BX112" s="88">
        <v>3.3</v>
      </c>
      <c r="BY112" s="88">
        <v>6.7</v>
      </c>
      <c r="BZ112" s="88">
        <v>4.5999999999999996</v>
      </c>
      <c r="CA112" s="88">
        <v>4.4000000000000004</v>
      </c>
      <c r="CB112" s="88">
        <v>1.6</v>
      </c>
      <c r="CC112" s="88">
        <v>23.999999999999996</v>
      </c>
      <c r="CD112" s="88">
        <v>55.4</v>
      </c>
      <c r="CE112" s="88">
        <v>20.6</v>
      </c>
    </row>
    <row r="113" spans="1:83" x14ac:dyDescent="0.25">
      <c r="A113" s="61" t="s">
        <v>682</v>
      </c>
      <c r="B113" s="61" t="s">
        <v>683</v>
      </c>
      <c r="C113" s="61" t="s">
        <v>684</v>
      </c>
      <c r="D113" s="61" t="s">
        <v>2099</v>
      </c>
      <c r="E113" s="61" t="s">
        <v>553</v>
      </c>
      <c r="F113" s="61" t="s">
        <v>554</v>
      </c>
      <c r="G113" s="61" t="s">
        <v>440</v>
      </c>
      <c r="H113" s="61" t="s">
        <v>685</v>
      </c>
      <c r="I113" s="61" t="s">
        <v>686</v>
      </c>
      <c r="J113" s="97" t="s">
        <v>686</v>
      </c>
      <c r="K113" s="61">
        <v>5413924</v>
      </c>
      <c r="L113" s="61" t="s">
        <v>148</v>
      </c>
      <c r="M113" s="83">
        <v>0.71615410414429803</v>
      </c>
      <c r="N113" s="77">
        <v>518</v>
      </c>
      <c r="O113" s="62">
        <v>723.30801010899199</v>
      </c>
      <c r="P113" s="77">
        <v>198</v>
      </c>
      <c r="Q113" s="62">
        <v>2.62</v>
      </c>
      <c r="R113" s="77">
        <v>518</v>
      </c>
      <c r="S113" s="77">
        <v>5</v>
      </c>
      <c r="T113" s="77">
        <v>6</v>
      </c>
      <c r="U113" s="77">
        <v>0</v>
      </c>
      <c r="V113" s="77">
        <v>13</v>
      </c>
      <c r="W113" s="77">
        <v>15</v>
      </c>
      <c r="X113" s="77">
        <v>2</v>
      </c>
      <c r="Y113" s="77">
        <v>19</v>
      </c>
      <c r="Z113" s="77">
        <v>5</v>
      </c>
      <c r="AA113" s="77">
        <v>4</v>
      </c>
      <c r="AB113" s="77">
        <v>34</v>
      </c>
      <c r="AC113" s="77">
        <v>27</v>
      </c>
      <c r="AD113" s="77">
        <v>9</v>
      </c>
      <c r="AE113" s="77">
        <v>41</v>
      </c>
      <c r="AF113" s="77">
        <v>8</v>
      </c>
      <c r="AG113" s="77">
        <v>0</v>
      </c>
      <c r="AH113" s="77">
        <v>10</v>
      </c>
      <c r="AI113" s="62">
        <v>5.5555555555555554</v>
      </c>
      <c r="AJ113" s="62">
        <v>14.14141414141414</v>
      </c>
      <c r="AK113" s="62">
        <v>15.151515151515152</v>
      </c>
      <c r="AL113" s="62">
        <v>17.171717171717169</v>
      </c>
      <c r="AM113" s="62">
        <v>47.979797979797979</v>
      </c>
      <c r="AN113" s="77">
        <v>27431</v>
      </c>
      <c r="AO113" s="77">
        <v>56250</v>
      </c>
      <c r="AP113" s="62">
        <v>0.34848484848484851</v>
      </c>
      <c r="AQ113" s="77">
        <v>198</v>
      </c>
      <c r="AR113" s="77">
        <v>57</v>
      </c>
      <c r="AS113" s="77">
        <v>168</v>
      </c>
      <c r="AT113" s="77">
        <v>30</v>
      </c>
      <c r="AU113" s="77">
        <v>0</v>
      </c>
      <c r="AV113" s="77">
        <v>0</v>
      </c>
      <c r="AW113" s="77">
        <v>6</v>
      </c>
      <c r="AX113" s="77">
        <v>8</v>
      </c>
      <c r="AY113" s="77">
        <v>3</v>
      </c>
      <c r="AZ113" s="77">
        <v>19</v>
      </c>
      <c r="BA113" s="77">
        <v>15</v>
      </c>
      <c r="BB113" s="77">
        <v>13</v>
      </c>
      <c r="BC113" s="77">
        <v>0</v>
      </c>
      <c r="BD113" s="77">
        <v>58</v>
      </c>
      <c r="BE113" s="77">
        <v>3</v>
      </c>
      <c r="BF113" s="77">
        <v>0</v>
      </c>
      <c r="BG113" s="77">
        <v>68</v>
      </c>
      <c r="BH113" s="77">
        <v>0</v>
      </c>
      <c r="BI113" s="77">
        <v>0</v>
      </c>
      <c r="BJ113" s="62">
        <v>0.12953367875647667</v>
      </c>
      <c r="BK113" s="88">
        <v>3.1</v>
      </c>
      <c r="BL113" s="88">
        <v>4.8</v>
      </c>
      <c r="BM113" s="88">
        <v>4.0999999999999996</v>
      </c>
      <c r="BN113" s="88">
        <v>10</v>
      </c>
      <c r="BO113" s="88">
        <v>7.3</v>
      </c>
      <c r="BP113" s="88">
        <v>0.8</v>
      </c>
      <c r="BQ113" s="88">
        <v>4.0999999999999996</v>
      </c>
      <c r="BR113" s="88">
        <v>3.7</v>
      </c>
      <c r="BS113" s="88">
        <v>12</v>
      </c>
      <c r="BT113" s="88">
        <v>8.5</v>
      </c>
      <c r="BU113" s="88">
        <v>3.7</v>
      </c>
      <c r="BV113" s="88">
        <v>15.6</v>
      </c>
      <c r="BW113" s="88">
        <v>11.2</v>
      </c>
      <c r="BX113" s="88">
        <v>3.5</v>
      </c>
      <c r="BY113" s="88">
        <v>2.2999999999999998</v>
      </c>
      <c r="BZ113" s="88">
        <v>3.9</v>
      </c>
      <c r="CA113" s="88">
        <v>0.4</v>
      </c>
      <c r="CB113" s="88">
        <v>1.2</v>
      </c>
      <c r="CC113" s="88">
        <v>12</v>
      </c>
      <c r="CD113" s="88">
        <v>76.900000000000006</v>
      </c>
      <c r="CE113" s="88">
        <v>11.299999999999999</v>
      </c>
    </row>
    <row r="114" spans="1:83" x14ac:dyDescent="0.25">
      <c r="A114" s="61" t="s">
        <v>701</v>
      </c>
      <c r="B114" s="61" t="s">
        <v>702</v>
      </c>
      <c r="C114" s="61" t="s">
        <v>703</v>
      </c>
      <c r="D114" s="61" t="s">
        <v>2099</v>
      </c>
      <c r="E114" s="61" t="s">
        <v>553</v>
      </c>
      <c r="F114" s="61" t="s">
        <v>554</v>
      </c>
      <c r="G114" s="61" t="s">
        <v>440</v>
      </c>
      <c r="H114" s="61" t="s">
        <v>704</v>
      </c>
      <c r="I114" s="61" t="s">
        <v>705</v>
      </c>
      <c r="J114" s="97" t="s">
        <v>705</v>
      </c>
      <c r="K114" s="61">
        <v>5414600</v>
      </c>
      <c r="L114" s="61" t="s">
        <v>151</v>
      </c>
      <c r="M114" s="83">
        <v>32.615639756100251</v>
      </c>
      <c r="N114" s="77">
        <v>49055</v>
      </c>
      <c r="O114" s="62">
        <v>1504.0330457054738</v>
      </c>
      <c r="P114" s="77">
        <v>21779</v>
      </c>
      <c r="Q114" s="62">
        <v>2.16</v>
      </c>
      <c r="R114" s="77">
        <v>47061</v>
      </c>
      <c r="S114" s="77">
        <v>1704</v>
      </c>
      <c r="T114" s="77">
        <v>1835</v>
      </c>
      <c r="U114" s="77">
        <v>1319</v>
      </c>
      <c r="V114" s="77">
        <v>1036</v>
      </c>
      <c r="W114" s="77">
        <v>924</v>
      </c>
      <c r="X114" s="77">
        <v>828</v>
      </c>
      <c r="Y114" s="77">
        <v>812</v>
      </c>
      <c r="Z114" s="77">
        <v>1301</v>
      </c>
      <c r="AA114" s="77">
        <v>536</v>
      </c>
      <c r="AB114" s="77">
        <v>1641</v>
      </c>
      <c r="AC114" s="77">
        <v>2134</v>
      </c>
      <c r="AD114" s="77">
        <v>2211</v>
      </c>
      <c r="AE114" s="77">
        <v>1168</v>
      </c>
      <c r="AF114" s="77">
        <v>1284</v>
      </c>
      <c r="AG114" s="77">
        <v>1169</v>
      </c>
      <c r="AH114" s="77">
        <v>1877</v>
      </c>
      <c r="AI114" s="62">
        <v>22.305890995913494</v>
      </c>
      <c r="AJ114" s="62">
        <v>8.9994949263051556</v>
      </c>
      <c r="AK114" s="62">
        <v>15.964920336103585</v>
      </c>
      <c r="AL114" s="62">
        <v>7.5347812112585526</v>
      </c>
      <c r="AM114" s="62">
        <v>45.194912530419209</v>
      </c>
      <c r="AN114" s="77">
        <v>39571</v>
      </c>
      <c r="AO114" s="77">
        <v>54101</v>
      </c>
      <c r="AP114" s="62">
        <v>0.47270306258322237</v>
      </c>
      <c r="AQ114" s="77">
        <v>21779</v>
      </c>
      <c r="AR114" s="77">
        <v>4229</v>
      </c>
      <c r="AS114" s="77">
        <v>13216</v>
      </c>
      <c r="AT114" s="77">
        <v>8563</v>
      </c>
      <c r="AU114" s="77">
        <v>341</v>
      </c>
      <c r="AV114" s="77">
        <v>540</v>
      </c>
      <c r="AW114" s="77">
        <v>3525</v>
      </c>
      <c r="AX114" s="77">
        <v>711</v>
      </c>
      <c r="AY114" s="77">
        <v>614</v>
      </c>
      <c r="AZ114" s="77">
        <v>1333</v>
      </c>
      <c r="BA114" s="77">
        <v>921</v>
      </c>
      <c r="BB114" s="77">
        <v>1072</v>
      </c>
      <c r="BC114" s="77">
        <v>636</v>
      </c>
      <c r="BD114" s="77">
        <v>2465</v>
      </c>
      <c r="BE114" s="77">
        <v>1028</v>
      </c>
      <c r="BF114" s="77">
        <v>230</v>
      </c>
      <c r="BG114" s="77">
        <v>6769</v>
      </c>
      <c r="BH114" s="77">
        <v>676</v>
      </c>
      <c r="BI114" s="77">
        <v>197</v>
      </c>
      <c r="BJ114" s="62">
        <v>0.28117580017095639</v>
      </c>
      <c r="BK114" s="88">
        <v>5.5</v>
      </c>
      <c r="BL114" s="88">
        <v>4.9000000000000004</v>
      </c>
      <c r="BM114" s="88">
        <v>4.8</v>
      </c>
      <c r="BN114" s="88">
        <v>6.5</v>
      </c>
      <c r="BO114" s="88">
        <v>5.4</v>
      </c>
      <c r="BP114" s="88">
        <v>6.5</v>
      </c>
      <c r="BQ114" s="88">
        <v>6.9</v>
      </c>
      <c r="BR114" s="88">
        <v>7.2</v>
      </c>
      <c r="BS114" s="88">
        <v>5.6</v>
      </c>
      <c r="BT114" s="88">
        <v>6.2</v>
      </c>
      <c r="BU114" s="88">
        <v>6.5</v>
      </c>
      <c r="BV114" s="88">
        <v>7.6</v>
      </c>
      <c r="BW114" s="88">
        <v>6.8</v>
      </c>
      <c r="BX114" s="88">
        <v>6.6</v>
      </c>
      <c r="BY114" s="88">
        <v>4.8</v>
      </c>
      <c r="BZ114" s="88">
        <v>3.4</v>
      </c>
      <c r="CA114" s="88">
        <v>2.1</v>
      </c>
      <c r="CB114" s="88">
        <v>2.6</v>
      </c>
      <c r="CC114" s="88">
        <v>15.2</v>
      </c>
      <c r="CD114" s="88">
        <v>65.2</v>
      </c>
      <c r="CE114" s="88">
        <v>19.5</v>
      </c>
    </row>
    <row r="115" spans="1:83" x14ac:dyDescent="0.25">
      <c r="A115" s="61" t="s">
        <v>711</v>
      </c>
      <c r="B115" s="61" t="s">
        <v>712</v>
      </c>
      <c r="C115" s="61" t="s">
        <v>713</v>
      </c>
      <c r="D115" s="61" t="s">
        <v>2099</v>
      </c>
      <c r="E115" s="61" t="s">
        <v>553</v>
      </c>
      <c r="F115" s="61" t="s">
        <v>554</v>
      </c>
      <c r="G115" s="61" t="s">
        <v>440</v>
      </c>
      <c r="H115" s="61" t="s">
        <v>714</v>
      </c>
      <c r="I115" s="61" t="s">
        <v>715</v>
      </c>
      <c r="J115" s="97" t="s">
        <v>715</v>
      </c>
      <c r="K115" s="61">
        <v>5415028</v>
      </c>
      <c r="L115" s="61" t="s">
        <v>153</v>
      </c>
      <c r="M115" s="83">
        <v>0.64163861050559146</v>
      </c>
      <c r="N115" s="77">
        <v>1804</v>
      </c>
      <c r="O115" s="62">
        <v>2811.5515033898969</v>
      </c>
      <c r="P115" s="77">
        <v>737</v>
      </c>
      <c r="Q115" s="62">
        <v>2.4500000000000002</v>
      </c>
      <c r="R115" s="77">
        <v>1804</v>
      </c>
      <c r="S115" s="77">
        <v>120</v>
      </c>
      <c r="T115" s="77">
        <v>35</v>
      </c>
      <c r="U115" s="77">
        <v>55</v>
      </c>
      <c r="V115" s="77">
        <v>32</v>
      </c>
      <c r="W115" s="77">
        <v>61</v>
      </c>
      <c r="X115" s="77">
        <v>21</v>
      </c>
      <c r="Y115" s="77">
        <v>12</v>
      </c>
      <c r="Z115" s="77">
        <v>31</v>
      </c>
      <c r="AA115" s="77">
        <v>18</v>
      </c>
      <c r="AB115" s="77">
        <v>109</v>
      </c>
      <c r="AC115" s="77">
        <v>85</v>
      </c>
      <c r="AD115" s="77">
        <v>77</v>
      </c>
      <c r="AE115" s="77">
        <v>57</v>
      </c>
      <c r="AF115" s="77">
        <v>0</v>
      </c>
      <c r="AG115" s="77">
        <v>21</v>
      </c>
      <c r="AH115" s="77">
        <v>3</v>
      </c>
      <c r="AI115" s="62">
        <v>28.493894165535956</v>
      </c>
      <c r="AJ115" s="62">
        <v>12.618724559023068</v>
      </c>
      <c r="AK115" s="62">
        <v>11.126187245590231</v>
      </c>
      <c r="AL115" s="62">
        <v>14.789687924016281</v>
      </c>
      <c r="AM115" s="62">
        <v>32.971506105834465</v>
      </c>
      <c r="AN115" s="77">
        <v>20259</v>
      </c>
      <c r="AO115" s="77">
        <v>45288</v>
      </c>
      <c r="AP115" s="62">
        <v>0.52238805970149249</v>
      </c>
      <c r="AQ115" s="77">
        <v>737</v>
      </c>
      <c r="AR115" s="77">
        <v>94</v>
      </c>
      <c r="AS115" s="77">
        <v>551</v>
      </c>
      <c r="AT115" s="77">
        <v>186</v>
      </c>
      <c r="AU115" s="77">
        <v>16</v>
      </c>
      <c r="AV115" s="77">
        <v>23</v>
      </c>
      <c r="AW115" s="77">
        <v>119</v>
      </c>
      <c r="AX115" s="77">
        <v>29</v>
      </c>
      <c r="AY115" s="77">
        <v>23</v>
      </c>
      <c r="AZ115" s="77">
        <v>61</v>
      </c>
      <c r="BA115" s="77">
        <v>30</v>
      </c>
      <c r="BB115" s="77">
        <v>18</v>
      </c>
      <c r="BC115" s="77">
        <v>13</v>
      </c>
      <c r="BD115" s="77">
        <v>110</v>
      </c>
      <c r="BE115" s="77">
        <v>81</v>
      </c>
      <c r="BF115" s="77">
        <v>3</v>
      </c>
      <c r="BG115" s="77">
        <v>150</v>
      </c>
      <c r="BH115" s="77">
        <v>8</v>
      </c>
      <c r="BI115" s="77">
        <v>0</v>
      </c>
      <c r="BJ115" s="62">
        <v>0.28654970760233917</v>
      </c>
      <c r="BK115" s="88">
        <v>6.2</v>
      </c>
      <c r="BL115" s="88">
        <v>7</v>
      </c>
      <c r="BM115" s="88">
        <v>5.5</v>
      </c>
      <c r="BN115" s="88">
        <v>5.9</v>
      </c>
      <c r="BO115" s="88">
        <v>5.6</v>
      </c>
      <c r="BP115" s="88">
        <v>7.4</v>
      </c>
      <c r="BQ115" s="88">
        <v>7.7</v>
      </c>
      <c r="BR115" s="88">
        <v>6.6</v>
      </c>
      <c r="BS115" s="88">
        <v>5.7</v>
      </c>
      <c r="BT115" s="88">
        <v>6</v>
      </c>
      <c r="BU115" s="88">
        <v>4.8</v>
      </c>
      <c r="BV115" s="88">
        <v>3.9</v>
      </c>
      <c r="BW115" s="88">
        <v>7</v>
      </c>
      <c r="BX115" s="88">
        <v>8.1</v>
      </c>
      <c r="BY115" s="88">
        <v>5.5</v>
      </c>
      <c r="BZ115" s="88">
        <v>3.2</v>
      </c>
      <c r="CA115" s="88">
        <v>2.5</v>
      </c>
      <c r="CB115" s="88">
        <v>1.2</v>
      </c>
      <c r="CC115" s="88">
        <v>18.7</v>
      </c>
      <c r="CD115" s="88">
        <v>60.599999999999994</v>
      </c>
      <c r="CE115" s="88">
        <v>20.5</v>
      </c>
    </row>
    <row r="116" spans="1:83" x14ac:dyDescent="0.25">
      <c r="A116" s="61" t="s">
        <v>740</v>
      </c>
      <c r="B116" s="61" t="s">
        <v>741</v>
      </c>
      <c r="C116" s="61" t="s">
        <v>742</v>
      </c>
      <c r="D116" s="61" t="s">
        <v>2099</v>
      </c>
      <c r="E116" s="61" t="s">
        <v>553</v>
      </c>
      <c r="F116" s="61" t="s">
        <v>554</v>
      </c>
      <c r="G116" s="61" t="s">
        <v>440</v>
      </c>
      <c r="H116" s="61" t="s">
        <v>743</v>
      </c>
      <c r="I116" s="61" t="s">
        <v>744</v>
      </c>
      <c r="J116" s="97" t="s">
        <v>744</v>
      </c>
      <c r="K116" s="61">
        <v>5416012</v>
      </c>
      <c r="L116" s="61" t="s">
        <v>158</v>
      </c>
      <c r="M116" s="83">
        <v>1.5206613352899572</v>
      </c>
      <c r="N116" s="77">
        <v>1297</v>
      </c>
      <c r="O116" s="62">
        <v>852.91837827433824</v>
      </c>
      <c r="P116" s="77">
        <v>370</v>
      </c>
      <c r="Q116" s="62">
        <v>3.49</v>
      </c>
      <c r="R116" s="77">
        <v>1293</v>
      </c>
      <c r="S116" s="77">
        <v>9</v>
      </c>
      <c r="T116" s="77">
        <v>13</v>
      </c>
      <c r="U116" s="77">
        <v>51</v>
      </c>
      <c r="V116" s="77">
        <v>9</v>
      </c>
      <c r="W116" s="77">
        <v>7</v>
      </c>
      <c r="X116" s="77">
        <v>33</v>
      </c>
      <c r="Y116" s="77">
        <v>5</v>
      </c>
      <c r="Z116" s="77">
        <v>40</v>
      </c>
      <c r="AA116" s="77">
        <v>14</v>
      </c>
      <c r="AB116" s="77">
        <v>15</v>
      </c>
      <c r="AC116" s="77">
        <v>39</v>
      </c>
      <c r="AD116" s="77">
        <v>88</v>
      </c>
      <c r="AE116" s="77">
        <v>10</v>
      </c>
      <c r="AF116" s="77">
        <v>3</v>
      </c>
      <c r="AG116" s="77">
        <v>34</v>
      </c>
      <c r="AH116" s="77">
        <v>0</v>
      </c>
      <c r="AI116" s="62">
        <v>19.72972972972973</v>
      </c>
      <c r="AJ116" s="62">
        <v>4.3243243243243246</v>
      </c>
      <c r="AK116" s="62">
        <v>24.864864864864867</v>
      </c>
      <c r="AL116" s="62">
        <v>4.0540540540540544</v>
      </c>
      <c r="AM116" s="62">
        <v>47.027027027027032</v>
      </c>
      <c r="AN116" s="77">
        <v>19910</v>
      </c>
      <c r="AO116" s="77">
        <v>55278</v>
      </c>
      <c r="AP116" s="62">
        <v>0.48918918918918919</v>
      </c>
      <c r="AQ116" s="77">
        <v>370</v>
      </c>
      <c r="AR116" s="77">
        <v>97</v>
      </c>
      <c r="AS116" s="77">
        <v>265</v>
      </c>
      <c r="AT116" s="77">
        <v>105</v>
      </c>
      <c r="AU116" s="77">
        <v>39</v>
      </c>
      <c r="AV116" s="77">
        <v>9</v>
      </c>
      <c r="AW116" s="77">
        <v>25</v>
      </c>
      <c r="AX116" s="77">
        <v>11</v>
      </c>
      <c r="AY116" s="77">
        <v>3</v>
      </c>
      <c r="AZ116" s="77">
        <v>35</v>
      </c>
      <c r="BA116" s="77">
        <v>30</v>
      </c>
      <c r="BB116" s="77">
        <v>9</v>
      </c>
      <c r="BC116" s="77">
        <v>20</v>
      </c>
      <c r="BD116" s="77">
        <v>17</v>
      </c>
      <c r="BE116" s="77">
        <v>37</v>
      </c>
      <c r="BF116" s="77">
        <v>0</v>
      </c>
      <c r="BG116" s="77">
        <v>95</v>
      </c>
      <c r="BH116" s="77">
        <v>0</v>
      </c>
      <c r="BI116" s="77">
        <v>0</v>
      </c>
      <c r="BJ116" s="62">
        <v>0.24242424242424243</v>
      </c>
      <c r="BK116" s="88">
        <v>18.5</v>
      </c>
      <c r="BL116" s="88">
        <v>6.1</v>
      </c>
      <c r="BM116" s="88">
        <v>7.6</v>
      </c>
      <c r="BN116" s="88">
        <v>4.4000000000000004</v>
      </c>
      <c r="BO116" s="88">
        <v>12.2</v>
      </c>
      <c r="BP116" s="88">
        <v>5.7</v>
      </c>
      <c r="BQ116" s="88">
        <v>6.7</v>
      </c>
      <c r="BR116" s="88">
        <v>4.4000000000000004</v>
      </c>
      <c r="BS116" s="88">
        <v>2.2000000000000002</v>
      </c>
      <c r="BT116" s="88">
        <v>4.5</v>
      </c>
      <c r="BU116" s="88">
        <v>4.5999999999999996</v>
      </c>
      <c r="BV116" s="88">
        <v>6.2</v>
      </c>
      <c r="BW116" s="88">
        <v>3.6</v>
      </c>
      <c r="BX116" s="88">
        <v>7.2</v>
      </c>
      <c r="BY116" s="88">
        <v>2.4</v>
      </c>
      <c r="BZ116" s="88">
        <v>1.2</v>
      </c>
      <c r="CA116" s="88">
        <v>0.7</v>
      </c>
      <c r="CB116" s="88">
        <v>1.8</v>
      </c>
      <c r="CC116" s="88">
        <v>32.200000000000003</v>
      </c>
      <c r="CD116" s="88">
        <v>54.500000000000007</v>
      </c>
      <c r="CE116" s="88">
        <v>13.299999999999999</v>
      </c>
    </row>
    <row r="117" spans="1:83" x14ac:dyDescent="0.25">
      <c r="A117" s="61" t="s">
        <v>776</v>
      </c>
      <c r="B117" s="61" t="s">
        <v>777</v>
      </c>
      <c r="C117" s="61" t="s">
        <v>778</v>
      </c>
      <c r="D117" s="61" t="s">
        <v>2099</v>
      </c>
      <c r="E117" s="61" t="s">
        <v>553</v>
      </c>
      <c r="F117" s="61" t="s">
        <v>554</v>
      </c>
      <c r="G117" s="61" t="s">
        <v>440</v>
      </c>
      <c r="H117" s="61" t="s">
        <v>779</v>
      </c>
      <c r="I117" s="61" t="s">
        <v>780</v>
      </c>
      <c r="J117" s="97" t="s">
        <v>780</v>
      </c>
      <c r="K117" s="61">
        <v>5422564</v>
      </c>
      <c r="L117" s="61" t="s">
        <v>164</v>
      </c>
      <c r="M117" s="83">
        <v>2.8041717662657706</v>
      </c>
      <c r="N117" s="77">
        <v>7500</v>
      </c>
      <c r="O117" s="62">
        <v>2674.5865179248699</v>
      </c>
      <c r="P117" s="77">
        <v>3579</v>
      </c>
      <c r="Q117" s="62">
        <v>2.06</v>
      </c>
      <c r="R117" s="77">
        <v>7365</v>
      </c>
      <c r="S117" s="77">
        <v>180</v>
      </c>
      <c r="T117" s="77">
        <v>181</v>
      </c>
      <c r="U117" s="77">
        <v>210</v>
      </c>
      <c r="V117" s="77">
        <v>365</v>
      </c>
      <c r="W117" s="77">
        <v>286</v>
      </c>
      <c r="X117" s="77">
        <v>213</v>
      </c>
      <c r="Y117" s="77">
        <v>166</v>
      </c>
      <c r="Z117" s="77">
        <v>149</v>
      </c>
      <c r="AA117" s="77">
        <v>132</v>
      </c>
      <c r="AB117" s="77">
        <v>479</v>
      </c>
      <c r="AC117" s="77">
        <v>406</v>
      </c>
      <c r="AD117" s="77">
        <v>375</v>
      </c>
      <c r="AE117" s="77">
        <v>206</v>
      </c>
      <c r="AF117" s="77">
        <v>106</v>
      </c>
      <c r="AG117" s="77">
        <v>68</v>
      </c>
      <c r="AH117" s="77">
        <v>57</v>
      </c>
      <c r="AI117" s="62">
        <v>15.954177144453757</v>
      </c>
      <c r="AJ117" s="62">
        <v>18.189438390611905</v>
      </c>
      <c r="AK117" s="62">
        <v>18.440905280804696</v>
      </c>
      <c r="AL117" s="62">
        <v>13.383626711371891</v>
      </c>
      <c r="AM117" s="62">
        <v>34.031852472757748</v>
      </c>
      <c r="AN117" s="77">
        <v>28426</v>
      </c>
      <c r="AO117" s="77">
        <v>46219</v>
      </c>
      <c r="AP117" s="62">
        <v>0.5258452081587035</v>
      </c>
      <c r="AQ117" s="77">
        <v>3579</v>
      </c>
      <c r="AR117" s="77">
        <v>675</v>
      </c>
      <c r="AS117" s="77">
        <v>2156</v>
      </c>
      <c r="AT117" s="77">
        <v>1423</v>
      </c>
      <c r="AU117" s="77">
        <v>22</v>
      </c>
      <c r="AV117" s="77">
        <v>79</v>
      </c>
      <c r="AW117" s="77">
        <v>453</v>
      </c>
      <c r="AX117" s="77">
        <v>318</v>
      </c>
      <c r="AY117" s="77">
        <v>205</v>
      </c>
      <c r="AZ117" s="77">
        <v>332</v>
      </c>
      <c r="BA117" s="77">
        <v>191</v>
      </c>
      <c r="BB117" s="77">
        <v>119</v>
      </c>
      <c r="BC117" s="77">
        <v>137</v>
      </c>
      <c r="BD117" s="77">
        <v>621</v>
      </c>
      <c r="BE117" s="77">
        <v>250</v>
      </c>
      <c r="BF117" s="77">
        <v>9</v>
      </c>
      <c r="BG117" s="77">
        <v>792</v>
      </c>
      <c r="BH117" s="77">
        <v>20</v>
      </c>
      <c r="BI117" s="77">
        <v>0</v>
      </c>
      <c r="BJ117" s="62">
        <v>0.26240135287485905</v>
      </c>
      <c r="BK117" s="88">
        <v>4.4000000000000004</v>
      </c>
      <c r="BL117" s="88">
        <v>5.9</v>
      </c>
      <c r="BM117" s="88">
        <v>3.3</v>
      </c>
      <c r="BN117" s="88">
        <v>3.5</v>
      </c>
      <c r="BO117" s="88">
        <v>6.1</v>
      </c>
      <c r="BP117" s="88">
        <v>8.3000000000000007</v>
      </c>
      <c r="BQ117" s="88">
        <v>6</v>
      </c>
      <c r="BR117" s="88">
        <v>5.4</v>
      </c>
      <c r="BS117" s="88">
        <v>5.4</v>
      </c>
      <c r="BT117" s="88">
        <v>5.2</v>
      </c>
      <c r="BU117" s="88">
        <v>4.5</v>
      </c>
      <c r="BV117" s="88">
        <v>6.3</v>
      </c>
      <c r="BW117" s="88">
        <v>10.4</v>
      </c>
      <c r="BX117" s="88">
        <v>6.6</v>
      </c>
      <c r="BY117" s="88">
        <v>6.5</v>
      </c>
      <c r="BZ117" s="88">
        <v>3.8</v>
      </c>
      <c r="CA117" s="88">
        <v>2.8</v>
      </c>
      <c r="CB117" s="88">
        <v>5.6</v>
      </c>
      <c r="CC117" s="88">
        <v>13.600000000000001</v>
      </c>
      <c r="CD117" s="88">
        <v>61.099999999999994</v>
      </c>
      <c r="CE117" s="88">
        <v>25.299999999999997</v>
      </c>
    </row>
    <row r="118" spans="1:83" x14ac:dyDescent="0.25">
      <c r="A118" s="61" t="s">
        <v>788</v>
      </c>
      <c r="B118" s="61" t="s">
        <v>789</v>
      </c>
      <c r="C118" s="61" t="s">
        <v>790</v>
      </c>
      <c r="D118" s="61" t="s">
        <v>2099</v>
      </c>
      <c r="E118" s="61" t="s">
        <v>553</v>
      </c>
      <c r="F118" s="61" t="s">
        <v>554</v>
      </c>
      <c r="G118" s="61" t="s">
        <v>440</v>
      </c>
      <c r="H118" s="61" t="s">
        <v>791</v>
      </c>
      <c r="I118" s="61" t="s">
        <v>792</v>
      </c>
      <c r="J118" s="97" t="s">
        <v>792</v>
      </c>
      <c r="K118" s="61">
        <v>5423092</v>
      </c>
      <c r="L118" s="61" t="s">
        <v>166</v>
      </c>
      <c r="M118" s="83">
        <v>0.4812420009062735</v>
      </c>
      <c r="N118" s="77">
        <v>897</v>
      </c>
      <c r="O118" s="62">
        <v>1863.9270851479553</v>
      </c>
      <c r="P118" s="77">
        <v>320</v>
      </c>
      <c r="Q118" s="62">
        <v>2.74</v>
      </c>
      <c r="R118" s="77">
        <v>878</v>
      </c>
      <c r="S118" s="77">
        <v>28</v>
      </c>
      <c r="T118" s="77">
        <v>21</v>
      </c>
      <c r="U118" s="77">
        <v>12</v>
      </c>
      <c r="V118" s="77">
        <v>17</v>
      </c>
      <c r="W118" s="77">
        <v>12</v>
      </c>
      <c r="X118" s="77">
        <v>12</v>
      </c>
      <c r="Y118" s="77">
        <v>22</v>
      </c>
      <c r="Z118" s="77">
        <v>7</v>
      </c>
      <c r="AA118" s="77">
        <v>23</v>
      </c>
      <c r="AB118" s="77">
        <v>13</v>
      </c>
      <c r="AC118" s="77">
        <v>21</v>
      </c>
      <c r="AD118" s="77">
        <v>83</v>
      </c>
      <c r="AE118" s="77">
        <v>34</v>
      </c>
      <c r="AF118" s="77">
        <v>1</v>
      </c>
      <c r="AG118" s="77">
        <v>10</v>
      </c>
      <c r="AH118" s="77">
        <v>4</v>
      </c>
      <c r="AI118" s="62">
        <v>19.0625</v>
      </c>
      <c r="AJ118" s="62">
        <v>9.0625</v>
      </c>
      <c r="AK118" s="62">
        <v>20</v>
      </c>
      <c r="AL118" s="62">
        <v>4.0625</v>
      </c>
      <c r="AM118" s="62">
        <v>47.8125</v>
      </c>
      <c r="AN118" s="77">
        <v>24710</v>
      </c>
      <c r="AO118" s="77">
        <v>52500</v>
      </c>
      <c r="AP118" s="62">
        <v>0.48125000000000001</v>
      </c>
      <c r="AQ118" s="77">
        <v>320</v>
      </c>
      <c r="AR118" s="77">
        <v>54</v>
      </c>
      <c r="AS118" s="77">
        <v>249</v>
      </c>
      <c r="AT118" s="77">
        <v>71</v>
      </c>
      <c r="AU118" s="77">
        <v>10</v>
      </c>
      <c r="AV118" s="77">
        <v>3</v>
      </c>
      <c r="AW118" s="77">
        <v>45</v>
      </c>
      <c r="AX118" s="77">
        <v>14</v>
      </c>
      <c r="AY118" s="77">
        <v>8</v>
      </c>
      <c r="AZ118" s="77">
        <v>16</v>
      </c>
      <c r="BA118" s="77">
        <v>13</v>
      </c>
      <c r="BB118" s="77">
        <v>25</v>
      </c>
      <c r="BC118" s="77">
        <v>0</v>
      </c>
      <c r="BD118" s="77">
        <v>34</v>
      </c>
      <c r="BE118" s="77">
        <v>0</v>
      </c>
      <c r="BF118" s="77">
        <v>0</v>
      </c>
      <c r="BG118" s="77">
        <v>132</v>
      </c>
      <c r="BH118" s="77">
        <v>0</v>
      </c>
      <c r="BI118" s="77">
        <v>0</v>
      </c>
      <c r="BJ118" s="62">
        <v>0.20333333333333334</v>
      </c>
      <c r="BK118" s="88">
        <v>6.5</v>
      </c>
      <c r="BL118" s="88">
        <v>2.6</v>
      </c>
      <c r="BM118" s="88">
        <v>1.6</v>
      </c>
      <c r="BN118" s="88">
        <v>6.9</v>
      </c>
      <c r="BO118" s="88">
        <v>4.2</v>
      </c>
      <c r="BP118" s="88">
        <v>15.1</v>
      </c>
      <c r="BQ118" s="88">
        <v>4.5999999999999996</v>
      </c>
      <c r="BR118" s="88">
        <v>4.5</v>
      </c>
      <c r="BS118" s="88">
        <v>6.1</v>
      </c>
      <c r="BT118" s="88">
        <v>3.8</v>
      </c>
      <c r="BU118" s="88">
        <v>9.4</v>
      </c>
      <c r="BV118" s="88">
        <v>6.7</v>
      </c>
      <c r="BW118" s="88">
        <v>9.5</v>
      </c>
      <c r="BX118" s="88">
        <v>6.7</v>
      </c>
      <c r="BY118" s="88">
        <v>5.2</v>
      </c>
      <c r="BZ118" s="88">
        <v>2</v>
      </c>
      <c r="CA118" s="88">
        <v>2.6</v>
      </c>
      <c r="CB118" s="88">
        <v>2.2000000000000002</v>
      </c>
      <c r="CC118" s="88">
        <v>10.7</v>
      </c>
      <c r="CD118" s="88">
        <v>70.800000000000011</v>
      </c>
      <c r="CE118" s="88">
        <v>18.7</v>
      </c>
    </row>
    <row r="119" spans="1:83" x14ac:dyDescent="0.25">
      <c r="A119" s="61" t="s">
        <v>897</v>
      </c>
      <c r="B119" s="61" t="s">
        <v>898</v>
      </c>
      <c r="C119" s="61" t="s">
        <v>899</v>
      </c>
      <c r="D119" s="61" t="s">
        <v>2099</v>
      </c>
      <c r="E119" s="61" t="s">
        <v>553</v>
      </c>
      <c r="F119" s="61" t="s">
        <v>554</v>
      </c>
      <c r="G119" s="61" t="s">
        <v>440</v>
      </c>
      <c r="H119" s="61" t="s">
        <v>900</v>
      </c>
      <c r="I119" s="61" t="s">
        <v>901</v>
      </c>
      <c r="J119" s="97" t="s">
        <v>901</v>
      </c>
      <c r="K119" s="61">
        <v>5431324</v>
      </c>
      <c r="L119" s="61" t="s">
        <v>186</v>
      </c>
      <c r="M119" s="83">
        <v>0.46903565755312443</v>
      </c>
      <c r="N119" s="77">
        <v>771</v>
      </c>
      <c r="O119" s="62">
        <v>1643.7982647676934</v>
      </c>
      <c r="P119" s="77">
        <v>293</v>
      </c>
      <c r="Q119" s="62">
        <v>2.34</v>
      </c>
      <c r="R119" s="77">
        <v>687</v>
      </c>
      <c r="S119" s="77">
        <v>13</v>
      </c>
      <c r="T119" s="77">
        <v>13</v>
      </c>
      <c r="U119" s="77">
        <v>19</v>
      </c>
      <c r="V119" s="77">
        <v>20</v>
      </c>
      <c r="W119" s="77">
        <v>17</v>
      </c>
      <c r="X119" s="77">
        <v>13</v>
      </c>
      <c r="Y119" s="77">
        <v>12</v>
      </c>
      <c r="Z119" s="77">
        <v>13</v>
      </c>
      <c r="AA119" s="77">
        <v>8</v>
      </c>
      <c r="AB119" s="77">
        <v>26</v>
      </c>
      <c r="AC119" s="77">
        <v>34</v>
      </c>
      <c r="AD119" s="77">
        <v>45</v>
      </c>
      <c r="AE119" s="77">
        <v>20</v>
      </c>
      <c r="AF119" s="77">
        <v>13</v>
      </c>
      <c r="AG119" s="77">
        <v>11</v>
      </c>
      <c r="AH119" s="77">
        <v>16</v>
      </c>
      <c r="AI119" s="62">
        <v>15.358361774744028</v>
      </c>
      <c r="AJ119" s="62">
        <v>12.627986348122866</v>
      </c>
      <c r="AK119" s="62">
        <v>15.699658703071673</v>
      </c>
      <c r="AL119" s="62">
        <v>8.8737201365187719</v>
      </c>
      <c r="AM119" s="62">
        <v>47.44027303754266</v>
      </c>
      <c r="AN119" s="77">
        <v>29064</v>
      </c>
      <c r="AO119" s="77">
        <v>58295</v>
      </c>
      <c r="AP119" s="62">
        <v>0.43686006825938567</v>
      </c>
      <c r="AQ119" s="77">
        <v>293</v>
      </c>
      <c r="AR119" s="77">
        <v>61</v>
      </c>
      <c r="AS119" s="77">
        <v>236</v>
      </c>
      <c r="AT119" s="77">
        <v>57</v>
      </c>
      <c r="AU119" s="77">
        <v>3</v>
      </c>
      <c r="AV119" s="77">
        <v>7</v>
      </c>
      <c r="AW119" s="77">
        <v>35</v>
      </c>
      <c r="AX119" s="77">
        <v>32</v>
      </c>
      <c r="AY119" s="77">
        <v>3</v>
      </c>
      <c r="AZ119" s="77">
        <v>12</v>
      </c>
      <c r="BA119" s="77">
        <v>21</v>
      </c>
      <c r="BB119" s="77">
        <v>7</v>
      </c>
      <c r="BC119" s="77">
        <v>5</v>
      </c>
      <c r="BD119" s="77">
        <v>49</v>
      </c>
      <c r="BE119" s="77">
        <v>11</v>
      </c>
      <c r="BF119" s="77">
        <v>0</v>
      </c>
      <c r="BG119" s="77">
        <v>104</v>
      </c>
      <c r="BH119" s="77">
        <v>1</v>
      </c>
      <c r="BI119" s="77">
        <v>0</v>
      </c>
      <c r="BJ119" s="62">
        <v>0.1793103448275862</v>
      </c>
      <c r="BK119" s="88">
        <v>3.1</v>
      </c>
      <c r="BL119" s="88">
        <v>4.4000000000000004</v>
      </c>
      <c r="BM119" s="88">
        <v>4.8</v>
      </c>
      <c r="BN119" s="88">
        <v>7</v>
      </c>
      <c r="BO119" s="88">
        <v>3.2</v>
      </c>
      <c r="BP119" s="88">
        <v>0.3</v>
      </c>
      <c r="BQ119" s="88">
        <v>2.5</v>
      </c>
      <c r="BR119" s="88">
        <v>3</v>
      </c>
      <c r="BS119" s="88">
        <v>6</v>
      </c>
      <c r="BT119" s="88">
        <v>10.199999999999999</v>
      </c>
      <c r="BU119" s="88">
        <v>3.5</v>
      </c>
      <c r="BV119" s="88">
        <v>6.2</v>
      </c>
      <c r="BW119" s="88">
        <v>8</v>
      </c>
      <c r="BX119" s="88">
        <v>15.8</v>
      </c>
      <c r="BY119" s="88">
        <v>8.8000000000000007</v>
      </c>
      <c r="BZ119" s="88">
        <v>5.4</v>
      </c>
      <c r="CA119" s="88">
        <v>3.4</v>
      </c>
      <c r="CB119" s="88">
        <v>4.3</v>
      </c>
      <c r="CC119" s="88">
        <v>12.3</v>
      </c>
      <c r="CD119" s="88">
        <v>49.900000000000006</v>
      </c>
      <c r="CE119" s="88">
        <v>37.699999999999996</v>
      </c>
    </row>
    <row r="120" spans="1:83" x14ac:dyDescent="0.25">
      <c r="A120" s="61" t="s">
        <v>948</v>
      </c>
      <c r="B120" s="61" t="s">
        <v>949</v>
      </c>
      <c r="C120" s="61" t="s">
        <v>950</v>
      </c>
      <c r="D120" s="61" t="s">
        <v>2099</v>
      </c>
      <c r="E120" s="61" t="s">
        <v>553</v>
      </c>
      <c r="F120" s="61" t="s">
        <v>554</v>
      </c>
      <c r="G120" s="61" t="s">
        <v>440</v>
      </c>
      <c r="H120" s="61" t="s">
        <v>951</v>
      </c>
      <c r="I120" s="61" t="s">
        <v>952</v>
      </c>
      <c r="J120" s="97" t="s">
        <v>952</v>
      </c>
      <c r="K120" s="61">
        <v>5434756</v>
      </c>
      <c r="L120" s="61" t="s">
        <v>195</v>
      </c>
      <c r="M120" s="83">
        <v>0.97106410981637903</v>
      </c>
      <c r="N120" s="77">
        <v>389</v>
      </c>
      <c r="O120" s="62">
        <v>400.59147080778939</v>
      </c>
      <c r="P120" s="77">
        <v>101</v>
      </c>
      <c r="Q120" s="62">
        <v>3.85</v>
      </c>
      <c r="R120" s="77">
        <v>389</v>
      </c>
      <c r="S120" s="77">
        <v>2</v>
      </c>
      <c r="T120" s="77">
        <v>4</v>
      </c>
      <c r="U120" s="77">
        <v>0</v>
      </c>
      <c r="V120" s="77">
        <v>4</v>
      </c>
      <c r="W120" s="77">
        <v>6</v>
      </c>
      <c r="X120" s="77">
        <v>0</v>
      </c>
      <c r="Y120" s="77">
        <v>0</v>
      </c>
      <c r="Z120" s="77">
        <v>8</v>
      </c>
      <c r="AA120" s="77">
        <v>32</v>
      </c>
      <c r="AB120" s="77">
        <v>0</v>
      </c>
      <c r="AC120" s="77">
        <v>3</v>
      </c>
      <c r="AD120" s="77">
        <v>38</v>
      </c>
      <c r="AE120" s="77">
        <v>0</v>
      </c>
      <c r="AF120" s="77">
        <v>0</v>
      </c>
      <c r="AG120" s="77">
        <v>4</v>
      </c>
      <c r="AH120" s="77">
        <v>0</v>
      </c>
      <c r="AI120" s="62">
        <v>5.9405940594059405</v>
      </c>
      <c r="AJ120" s="62">
        <v>9.9009900990099009</v>
      </c>
      <c r="AK120" s="62">
        <v>39.603960396039604</v>
      </c>
      <c r="AL120" s="62">
        <v>0</v>
      </c>
      <c r="AM120" s="62">
        <v>44.554455445544555</v>
      </c>
      <c r="AN120" s="77">
        <v>16037</v>
      </c>
      <c r="AO120" s="77" t="s">
        <v>2009</v>
      </c>
      <c r="AP120" s="62">
        <v>0.5544554455445545</v>
      </c>
      <c r="AQ120" s="77">
        <v>101</v>
      </c>
      <c r="AR120" s="77">
        <v>36</v>
      </c>
      <c r="AS120" s="77">
        <v>99</v>
      </c>
      <c r="AT120" s="77">
        <v>2</v>
      </c>
      <c r="AU120" s="77">
        <v>4</v>
      </c>
      <c r="AV120" s="77">
        <v>0</v>
      </c>
      <c r="AW120" s="77">
        <v>0</v>
      </c>
      <c r="AX120" s="77">
        <v>10</v>
      </c>
      <c r="AY120" s="77">
        <v>0</v>
      </c>
      <c r="AZ120" s="77">
        <v>0</v>
      </c>
      <c r="BA120" s="77">
        <v>32</v>
      </c>
      <c r="BB120" s="77">
        <v>8</v>
      </c>
      <c r="BC120" s="77">
        <v>0</v>
      </c>
      <c r="BD120" s="77">
        <v>3</v>
      </c>
      <c r="BE120" s="77">
        <v>0</v>
      </c>
      <c r="BF120" s="77">
        <v>0</v>
      </c>
      <c r="BG120" s="77">
        <v>38</v>
      </c>
      <c r="BH120" s="77">
        <v>4</v>
      </c>
      <c r="BI120" s="77">
        <v>0</v>
      </c>
      <c r="BJ120" s="62">
        <v>0</v>
      </c>
      <c r="BK120" s="88">
        <v>21.9</v>
      </c>
      <c r="BL120" s="88">
        <v>1.3</v>
      </c>
      <c r="BM120" s="88">
        <v>4.5999999999999996</v>
      </c>
      <c r="BN120" s="88">
        <v>2.2999999999999998</v>
      </c>
      <c r="BO120" s="88">
        <v>14.7</v>
      </c>
      <c r="BP120" s="88">
        <v>1.5</v>
      </c>
      <c r="BQ120" s="88">
        <v>1.8</v>
      </c>
      <c r="BR120" s="88">
        <v>8</v>
      </c>
      <c r="BS120" s="88">
        <v>5.7</v>
      </c>
      <c r="BT120" s="88">
        <v>11.6</v>
      </c>
      <c r="BU120" s="88">
        <v>2.8</v>
      </c>
      <c r="BV120" s="88">
        <v>0</v>
      </c>
      <c r="BW120" s="88">
        <v>8.6999999999999993</v>
      </c>
      <c r="BX120" s="88">
        <v>10.8</v>
      </c>
      <c r="BY120" s="88">
        <v>1.8</v>
      </c>
      <c r="BZ120" s="88">
        <v>1</v>
      </c>
      <c r="CA120" s="88">
        <v>1.5</v>
      </c>
      <c r="CB120" s="88">
        <v>0</v>
      </c>
      <c r="CC120" s="88">
        <v>27.799999999999997</v>
      </c>
      <c r="CD120" s="88">
        <v>57.099999999999994</v>
      </c>
      <c r="CE120" s="88">
        <v>15.100000000000001</v>
      </c>
    </row>
    <row r="121" spans="1:83" x14ac:dyDescent="0.25">
      <c r="A121" s="61" t="s">
        <v>1125</v>
      </c>
      <c r="B121" s="61" t="s">
        <v>1126</v>
      </c>
      <c r="C121" s="61" t="s">
        <v>1127</v>
      </c>
      <c r="D121" s="61" t="s">
        <v>2099</v>
      </c>
      <c r="E121" s="61" t="s">
        <v>553</v>
      </c>
      <c r="F121" s="61" t="s">
        <v>554</v>
      </c>
      <c r="G121" s="61" t="s">
        <v>440</v>
      </c>
      <c r="H121" s="61" t="s">
        <v>1128</v>
      </c>
      <c r="I121" s="61" t="s">
        <v>1129</v>
      </c>
      <c r="J121" s="97" t="s">
        <v>1129</v>
      </c>
      <c r="K121" s="61">
        <v>5451724</v>
      </c>
      <c r="L121" s="61" t="s">
        <v>228</v>
      </c>
      <c r="M121" s="83">
        <v>1.4072421862700168</v>
      </c>
      <c r="N121" s="77">
        <v>1557</v>
      </c>
      <c r="O121" s="62">
        <v>1106.4193606410604</v>
      </c>
      <c r="P121" s="77">
        <v>628</v>
      </c>
      <c r="Q121" s="62">
        <v>2.36</v>
      </c>
      <c r="R121" s="77">
        <v>1480</v>
      </c>
      <c r="S121" s="77">
        <v>47</v>
      </c>
      <c r="T121" s="77">
        <v>26</v>
      </c>
      <c r="U121" s="77">
        <v>50</v>
      </c>
      <c r="V121" s="77">
        <v>55</v>
      </c>
      <c r="W121" s="77">
        <v>22</v>
      </c>
      <c r="X121" s="77">
        <v>30</v>
      </c>
      <c r="Y121" s="77">
        <v>38</v>
      </c>
      <c r="Z121" s="77">
        <v>94</v>
      </c>
      <c r="AA121" s="77">
        <v>46</v>
      </c>
      <c r="AB121" s="77">
        <v>26</v>
      </c>
      <c r="AC121" s="77">
        <v>38</v>
      </c>
      <c r="AD121" s="77">
        <v>53</v>
      </c>
      <c r="AE121" s="77">
        <v>60</v>
      </c>
      <c r="AF121" s="77">
        <v>4</v>
      </c>
      <c r="AG121" s="77">
        <v>39</v>
      </c>
      <c r="AH121" s="77">
        <v>0</v>
      </c>
      <c r="AI121" s="62">
        <v>19.585987261146499</v>
      </c>
      <c r="AJ121" s="62">
        <v>12.261146496815286</v>
      </c>
      <c r="AK121" s="62">
        <v>33.121019108280251</v>
      </c>
      <c r="AL121" s="62">
        <v>4.1401273885350314</v>
      </c>
      <c r="AM121" s="62">
        <v>30.891719745222929</v>
      </c>
      <c r="AN121" s="77">
        <v>23449</v>
      </c>
      <c r="AO121" s="77">
        <v>42966</v>
      </c>
      <c r="AP121" s="62">
        <v>0.64968152866242035</v>
      </c>
      <c r="AQ121" s="77">
        <v>628</v>
      </c>
      <c r="AR121" s="77">
        <v>94</v>
      </c>
      <c r="AS121" s="77">
        <v>417</v>
      </c>
      <c r="AT121" s="77">
        <v>211</v>
      </c>
      <c r="AU121" s="77">
        <v>3</v>
      </c>
      <c r="AV121" s="77">
        <v>17</v>
      </c>
      <c r="AW121" s="77">
        <v>83</v>
      </c>
      <c r="AX121" s="77">
        <v>26</v>
      </c>
      <c r="AY121" s="77">
        <v>11</v>
      </c>
      <c r="AZ121" s="77">
        <v>34</v>
      </c>
      <c r="BA121" s="77">
        <v>96</v>
      </c>
      <c r="BB121" s="77">
        <v>28</v>
      </c>
      <c r="BC121" s="77">
        <v>43</v>
      </c>
      <c r="BD121" s="77">
        <v>57</v>
      </c>
      <c r="BE121" s="77">
        <v>7</v>
      </c>
      <c r="BF121" s="77">
        <v>0</v>
      </c>
      <c r="BG121" s="77">
        <v>154</v>
      </c>
      <c r="BH121" s="77">
        <v>2</v>
      </c>
      <c r="BI121" s="77">
        <v>0</v>
      </c>
      <c r="BJ121" s="62">
        <v>0.28520499108734404</v>
      </c>
      <c r="BK121" s="88">
        <v>3.3</v>
      </c>
      <c r="BL121" s="88">
        <v>5</v>
      </c>
      <c r="BM121" s="88">
        <v>4.0999999999999996</v>
      </c>
      <c r="BN121" s="88">
        <v>5.7</v>
      </c>
      <c r="BO121" s="88">
        <v>7.1</v>
      </c>
      <c r="BP121" s="88">
        <v>5.4</v>
      </c>
      <c r="BQ121" s="88">
        <v>8.3000000000000007</v>
      </c>
      <c r="BR121" s="88">
        <v>6.9</v>
      </c>
      <c r="BS121" s="88">
        <v>3.3</v>
      </c>
      <c r="BT121" s="88">
        <v>4</v>
      </c>
      <c r="BU121" s="88">
        <v>5.9</v>
      </c>
      <c r="BV121" s="88">
        <v>6</v>
      </c>
      <c r="BW121" s="88">
        <v>9</v>
      </c>
      <c r="BX121" s="88">
        <v>10.8</v>
      </c>
      <c r="BY121" s="88">
        <v>6</v>
      </c>
      <c r="BZ121" s="88">
        <v>2.9</v>
      </c>
      <c r="CA121" s="88">
        <v>3.1</v>
      </c>
      <c r="CB121" s="88">
        <v>3.1</v>
      </c>
      <c r="CC121" s="88">
        <v>12.4</v>
      </c>
      <c r="CD121" s="88">
        <v>61.6</v>
      </c>
      <c r="CE121" s="88">
        <v>25.900000000000002</v>
      </c>
    </row>
    <row r="122" spans="1:83" s="10" customFormat="1" x14ac:dyDescent="0.25">
      <c r="A122" s="65" t="s">
        <v>1180</v>
      </c>
      <c r="B122" s="65" t="s">
        <v>1181</v>
      </c>
      <c r="C122" s="65" t="s">
        <v>1186</v>
      </c>
      <c r="D122" s="65" t="s">
        <v>2099</v>
      </c>
      <c r="E122" s="65" t="s">
        <v>1183</v>
      </c>
      <c r="F122" s="65" t="s">
        <v>554</v>
      </c>
      <c r="G122" s="65" t="s">
        <v>440</v>
      </c>
      <c r="H122" s="65" t="s">
        <v>1184</v>
      </c>
      <c r="I122" s="65" t="s">
        <v>1185</v>
      </c>
      <c r="J122" s="99" t="s">
        <v>1998</v>
      </c>
      <c r="K122" s="65">
        <v>5455468</v>
      </c>
      <c r="L122" s="65" t="s">
        <v>239</v>
      </c>
      <c r="M122" s="85">
        <v>0.37259367273872201</v>
      </c>
      <c r="N122" s="79">
        <v>387</v>
      </c>
      <c r="O122" s="66">
        <v>1038.6649809573667</v>
      </c>
      <c r="P122" s="79">
        <v>149</v>
      </c>
      <c r="Q122" s="66">
        <v>2.1946308724832213</v>
      </c>
      <c r="R122" s="79">
        <v>327</v>
      </c>
      <c r="S122" s="79">
        <v>30</v>
      </c>
      <c r="T122" s="79">
        <v>25</v>
      </c>
      <c r="U122" s="79">
        <v>11</v>
      </c>
      <c r="V122" s="79">
        <v>14</v>
      </c>
      <c r="W122" s="79">
        <v>8</v>
      </c>
      <c r="X122" s="79">
        <v>13</v>
      </c>
      <c r="Y122" s="79">
        <v>4</v>
      </c>
      <c r="Z122" s="79">
        <v>4</v>
      </c>
      <c r="AA122" s="79">
        <v>1</v>
      </c>
      <c r="AB122" s="79">
        <v>7</v>
      </c>
      <c r="AC122" s="79">
        <v>13</v>
      </c>
      <c r="AD122" s="79">
        <v>9</v>
      </c>
      <c r="AE122" s="79">
        <v>5</v>
      </c>
      <c r="AF122" s="79">
        <v>2</v>
      </c>
      <c r="AG122" s="79">
        <v>3</v>
      </c>
      <c r="AH122" s="79">
        <v>1</v>
      </c>
      <c r="AI122" s="66">
        <v>44</v>
      </c>
      <c r="AJ122" s="66">
        <v>14.666666666666666</v>
      </c>
      <c r="AK122" s="66">
        <v>14.666666666666666</v>
      </c>
      <c r="AL122" s="66">
        <v>4.666666666666667</v>
      </c>
      <c r="AM122" s="66">
        <v>22</v>
      </c>
      <c r="AN122" s="79">
        <v>15678</v>
      </c>
      <c r="AO122" s="79">
        <v>23371</v>
      </c>
      <c r="AP122" s="66">
        <v>0.73333333333333328</v>
      </c>
      <c r="AQ122" s="79">
        <v>149</v>
      </c>
      <c r="AR122" s="79">
        <v>54</v>
      </c>
      <c r="AS122" s="79">
        <v>52</v>
      </c>
      <c r="AT122" s="79">
        <v>97</v>
      </c>
      <c r="AU122" s="79">
        <v>1</v>
      </c>
      <c r="AV122" s="79">
        <v>10</v>
      </c>
      <c r="AW122" s="79">
        <v>50</v>
      </c>
      <c r="AX122" s="79">
        <v>17</v>
      </c>
      <c r="AY122" s="79">
        <v>7</v>
      </c>
      <c r="AZ122" s="79">
        <v>5</v>
      </c>
      <c r="BA122" s="79">
        <v>5</v>
      </c>
      <c r="BB122" s="79">
        <v>2</v>
      </c>
      <c r="BC122" s="79">
        <v>1</v>
      </c>
      <c r="BD122" s="79">
        <v>15</v>
      </c>
      <c r="BE122" s="79">
        <v>4</v>
      </c>
      <c r="BF122" s="79">
        <v>0</v>
      </c>
      <c r="BG122" s="79">
        <v>17</v>
      </c>
      <c r="BH122" s="79">
        <v>2</v>
      </c>
      <c r="BI122" s="79">
        <v>0</v>
      </c>
      <c r="BJ122" s="66">
        <v>0.41176470588235292</v>
      </c>
      <c r="BK122" s="90">
        <v>6.9</v>
      </c>
      <c r="BL122" s="90">
        <v>5.2</v>
      </c>
      <c r="BM122" s="90">
        <v>3.6</v>
      </c>
      <c r="BN122" s="90">
        <v>13.6</v>
      </c>
      <c r="BO122" s="90">
        <v>11.3</v>
      </c>
      <c r="BP122" s="90">
        <v>2.8</v>
      </c>
      <c r="BQ122" s="90">
        <v>5</v>
      </c>
      <c r="BR122" s="90">
        <v>1.9</v>
      </c>
      <c r="BS122" s="90">
        <v>8.9</v>
      </c>
      <c r="BT122" s="90">
        <v>5.6</v>
      </c>
      <c r="BU122" s="90">
        <v>4.9000000000000004</v>
      </c>
      <c r="BV122" s="90">
        <v>5.4</v>
      </c>
      <c r="BW122" s="90">
        <v>7.5</v>
      </c>
      <c r="BX122" s="90">
        <v>4.7</v>
      </c>
      <c r="BY122" s="90">
        <v>5.5</v>
      </c>
      <c r="BZ122" s="90">
        <v>2.6</v>
      </c>
      <c r="CA122" s="90">
        <v>2.2000000000000002</v>
      </c>
      <c r="CB122" s="90">
        <v>2.6</v>
      </c>
      <c r="CC122" s="90">
        <v>15.700000000000001</v>
      </c>
      <c r="CD122" s="90">
        <v>66.900000000000006</v>
      </c>
      <c r="CE122" s="90">
        <v>17.600000000000001</v>
      </c>
    </row>
    <row r="123" spans="1:83" s="10" customFormat="1" x14ac:dyDescent="0.25">
      <c r="A123" s="65" t="s">
        <v>1241</v>
      </c>
      <c r="B123" s="65" t="s">
        <v>1242</v>
      </c>
      <c r="C123" s="65" t="s">
        <v>1243</v>
      </c>
      <c r="D123" s="65" t="s">
        <v>2099</v>
      </c>
      <c r="E123" s="65" t="s">
        <v>1244</v>
      </c>
      <c r="F123" s="65" t="s">
        <v>554</v>
      </c>
      <c r="G123" s="65" t="s">
        <v>440</v>
      </c>
      <c r="H123" s="65" t="s">
        <v>1245</v>
      </c>
      <c r="I123" s="65" t="s">
        <v>1246</v>
      </c>
      <c r="J123" s="99" t="s">
        <v>1999</v>
      </c>
      <c r="K123" s="65">
        <v>5459068</v>
      </c>
      <c r="L123" s="65" t="s">
        <v>250</v>
      </c>
      <c r="M123" s="85">
        <v>4.8274068301185897</v>
      </c>
      <c r="N123" s="79">
        <v>5503</v>
      </c>
      <c r="O123" s="66">
        <v>1139.9494995255691</v>
      </c>
      <c r="P123" s="79">
        <v>2297</v>
      </c>
      <c r="Q123" s="66">
        <v>2.3957335655202439</v>
      </c>
      <c r="R123" s="79">
        <v>5503</v>
      </c>
      <c r="S123" s="79">
        <v>188</v>
      </c>
      <c r="T123" s="79">
        <v>164</v>
      </c>
      <c r="U123" s="79">
        <v>135</v>
      </c>
      <c r="V123" s="79">
        <v>195</v>
      </c>
      <c r="W123" s="79">
        <v>81</v>
      </c>
      <c r="X123" s="79">
        <v>56</v>
      </c>
      <c r="Y123" s="79">
        <v>205</v>
      </c>
      <c r="Z123" s="79">
        <v>66</v>
      </c>
      <c r="AA123" s="79">
        <v>152</v>
      </c>
      <c r="AB123" s="79">
        <v>219</v>
      </c>
      <c r="AC123" s="79">
        <v>220</v>
      </c>
      <c r="AD123" s="79">
        <v>202</v>
      </c>
      <c r="AE123" s="79">
        <v>137</v>
      </c>
      <c r="AF123" s="79">
        <v>110</v>
      </c>
      <c r="AG123" s="79">
        <v>101</v>
      </c>
      <c r="AH123" s="79">
        <v>65</v>
      </c>
      <c r="AI123" s="66">
        <v>21.210801393728225</v>
      </c>
      <c r="AJ123" s="66">
        <v>12.020905923344948</v>
      </c>
      <c r="AK123" s="66">
        <v>20.862369337979096</v>
      </c>
      <c r="AL123" s="66">
        <v>9.5383275261324041</v>
      </c>
      <c r="AM123" s="66">
        <v>36.367595818815332</v>
      </c>
      <c r="AN123" s="79">
        <v>27209</v>
      </c>
      <c r="AO123" s="79">
        <v>45949</v>
      </c>
      <c r="AP123" s="66">
        <v>0.5409407665505227</v>
      </c>
      <c r="AQ123" s="79">
        <v>2297</v>
      </c>
      <c r="AR123" s="79">
        <v>505</v>
      </c>
      <c r="AS123" s="79">
        <v>1568</v>
      </c>
      <c r="AT123" s="79">
        <v>729</v>
      </c>
      <c r="AU123" s="79">
        <v>0</v>
      </c>
      <c r="AV123" s="79">
        <v>53</v>
      </c>
      <c r="AW123" s="79">
        <v>315</v>
      </c>
      <c r="AX123" s="79">
        <v>159</v>
      </c>
      <c r="AY123" s="79">
        <v>47</v>
      </c>
      <c r="AZ123" s="79">
        <v>126</v>
      </c>
      <c r="BA123" s="79">
        <v>177</v>
      </c>
      <c r="BB123" s="79">
        <v>115</v>
      </c>
      <c r="BC123" s="79">
        <v>117</v>
      </c>
      <c r="BD123" s="79">
        <v>331</v>
      </c>
      <c r="BE123" s="79">
        <v>66</v>
      </c>
      <c r="BF123" s="79">
        <v>42</v>
      </c>
      <c r="BG123" s="79">
        <v>576</v>
      </c>
      <c r="BH123" s="79">
        <v>39</v>
      </c>
      <c r="BI123" s="79">
        <v>0</v>
      </c>
      <c r="BJ123" s="66">
        <v>0.27739251040221913</v>
      </c>
      <c r="BK123" s="90">
        <v>2.9</v>
      </c>
      <c r="BL123" s="90">
        <v>9.8000000000000007</v>
      </c>
      <c r="BM123" s="90">
        <v>10</v>
      </c>
      <c r="BN123" s="90">
        <v>4.5999999999999996</v>
      </c>
      <c r="BO123" s="90">
        <v>2.9</v>
      </c>
      <c r="BP123" s="90">
        <v>4.3</v>
      </c>
      <c r="BQ123" s="90">
        <v>4.9000000000000004</v>
      </c>
      <c r="BR123" s="90">
        <v>4.5</v>
      </c>
      <c r="BS123" s="90">
        <v>6.6</v>
      </c>
      <c r="BT123" s="90">
        <v>8.6</v>
      </c>
      <c r="BU123" s="90">
        <v>7.4</v>
      </c>
      <c r="BV123" s="90">
        <v>9.6</v>
      </c>
      <c r="BW123" s="90">
        <v>4.9000000000000004</v>
      </c>
      <c r="BX123" s="90">
        <v>5</v>
      </c>
      <c r="BY123" s="90">
        <v>5.4</v>
      </c>
      <c r="BZ123" s="90">
        <v>3.9</v>
      </c>
      <c r="CA123" s="90">
        <v>3.6</v>
      </c>
      <c r="CB123" s="90">
        <v>0.9</v>
      </c>
      <c r="CC123" s="90">
        <v>22.700000000000003</v>
      </c>
      <c r="CD123" s="90">
        <v>58.300000000000004</v>
      </c>
      <c r="CE123" s="90">
        <v>18.8</v>
      </c>
    </row>
    <row r="124" spans="1:83" x14ac:dyDescent="0.25">
      <c r="A124" s="61" t="s">
        <v>1358</v>
      </c>
      <c r="B124" s="61" t="s">
        <v>1359</v>
      </c>
      <c r="C124" s="61" t="s">
        <v>1360</v>
      </c>
      <c r="D124" s="61" t="s">
        <v>2099</v>
      </c>
      <c r="E124" s="61" t="s">
        <v>553</v>
      </c>
      <c r="F124" s="61" t="s">
        <v>554</v>
      </c>
      <c r="G124" s="61" t="s">
        <v>440</v>
      </c>
      <c r="H124" s="61" t="s">
        <v>1361</v>
      </c>
      <c r="I124" s="61" t="s">
        <v>1362</v>
      </c>
      <c r="J124" s="97" t="s">
        <v>1362</v>
      </c>
      <c r="K124" s="61">
        <v>5465356</v>
      </c>
      <c r="L124" s="61" t="s">
        <v>272</v>
      </c>
      <c r="M124" s="83">
        <v>0.29181647834201641</v>
      </c>
      <c r="N124" s="77">
        <v>338</v>
      </c>
      <c r="O124" s="62">
        <v>1158.2622130195655</v>
      </c>
      <c r="P124" s="77">
        <v>131</v>
      </c>
      <c r="Q124" s="62">
        <v>2.58</v>
      </c>
      <c r="R124" s="77">
        <v>338</v>
      </c>
      <c r="S124" s="77">
        <v>22</v>
      </c>
      <c r="T124" s="77">
        <v>2</v>
      </c>
      <c r="U124" s="77">
        <v>0</v>
      </c>
      <c r="V124" s="77">
        <v>0</v>
      </c>
      <c r="W124" s="77">
        <v>2</v>
      </c>
      <c r="X124" s="77">
        <v>2</v>
      </c>
      <c r="Y124" s="77">
        <v>21</v>
      </c>
      <c r="Z124" s="77">
        <v>0</v>
      </c>
      <c r="AA124" s="77">
        <v>6</v>
      </c>
      <c r="AB124" s="77">
        <v>19</v>
      </c>
      <c r="AC124" s="77">
        <v>15</v>
      </c>
      <c r="AD124" s="77">
        <v>15</v>
      </c>
      <c r="AE124" s="77">
        <v>11</v>
      </c>
      <c r="AF124" s="77">
        <v>0</v>
      </c>
      <c r="AG124" s="77">
        <v>10</v>
      </c>
      <c r="AH124" s="77">
        <v>6</v>
      </c>
      <c r="AI124" s="62">
        <v>18.320610687022899</v>
      </c>
      <c r="AJ124" s="62">
        <v>1.5267175572519083</v>
      </c>
      <c r="AK124" s="62">
        <v>22.137404580152673</v>
      </c>
      <c r="AL124" s="62">
        <v>14.503816793893129</v>
      </c>
      <c r="AM124" s="62">
        <v>43.511450381679388</v>
      </c>
      <c r="AN124" s="77">
        <v>31102</v>
      </c>
      <c r="AO124" s="77">
        <v>56250</v>
      </c>
      <c r="AP124" s="62">
        <v>0.41984732824427479</v>
      </c>
      <c r="AQ124" s="77">
        <v>131</v>
      </c>
      <c r="AR124" s="77">
        <v>63</v>
      </c>
      <c r="AS124" s="77">
        <v>95</v>
      </c>
      <c r="AT124" s="77">
        <v>36</v>
      </c>
      <c r="AU124" s="77">
        <v>0</v>
      </c>
      <c r="AV124" s="77">
        <v>0</v>
      </c>
      <c r="AW124" s="77">
        <v>24</v>
      </c>
      <c r="AX124" s="77">
        <v>2</v>
      </c>
      <c r="AY124" s="77">
        <v>2</v>
      </c>
      <c r="AZ124" s="77">
        <v>0</v>
      </c>
      <c r="BA124" s="77">
        <v>4</v>
      </c>
      <c r="BB124" s="77">
        <v>23</v>
      </c>
      <c r="BC124" s="77">
        <v>0</v>
      </c>
      <c r="BD124" s="77">
        <v>29</v>
      </c>
      <c r="BE124" s="77">
        <v>5</v>
      </c>
      <c r="BF124" s="77">
        <v>0</v>
      </c>
      <c r="BG124" s="77">
        <v>42</v>
      </c>
      <c r="BH124" s="77">
        <v>0</v>
      </c>
      <c r="BI124" s="77">
        <v>0</v>
      </c>
      <c r="BJ124" s="62">
        <v>0.18320610687022901</v>
      </c>
      <c r="BK124" s="88">
        <v>4.7</v>
      </c>
      <c r="BL124" s="88">
        <v>5.3</v>
      </c>
      <c r="BM124" s="88">
        <v>3</v>
      </c>
      <c r="BN124" s="88">
        <v>1.2</v>
      </c>
      <c r="BO124" s="88">
        <v>3.3</v>
      </c>
      <c r="BP124" s="88">
        <v>6.2</v>
      </c>
      <c r="BQ124" s="88">
        <v>5</v>
      </c>
      <c r="BR124" s="88">
        <v>6.5</v>
      </c>
      <c r="BS124" s="88">
        <v>1.2</v>
      </c>
      <c r="BT124" s="88">
        <v>4.7</v>
      </c>
      <c r="BU124" s="88">
        <v>15.1</v>
      </c>
      <c r="BV124" s="88">
        <v>5</v>
      </c>
      <c r="BW124" s="88">
        <v>3</v>
      </c>
      <c r="BX124" s="88">
        <v>4.4000000000000004</v>
      </c>
      <c r="BY124" s="88">
        <v>14.5</v>
      </c>
      <c r="BZ124" s="88">
        <v>9.5</v>
      </c>
      <c r="CA124" s="88">
        <v>2.1</v>
      </c>
      <c r="CB124" s="88">
        <v>5.3</v>
      </c>
      <c r="CC124" s="88">
        <v>13</v>
      </c>
      <c r="CD124" s="88">
        <v>51.199999999999996</v>
      </c>
      <c r="CE124" s="88">
        <v>35.799999999999997</v>
      </c>
    </row>
    <row r="125" spans="1:83" s="10" customFormat="1" x14ac:dyDescent="0.25">
      <c r="A125" s="65" t="s">
        <v>1489</v>
      </c>
      <c r="B125" s="65" t="s">
        <v>1490</v>
      </c>
      <c r="C125" s="65" t="s">
        <v>1494</v>
      </c>
      <c r="D125" s="65" t="s">
        <v>2099</v>
      </c>
      <c r="E125" s="65" t="s">
        <v>553</v>
      </c>
      <c r="F125" s="65" t="s">
        <v>554</v>
      </c>
      <c r="G125" s="65" t="s">
        <v>440</v>
      </c>
      <c r="H125" s="65" t="s">
        <v>1492</v>
      </c>
      <c r="I125" s="65" t="s">
        <v>1493</v>
      </c>
      <c r="J125" s="99" t="s">
        <v>2000</v>
      </c>
      <c r="K125" s="65">
        <v>5474740</v>
      </c>
      <c r="L125" s="65" t="s">
        <v>297</v>
      </c>
      <c r="M125" s="85">
        <v>6.5776913898423876E-3</v>
      </c>
      <c r="N125" s="79">
        <v>13</v>
      </c>
      <c r="O125" s="66">
        <v>1976.3773077093992</v>
      </c>
      <c r="P125" s="79">
        <v>5</v>
      </c>
      <c r="Q125" s="66">
        <v>2.6</v>
      </c>
      <c r="R125" s="79">
        <v>13</v>
      </c>
      <c r="S125" s="79">
        <v>1</v>
      </c>
      <c r="T125" s="79">
        <v>0</v>
      </c>
      <c r="U125" s="79">
        <v>0</v>
      </c>
      <c r="V125" s="79">
        <v>0</v>
      </c>
      <c r="W125" s="79">
        <v>1</v>
      </c>
      <c r="X125" s="79">
        <v>0</v>
      </c>
      <c r="Y125" s="79">
        <v>0</v>
      </c>
      <c r="Z125" s="79">
        <v>0</v>
      </c>
      <c r="AA125" s="79">
        <v>0</v>
      </c>
      <c r="AB125" s="79">
        <v>0</v>
      </c>
      <c r="AC125" s="79">
        <v>0</v>
      </c>
      <c r="AD125" s="79">
        <v>0</v>
      </c>
      <c r="AE125" s="79">
        <v>0</v>
      </c>
      <c r="AF125" s="79">
        <v>1</v>
      </c>
      <c r="AG125" s="79">
        <v>0</v>
      </c>
      <c r="AH125" s="79">
        <v>0</v>
      </c>
      <c r="AI125" s="66">
        <v>33.333333333333329</v>
      </c>
      <c r="AJ125" s="66">
        <v>33.333333333333329</v>
      </c>
      <c r="AK125" s="66">
        <v>0</v>
      </c>
      <c r="AL125" s="66">
        <v>0</v>
      </c>
      <c r="AM125" s="66">
        <v>33.333333333333329</v>
      </c>
      <c r="AN125" s="79">
        <v>24686</v>
      </c>
      <c r="AO125" s="79">
        <v>37500</v>
      </c>
      <c r="AP125" s="66">
        <v>0.66666666666666663</v>
      </c>
      <c r="AQ125" s="79">
        <v>5</v>
      </c>
      <c r="AR125" s="79">
        <v>1</v>
      </c>
      <c r="AS125" s="79">
        <v>3</v>
      </c>
      <c r="AT125" s="79">
        <v>2</v>
      </c>
      <c r="AU125" s="79">
        <v>0</v>
      </c>
      <c r="AV125" s="79">
        <v>0</v>
      </c>
      <c r="AW125" s="79">
        <v>1</v>
      </c>
      <c r="AX125" s="79">
        <v>1</v>
      </c>
      <c r="AY125" s="79">
        <v>0</v>
      </c>
      <c r="AZ125" s="79">
        <v>0</v>
      </c>
      <c r="BA125" s="79">
        <v>1</v>
      </c>
      <c r="BB125" s="79">
        <v>0</v>
      </c>
      <c r="BC125" s="79">
        <v>0</v>
      </c>
      <c r="BD125" s="79">
        <v>1</v>
      </c>
      <c r="BE125" s="79">
        <v>0</v>
      </c>
      <c r="BF125" s="79">
        <v>0</v>
      </c>
      <c r="BG125" s="79">
        <v>1</v>
      </c>
      <c r="BH125" s="79">
        <v>0</v>
      </c>
      <c r="BI125" s="79">
        <v>0</v>
      </c>
      <c r="BJ125" s="66">
        <v>0.2</v>
      </c>
      <c r="BK125" s="90">
        <v>3.7</v>
      </c>
      <c r="BL125" s="90">
        <v>5.8</v>
      </c>
      <c r="BM125" s="90">
        <v>3.7</v>
      </c>
      <c r="BN125" s="90">
        <v>2.7</v>
      </c>
      <c r="BO125" s="90">
        <v>3.3</v>
      </c>
      <c r="BP125" s="90">
        <v>1.3</v>
      </c>
      <c r="BQ125" s="90">
        <v>10.1</v>
      </c>
      <c r="BR125" s="90">
        <v>0</v>
      </c>
      <c r="BS125" s="90">
        <v>0</v>
      </c>
      <c r="BT125" s="90">
        <v>11</v>
      </c>
      <c r="BU125" s="90">
        <v>8.6</v>
      </c>
      <c r="BV125" s="90">
        <v>3.1</v>
      </c>
      <c r="BW125" s="90">
        <v>2.2999999999999998</v>
      </c>
      <c r="BX125" s="90">
        <v>14.9</v>
      </c>
      <c r="BY125" s="90">
        <v>12.7</v>
      </c>
      <c r="BZ125" s="90">
        <v>5</v>
      </c>
      <c r="CA125" s="90">
        <v>9.1</v>
      </c>
      <c r="CB125" s="90">
        <v>2.6</v>
      </c>
      <c r="CC125" s="90">
        <v>13.2</v>
      </c>
      <c r="CD125" s="90">
        <v>42.4</v>
      </c>
      <c r="CE125" s="90">
        <v>44.300000000000004</v>
      </c>
    </row>
    <row r="126" spans="1:83" x14ac:dyDescent="0.25">
      <c r="A126" s="61" t="s">
        <v>1505</v>
      </c>
      <c r="B126" s="61" t="s">
        <v>1506</v>
      </c>
      <c r="C126" s="61" t="s">
        <v>1507</v>
      </c>
      <c r="D126" s="61" t="s">
        <v>2099</v>
      </c>
      <c r="E126" s="61" t="s">
        <v>553</v>
      </c>
      <c r="F126" s="61" t="s">
        <v>554</v>
      </c>
      <c r="G126" s="61" t="s">
        <v>440</v>
      </c>
      <c r="H126" s="61" t="s">
        <v>1508</v>
      </c>
      <c r="I126" s="61" t="s">
        <v>1509</v>
      </c>
      <c r="J126" s="97" t="s">
        <v>1509</v>
      </c>
      <c r="K126" s="61">
        <v>5475292</v>
      </c>
      <c r="L126" s="61" t="s">
        <v>300</v>
      </c>
      <c r="M126" s="83">
        <v>8.7749372478237433</v>
      </c>
      <c r="N126" s="77">
        <v>13595</v>
      </c>
      <c r="O126" s="62">
        <v>1549.2988287034955</v>
      </c>
      <c r="P126" s="77">
        <v>6044</v>
      </c>
      <c r="Q126" s="62">
        <v>2.25</v>
      </c>
      <c r="R126" s="77">
        <v>13585</v>
      </c>
      <c r="S126" s="77">
        <v>308</v>
      </c>
      <c r="T126" s="77">
        <v>276</v>
      </c>
      <c r="U126" s="77">
        <v>269</v>
      </c>
      <c r="V126" s="77">
        <v>450</v>
      </c>
      <c r="W126" s="77">
        <v>242</v>
      </c>
      <c r="X126" s="77">
        <v>370</v>
      </c>
      <c r="Y126" s="77">
        <v>341</v>
      </c>
      <c r="Z126" s="77">
        <v>130</v>
      </c>
      <c r="AA126" s="77">
        <v>353</v>
      </c>
      <c r="AB126" s="77">
        <v>505</v>
      </c>
      <c r="AC126" s="77">
        <v>740</v>
      </c>
      <c r="AD126" s="77">
        <v>784</v>
      </c>
      <c r="AE126" s="77">
        <v>419</v>
      </c>
      <c r="AF126" s="77">
        <v>274</v>
      </c>
      <c r="AG126" s="77">
        <v>350</v>
      </c>
      <c r="AH126" s="77">
        <v>233</v>
      </c>
      <c r="AI126" s="62">
        <v>14.113170086035737</v>
      </c>
      <c r="AJ126" s="62">
        <v>11.4493712772998</v>
      </c>
      <c r="AK126" s="62">
        <v>19.755129053606883</v>
      </c>
      <c r="AL126" s="62">
        <v>8.3553937789543333</v>
      </c>
      <c r="AM126" s="62">
        <v>46.326935804103243</v>
      </c>
      <c r="AN126" s="77">
        <v>33473</v>
      </c>
      <c r="AO126" s="77">
        <v>54954</v>
      </c>
      <c r="AP126" s="62">
        <v>0.45317670416942424</v>
      </c>
      <c r="AQ126" s="77">
        <v>6044</v>
      </c>
      <c r="AR126" s="77">
        <v>585</v>
      </c>
      <c r="AS126" s="77">
        <v>4300</v>
      </c>
      <c r="AT126" s="77">
        <v>1744</v>
      </c>
      <c r="AU126" s="77">
        <v>52</v>
      </c>
      <c r="AV126" s="77">
        <v>71</v>
      </c>
      <c r="AW126" s="77">
        <v>672</v>
      </c>
      <c r="AX126" s="77">
        <v>301</v>
      </c>
      <c r="AY126" s="77">
        <v>278</v>
      </c>
      <c r="AZ126" s="77">
        <v>472</v>
      </c>
      <c r="BA126" s="77">
        <v>507</v>
      </c>
      <c r="BB126" s="77">
        <v>192</v>
      </c>
      <c r="BC126" s="77">
        <v>113</v>
      </c>
      <c r="BD126" s="77">
        <v>813</v>
      </c>
      <c r="BE126" s="77">
        <v>358</v>
      </c>
      <c r="BF126" s="77">
        <v>74</v>
      </c>
      <c r="BG126" s="77">
        <v>1984</v>
      </c>
      <c r="BH126" s="77">
        <v>57</v>
      </c>
      <c r="BI126" s="77">
        <v>0</v>
      </c>
      <c r="BJ126" s="62">
        <v>0.22392328398384925</v>
      </c>
      <c r="BK126" s="88">
        <v>3.8</v>
      </c>
      <c r="BL126" s="88">
        <v>4.8</v>
      </c>
      <c r="BM126" s="88">
        <v>6.3</v>
      </c>
      <c r="BN126" s="88">
        <v>6.2</v>
      </c>
      <c r="BO126" s="88">
        <v>6.3</v>
      </c>
      <c r="BP126" s="88">
        <v>4.9000000000000004</v>
      </c>
      <c r="BQ126" s="88">
        <v>5.3</v>
      </c>
      <c r="BR126" s="88">
        <v>6.3</v>
      </c>
      <c r="BS126" s="88">
        <v>8.1999999999999993</v>
      </c>
      <c r="BT126" s="88">
        <v>5.9</v>
      </c>
      <c r="BU126" s="88">
        <v>7.1</v>
      </c>
      <c r="BV126" s="88">
        <v>7.1</v>
      </c>
      <c r="BW126" s="88">
        <v>6.8</v>
      </c>
      <c r="BX126" s="88">
        <v>7</v>
      </c>
      <c r="BY126" s="88">
        <v>4.8</v>
      </c>
      <c r="BZ126" s="88">
        <v>3.8</v>
      </c>
      <c r="CA126" s="88">
        <v>1.5</v>
      </c>
      <c r="CB126" s="88">
        <v>3.9</v>
      </c>
      <c r="CC126" s="88">
        <v>14.899999999999999</v>
      </c>
      <c r="CD126" s="88">
        <v>64.100000000000009</v>
      </c>
      <c r="CE126" s="88">
        <v>21</v>
      </c>
    </row>
    <row r="127" spans="1:83" x14ac:dyDescent="0.25">
      <c r="A127" s="61" t="s">
        <v>1454</v>
      </c>
      <c r="B127" s="61" t="s">
        <v>1455</v>
      </c>
      <c r="C127" s="61" t="s">
        <v>1456</v>
      </c>
      <c r="D127" s="61" t="s">
        <v>2099</v>
      </c>
      <c r="E127" s="61" t="s">
        <v>553</v>
      </c>
      <c r="F127" s="61" t="s">
        <v>554</v>
      </c>
      <c r="G127" s="61" t="s">
        <v>440</v>
      </c>
      <c r="H127" s="61" t="s">
        <v>1457</v>
      </c>
      <c r="I127" s="61" t="s">
        <v>1458</v>
      </c>
      <c r="J127" s="97" t="s">
        <v>1458</v>
      </c>
      <c r="K127" s="61">
        <v>5471212</v>
      </c>
      <c r="L127" s="61" t="s">
        <v>290</v>
      </c>
      <c r="M127" s="83">
        <v>3.6884665204075309</v>
      </c>
      <c r="N127" s="77">
        <v>10842</v>
      </c>
      <c r="O127" s="62">
        <v>2939.4329432064601</v>
      </c>
      <c r="P127" s="77">
        <v>4510</v>
      </c>
      <c r="Q127" s="62">
        <v>2.39</v>
      </c>
      <c r="R127" s="77">
        <v>10801</v>
      </c>
      <c r="S127" s="77">
        <v>181</v>
      </c>
      <c r="T127" s="77">
        <v>294</v>
      </c>
      <c r="U127" s="77">
        <v>308</v>
      </c>
      <c r="V127" s="77">
        <v>86</v>
      </c>
      <c r="W127" s="77">
        <v>255</v>
      </c>
      <c r="X127" s="77">
        <v>292</v>
      </c>
      <c r="Y127" s="77">
        <v>158</v>
      </c>
      <c r="Z127" s="77">
        <v>289</v>
      </c>
      <c r="AA127" s="77">
        <v>225</v>
      </c>
      <c r="AB127" s="77">
        <v>497</v>
      </c>
      <c r="AC127" s="77">
        <v>406</v>
      </c>
      <c r="AD127" s="77">
        <v>480</v>
      </c>
      <c r="AE127" s="77">
        <v>509</v>
      </c>
      <c r="AF127" s="77">
        <v>216</v>
      </c>
      <c r="AG127" s="77">
        <v>164</v>
      </c>
      <c r="AH127" s="77">
        <v>150</v>
      </c>
      <c r="AI127" s="62">
        <v>17.361419068736144</v>
      </c>
      <c r="AJ127" s="62">
        <v>7.5609756097560972</v>
      </c>
      <c r="AK127" s="62">
        <v>21.374722838137473</v>
      </c>
      <c r="AL127" s="62">
        <v>11.019955654101995</v>
      </c>
      <c r="AM127" s="62">
        <v>42.68292682926829</v>
      </c>
      <c r="AN127" s="77">
        <v>29064</v>
      </c>
      <c r="AO127" s="77">
        <v>55189</v>
      </c>
      <c r="AP127" s="62">
        <v>0.4629711751662971</v>
      </c>
      <c r="AQ127" s="77">
        <v>4510</v>
      </c>
      <c r="AR127" s="77">
        <v>749</v>
      </c>
      <c r="AS127" s="77">
        <v>3316</v>
      </c>
      <c r="AT127" s="77">
        <v>1194</v>
      </c>
      <c r="AU127" s="77">
        <v>148</v>
      </c>
      <c r="AV127" s="77">
        <v>114</v>
      </c>
      <c r="AW127" s="77">
        <v>451</v>
      </c>
      <c r="AX127" s="77">
        <v>223</v>
      </c>
      <c r="AY127" s="77">
        <v>163</v>
      </c>
      <c r="AZ127" s="77">
        <v>224</v>
      </c>
      <c r="BA127" s="77">
        <v>313</v>
      </c>
      <c r="BB127" s="77">
        <v>212</v>
      </c>
      <c r="BC127" s="77">
        <v>77</v>
      </c>
      <c r="BD127" s="77">
        <v>656</v>
      </c>
      <c r="BE127" s="77">
        <v>91</v>
      </c>
      <c r="BF127" s="77">
        <v>83</v>
      </c>
      <c r="BG127" s="77">
        <v>1489</v>
      </c>
      <c r="BH127" s="77">
        <v>11</v>
      </c>
      <c r="BI127" s="77">
        <v>0</v>
      </c>
      <c r="BJ127" s="62">
        <v>0.19623971797884843</v>
      </c>
      <c r="BK127" s="88">
        <v>3.9</v>
      </c>
      <c r="BL127" s="88">
        <v>9.9</v>
      </c>
      <c r="BM127" s="88">
        <v>4.2</v>
      </c>
      <c r="BN127" s="88">
        <v>5.2</v>
      </c>
      <c r="BO127" s="88">
        <v>3.1</v>
      </c>
      <c r="BP127" s="88">
        <v>6.9</v>
      </c>
      <c r="BQ127" s="88">
        <v>8.1999999999999993</v>
      </c>
      <c r="BR127" s="88">
        <v>4.0999999999999996</v>
      </c>
      <c r="BS127" s="88">
        <v>6.7</v>
      </c>
      <c r="BT127" s="88">
        <v>4.0999999999999996</v>
      </c>
      <c r="BU127" s="88">
        <v>4.2</v>
      </c>
      <c r="BV127" s="88">
        <v>8.5</v>
      </c>
      <c r="BW127" s="88">
        <v>6.8</v>
      </c>
      <c r="BX127" s="88">
        <v>6.7</v>
      </c>
      <c r="BY127" s="88">
        <v>8.6999999999999993</v>
      </c>
      <c r="BZ127" s="88">
        <v>2.7</v>
      </c>
      <c r="CA127" s="88">
        <v>2</v>
      </c>
      <c r="CB127" s="88">
        <v>4.2</v>
      </c>
      <c r="CC127" s="88">
        <v>18</v>
      </c>
      <c r="CD127" s="88">
        <v>57.800000000000004</v>
      </c>
      <c r="CE127" s="88">
        <v>24.299999999999997</v>
      </c>
    </row>
    <row r="128" spans="1:83" s="18" customFormat="1" x14ac:dyDescent="0.25">
      <c r="A128" s="67" t="s">
        <v>39</v>
      </c>
      <c r="B128" s="68" t="s">
        <v>1984</v>
      </c>
      <c r="C128" s="67"/>
      <c r="D128" s="67" t="s">
        <v>2098</v>
      </c>
      <c r="E128" s="67"/>
      <c r="F128" s="67"/>
      <c r="G128" s="67"/>
      <c r="H128" s="67"/>
      <c r="I128" s="67"/>
      <c r="J128" s="98"/>
      <c r="K128" s="67">
        <v>54039</v>
      </c>
      <c r="L128" s="67" t="s">
        <v>38</v>
      </c>
      <c r="M128" s="84">
        <v>910.13742941008002</v>
      </c>
      <c r="N128" s="78">
        <v>181953</v>
      </c>
      <c r="O128" s="69">
        <v>199.91815974202459</v>
      </c>
      <c r="P128" s="78">
        <v>76919</v>
      </c>
      <c r="Q128" s="69">
        <v>2.33</v>
      </c>
      <c r="R128" s="78">
        <v>179148</v>
      </c>
      <c r="S128" s="78">
        <v>5543</v>
      </c>
      <c r="T128" s="78">
        <v>4659</v>
      </c>
      <c r="U128" s="78">
        <v>4716</v>
      </c>
      <c r="V128" s="78">
        <v>4396</v>
      </c>
      <c r="W128" s="78">
        <v>3985</v>
      </c>
      <c r="X128" s="78">
        <v>3442</v>
      </c>
      <c r="Y128" s="78">
        <v>3820</v>
      </c>
      <c r="Z128" s="78">
        <v>4118</v>
      </c>
      <c r="AA128" s="78">
        <v>3476</v>
      </c>
      <c r="AB128" s="78">
        <v>6578</v>
      </c>
      <c r="AC128" s="78">
        <v>7308</v>
      </c>
      <c r="AD128" s="78">
        <v>8144</v>
      </c>
      <c r="AE128" s="78">
        <v>5666</v>
      </c>
      <c r="AF128" s="78">
        <v>3901</v>
      </c>
      <c r="AG128" s="78">
        <v>3337</v>
      </c>
      <c r="AH128" s="78">
        <v>3830</v>
      </c>
      <c r="AI128" s="69">
        <v>19.394427904678949</v>
      </c>
      <c r="AJ128" s="69">
        <v>10.89587748150652</v>
      </c>
      <c r="AK128" s="69">
        <v>19.313823632652529</v>
      </c>
      <c r="AL128" s="69">
        <v>8.551853248222157</v>
      </c>
      <c r="AM128" s="69">
        <v>41.844017732939847</v>
      </c>
      <c r="AN128" s="78">
        <v>31894</v>
      </c>
      <c r="AO128" s="78">
        <v>50574</v>
      </c>
      <c r="AP128" s="69">
        <v>0.49604129018838</v>
      </c>
      <c r="AQ128" s="78">
        <v>76919</v>
      </c>
      <c r="AR128" s="78">
        <v>13743</v>
      </c>
      <c r="AS128" s="78">
        <v>53780</v>
      </c>
      <c r="AT128" s="78">
        <v>23139</v>
      </c>
      <c r="AU128" s="78">
        <v>1215</v>
      </c>
      <c r="AV128" s="78">
        <v>1833</v>
      </c>
      <c r="AW128" s="78">
        <v>9725</v>
      </c>
      <c r="AX128" s="78">
        <v>4179</v>
      </c>
      <c r="AY128" s="78">
        <v>2475</v>
      </c>
      <c r="AZ128" s="78">
        <v>4630</v>
      </c>
      <c r="BA128" s="78">
        <v>6044</v>
      </c>
      <c r="BB128" s="78">
        <v>2991</v>
      </c>
      <c r="BC128" s="78">
        <v>1757</v>
      </c>
      <c r="BD128" s="78">
        <v>9605</v>
      </c>
      <c r="BE128" s="78">
        <v>3271</v>
      </c>
      <c r="BF128" s="78">
        <v>651</v>
      </c>
      <c r="BG128" s="78">
        <v>23002</v>
      </c>
      <c r="BH128" s="78">
        <v>1248</v>
      </c>
      <c r="BI128" s="78">
        <v>308</v>
      </c>
      <c r="BJ128" s="69">
        <v>0.23406093180135465</v>
      </c>
      <c r="BK128" s="89">
        <v>5.2</v>
      </c>
      <c r="BL128" s="89">
        <v>5.7</v>
      </c>
      <c r="BM128" s="89">
        <v>5.7</v>
      </c>
      <c r="BN128" s="89">
        <v>5.6</v>
      </c>
      <c r="BO128" s="89">
        <v>5.4</v>
      </c>
      <c r="BP128" s="89">
        <v>6.3</v>
      </c>
      <c r="BQ128" s="89">
        <v>5.9</v>
      </c>
      <c r="BR128" s="89">
        <v>6</v>
      </c>
      <c r="BS128" s="89">
        <v>6</v>
      </c>
      <c r="BT128" s="89">
        <v>6.2</v>
      </c>
      <c r="BU128" s="89">
        <v>6.4</v>
      </c>
      <c r="BV128" s="89">
        <v>7.5</v>
      </c>
      <c r="BW128" s="89">
        <v>7.3</v>
      </c>
      <c r="BX128" s="89">
        <v>7</v>
      </c>
      <c r="BY128" s="89">
        <v>5.5</v>
      </c>
      <c r="BZ128" s="89">
        <v>3.4</v>
      </c>
      <c r="CA128" s="89">
        <v>2.1</v>
      </c>
      <c r="CB128" s="89">
        <v>2.7</v>
      </c>
      <c r="CC128" s="89">
        <v>16.600000000000001</v>
      </c>
      <c r="CD128" s="89">
        <v>62.6</v>
      </c>
      <c r="CE128" s="89">
        <v>20.7</v>
      </c>
    </row>
    <row r="129" spans="1:83" s="72" customFormat="1" x14ac:dyDescent="0.25">
      <c r="A129" s="70" t="s">
        <v>1785</v>
      </c>
      <c r="B129" s="70" t="s">
        <v>1786</v>
      </c>
      <c r="C129" s="70" t="s">
        <v>1787</v>
      </c>
      <c r="D129" s="70" t="s">
        <v>2097</v>
      </c>
      <c r="E129" s="70" t="s">
        <v>1026</v>
      </c>
      <c r="F129" s="70" t="s">
        <v>1027</v>
      </c>
      <c r="G129" s="70" t="s">
        <v>440</v>
      </c>
      <c r="H129" s="70" t="s">
        <v>1788</v>
      </c>
      <c r="I129" s="70" t="s">
        <v>1789</v>
      </c>
      <c r="J129" s="96" t="s">
        <v>1789</v>
      </c>
      <c r="K129" s="70" t="s">
        <v>1978</v>
      </c>
      <c r="L129" s="70" t="s">
        <v>1978</v>
      </c>
      <c r="M129" s="82">
        <v>387.02395768547706</v>
      </c>
      <c r="N129" s="76">
        <v>12491</v>
      </c>
      <c r="O129" s="71">
        <v>32.274487798378274</v>
      </c>
      <c r="P129" s="76">
        <v>4880</v>
      </c>
      <c r="Q129" s="71">
        <v>2.4874999999999998</v>
      </c>
      <c r="R129" s="76">
        <v>12139</v>
      </c>
      <c r="S129" s="76">
        <v>475</v>
      </c>
      <c r="T129" s="76">
        <v>322</v>
      </c>
      <c r="U129" s="76">
        <v>372</v>
      </c>
      <c r="V129" s="76">
        <v>302</v>
      </c>
      <c r="W129" s="76">
        <v>192</v>
      </c>
      <c r="X129" s="76">
        <v>252</v>
      </c>
      <c r="Y129" s="76">
        <v>218</v>
      </c>
      <c r="Z129" s="76">
        <v>222</v>
      </c>
      <c r="AA129" s="76">
        <v>97</v>
      </c>
      <c r="AB129" s="76">
        <v>362</v>
      </c>
      <c r="AC129" s="76">
        <v>380</v>
      </c>
      <c r="AD129" s="76">
        <v>684</v>
      </c>
      <c r="AE129" s="76">
        <v>319</v>
      </c>
      <c r="AF129" s="76">
        <v>178</v>
      </c>
      <c r="AG129" s="76">
        <v>358</v>
      </c>
      <c r="AH129" s="76">
        <v>147</v>
      </c>
      <c r="AI129" s="71">
        <v>23.954918032786885</v>
      </c>
      <c r="AJ129" s="71">
        <v>10.122950819672132</v>
      </c>
      <c r="AK129" s="71">
        <v>16.168032786885245</v>
      </c>
      <c r="AL129" s="71">
        <v>7.4180327868852451</v>
      </c>
      <c r="AM129" s="71">
        <v>42.33606557377049</v>
      </c>
      <c r="AN129" s="76">
        <v>26721</v>
      </c>
      <c r="AO129" s="76">
        <v>45345</v>
      </c>
      <c r="AP129" s="71">
        <v>0.50245901639344259</v>
      </c>
      <c r="AQ129" s="76">
        <v>4880</v>
      </c>
      <c r="AR129" s="76">
        <v>1069</v>
      </c>
      <c r="AS129" s="76">
        <v>3762</v>
      </c>
      <c r="AT129" s="76">
        <v>1118</v>
      </c>
      <c r="AU129" s="76">
        <v>165</v>
      </c>
      <c r="AV129" s="76">
        <v>202</v>
      </c>
      <c r="AW129" s="76">
        <v>595</v>
      </c>
      <c r="AX129" s="76">
        <v>434</v>
      </c>
      <c r="AY129" s="76">
        <v>101</v>
      </c>
      <c r="AZ129" s="76">
        <v>170</v>
      </c>
      <c r="BA129" s="76">
        <v>404</v>
      </c>
      <c r="BB129" s="76">
        <v>84</v>
      </c>
      <c r="BC129" s="76">
        <v>16</v>
      </c>
      <c r="BD129" s="76">
        <v>582</v>
      </c>
      <c r="BE129" s="76">
        <v>91</v>
      </c>
      <c r="BF129" s="76">
        <v>46</v>
      </c>
      <c r="BG129" s="76">
        <v>1542</v>
      </c>
      <c r="BH129" s="76">
        <v>117</v>
      </c>
      <c r="BI129" s="76">
        <v>0</v>
      </c>
      <c r="BJ129" s="71">
        <v>0.18179819740602329</v>
      </c>
      <c r="BK129" s="87">
        <v>5.3</v>
      </c>
      <c r="BL129" s="87">
        <v>6.6</v>
      </c>
      <c r="BM129" s="87">
        <v>5.8</v>
      </c>
      <c r="BN129" s="87">
        <v>5.3</v>
      </c>
      <c r="BO129" s="87">
        <v>5</v>
      </c>
      <c r="BP129" s="87">
        <v>6</v>
      </c>
      <c r="BQ129" s="87">
        <v>5.6</v>
      </c>
      <c r="BR129" s="87">
        <v>6</v>
      </c>
      <c r="BS129" s="87">
        <v>5.9</v>
      </c>
      <c r="BT129" s="87">
        <v>6.6</v>
      </c>
      <c r="BU129" s="87">
        <v>7.1</v>
      </c>
      <c r="BV129" s="87">
        <v>8.3000000000000007</v>
      </c>
      <c r="BW129" s="87">
        <v>6.1</v>
      </c>
      <c r="BX129" s="87">
        <v>6.1</v>
      </c>
      <c r="BY129" s="87">
        <v>6.3</v>
      </c>
      <c r="BZ129" s="87">
        <v>3.4</v>
      </c>
      <c r="CA129" s="87">
        <v>2.4</v>
      </c>
      <c r="CB129" s="87">
        <v>2.2000000000000002</v>
      </c>
      <c r="CC129" s="87">
        <v>17.7</v>
      </c>
      <c r="CD129" s="87">
        <v>61.9</v>
      </c>
      <c r="CE129" s="87">
        <v>20.399999999999999</v>
      </c>
    </row>
    <row r="130" spans="1:83" x14ac:dyDescent="0.25">
      <c r="A130" s="61" t="s">
        <v>1023</v>
      </c>
      <c r="B130" s="61" t="s">
        <v>1024</v>
      </c>
      <c r="C130" s="61" t="s">
        <v>1025</v>
      </c>
      <c r="D130" s="61" t="s">
        <v>2099</v>
      </c>
      <c r="E130" s="61" t="s">
        <v>1026</v>
      </c>
      <c r="F130" s="61" t="s">
        <v>1027</v>
      </c>
      <c r="G130" s="61" t="s">
        <v>440</v>
      </c>
      <c r="H130" s="61" t="s">
        <v>1028</v>
      </c>
      <c r="I130" s="61" t="s">
        <v>1029</v>
      </c>
      <c r="J130" s="97" t="s">
        <v>1029</v>
      </c>
      <c r="K130" s="61">
        <v>5440828</v>
      </c>
      <c r="L130" s="61" t="s">
        <v>208</v>
      </c>
      <c r="M130" s="83">
        <v>0.24566001897511316</v>
      </c>
      <c r="N130" s="77">
        <v>512</v>
      </c>
      <c r="O130" s="62">
        <v>2084.1812279265055</v>
      </c>
      <c r="P130" s="77">
        <v>221</v>
      </c>
      <c r="Q130" s="62">
        <v>2.3199999999999998</v>
      </c>
      <c r="R130" s="77">
        <v>512</v>
      </c>
      <c r="S130" s="77">
        <v>20</v>
      </c>
      <c r="T130" s="77">
        <v>15</v>
      </c>
      <c r="U130" s="77">
        <v>5</v>
      </c>
      <c r="V130" s="77">
        <v>0</v>
      </c>
      <c r="W130" s="77">
        <v>4</v>
      </c>
      <c r="X130" s="77">
        <v>15</v>
      </c>
      <c r="Y130" s="77">
        <v>11</v>
      </c>
      <c r="Z130" s="77">
        <v>10</v>
      </c>
      <c r="AA130" s="77">
        <v>59</v>
      </c>
      <c r="AB130" s="77">
        <v>13</v>
      </c>
      <c r="AC130" s="77">
        <v>6</v>
      </c>
      <c r="AD130" s="77">
        <v>20</v>
      </c>
      <c r="AE130" s="77">
        <v>18</v>
      </c>
      <c r="AF130" s="77">
        <v>2</v>
      </c>
      <c r="AG130" s="77">
        <v>1</v>
      </c>
      <c r="AH130" s="77">
        <v>22</v>
      </c>
      <c r="AI130" s="62">
        <v>18.099547511312217</v>
      </c>
      <c r="AJ130" s="62">
        <v>1.809954751131222</v>
      </c>
      <c r="AK130" s="62">
        <v>42.986425339366519</v>
      </c>
      <c r="AL130" s="62">
        <v>5.8823529411764701</v>
      </c>
      <c r="AM130" s="62">
        <v>31.221719457013574</v>
      </c>
      <c r="AN130" s="77">
        <v>29264</v>
      </c>
      <c r="AO130" s="77">
        <v>48681</v>
      </c>
      <c r="AP130" s="62">
        <v>0.62895927601809953</v>
      </c>
      <c r="AQ130" s="77">
        <v>221</v>
      </c>
      <c r="AR130" s="77">
        <v>16</v>
      </c>
      <c r="AS130" s="77">
        <v>171</v>
      </c>
      <c r="AT130" s="77">
        <v>50</v>
      </c>
      <c r="AU130" s="77">
        <v>0</v>
      </c>
      <c r="AV130" s="77">
        <v>6</v>
      </c>
      <c r="AW130" s="77">
        <v>15</v>
      </c>
      <c r="AX130" s="77">
        <v>12</v>
      </c>
      <c r="AY130" s="77">
        <v>7</v>
      </c>
      <c r="AZ130" s="77">
        <v>0</v>
      </c>
      <c r="BA130" s="77">
        <v>62</v>
      </c>
      <c r="BB130" s="77">
        <v>10</v>
      </c>
      <c r="BC130" s="77">
        <v>8</v>
      </c>
      <c r="BD130" s="77">
        <v>19</v>
      </c>
      <c r="BE130" s="77">
        <v>0</v>
      </c>
      <c r="BF130" s="77">
        <v>0</v>
      </c>
      <c r="BG130" s="77">
        <v>63</v>
      </c>
      <c r="BH130" s="77">
        <v>0</v>
      </c>
      <c r="BI130" s="77">
        <v>0</v>
      </c>
      <c r="BJ130" s="62">
        <v>0.11386138613861387</v>
      </c>
      <c r="BK130" s="88">
        <v>4.7</v>
      </c>
      <c r="BL130" s="88">
        <v>3.1</v>
      </c>
      <c r="BM130" s="88">
        <v>2.1</v>
      </c>
      <c r="BN130" s="88">
        <v>2.5</v>
      </c>
      <c r="BO130" s="88">
        <v>9.6</v>
      </c>
      <c r="BP130" s="88">
        <v>3.5</v>
      </c>
      <c r="BQ130" s="88">
        <v>3.1</v>
      </c>
      <c r="BR130" s="88">
        <v>0.8</v>
      </c>
      <c r="BS130" s="88">
        <v>6.8</v>
      </c>
      <c r="BT130" s="88">
        <v>6.4</v>
      </c>
      <c r="BU130" s="88">
        <v>11.1</v>
      </c>
      <c r="BV130" s="88">
        <v>3.1</v>
      </c>
      <c r="BW130" s="88">
        <v>7.8</v>
      </c>
      <c r="BX130" s="88">
        <v>13.9</v>
      </c>
      <c r="BY130" s="88">
        <v>16.2</v>
      </c>
      <c r="BZ130" s="88">
        <v>2.2999999999999998</v>
      </c>
      <c r="CA130" s="88">
        <v>0.8</v>
      </c>
      <c r="CB130" s="88">
        <v>2</v>
      </c>
      <c r="CC130" s="88">
        <v>9.9</v>
      </c>
      <c r="CD130" s="88">
        <v>54.7</v>
      </c>
      <c r="CE130" s="88">
        <v>35.199999999999996</v>
      </c>
    </row>
    <row r="131" spans="1:83" x14ac:dyDescent="0.25">
      <c r="A131" s="61" t="s">
        <v>1632</v>
      </c>
      <c r="B131" s="61" t="s">
        <v>1633</v>
      </c>
      <c r="C131" s="61" t="s">
        <v>1634</v>
      </c>
      <c r="D131" s="61" t="s">
        <v>2099</v>
      </c>
      <c r="E131" s="61" t="s">
        <v>1026</v>
      </c>
      <c r="F131" s="61" t="s">
        <v>1027</v>
      </c>
      <c r="G131" s="61" t="s">
        <v>440</v>
      </c>
      <c r="H131" s="61" t="s">
        <v>1635</v>
      </c>
      <c r="I131" s="61" t="s">
        <v>1636</v>
      </c>
      <c r="J131" s="97" t="s">
        <v>1636</v>
      </c>
      <c r="K131" s="61">
        <v>5485972</v>
      </c>
      <c r="L131" s="61" t="s">
        <v>325</v>
      </c>
      <c r="M131" s="83">
        <v>1.9908150817723458</v>
      </c>
      <c r="N131" s="77">
        <v>3963</v>
      </c>
      <c r="O131" s="62">
        <v>1990.6419417276536</v>
      </c>
      <c r="P131" s="77">
        <v>1561</v>
      </c>
      <c r="Q131" s="62">
        <v>2.5299999999999998</v>
      </c>
      <c r="R131" s="77">
        <v>3957</v>
      </c>
      <c r="S131" s="77">
        <v>127</v>
      </c>
      <c r="T131" s="77">
        <v>93</v>
      </c>
      <c r="U131" s="77">
        <v>155</v>
      </c>
      <c r="V131" s="77">
        <v>94</v>
      </c>
      <c r="W131" s="77">
        <v>118</v>
      </c>
      <c r="X131" s="77">
        <v>136</v>
      </c>
      <c r="Y131" s="77">
        <v>102</v>
      </c>
      <c r="Z131" s="77">
        <v>55</v>
      </c>
      <c r="AA131" s="77">
        <v>71</v>
      </c>
      <c r="AB131" s="77">
        <v>160</v>
      </c>
      <c r="AC131" s="77">
        <v>108</v>
      </c>
      <c r="AD131" s="77">
        <v>123</v>
      </c>
      <c r="AE131" s="77">
        <v>65</v>
      </c>
      <c r="AF131" s="77">
        <v>84</v>
      </c>
      <c r="AG131" s="77">
        <v>51</v>
      </c>
      <c r="AH131" s="77">
        <v>19</v>
      </c>
      <c r="AI131" s="62">
        <v>24.023062139654066</v>
      </c>
      <c r="AJ131" s="62">
        <v>13.581037796284434</v>
      </c>
      <c r="AK131" s="62">
        <v>23.318385650224215</v>
      </c>
      <c r="AL131" s="62">
        <v>10.249839846252403</v>
      </c>
      <c r="AM131" s="62">
        <v>28.827674567584882</v>
      </c>
      <c r="AN131" s="77">
        <v>21983</v>
      </c>
      <c r="AO131" s="77">
        <v>37819</v>
      </c>
      <c r="AP131" s="62">
        <v>0.60922485586162711</v>
      </c>
      <c r="AQ131" s="77">
        <v>1561</v>
      </c>
      <c r="AR131" s="77">
        <v>431</v>
      </c>
      <c r="AS131" s="77">
        <v>903</v>
      </c>
      <c r="AT131" s="77">
        <v>658</v>
      </c>
      <c r="AU131" s="77">
        <v>61</v>
      </c>
      <c r="AV131" s="77">
        <v>41</v>
      </c>
      <c r="AW131" s="77">
        <v>243</v>
      </c>
      <c r="AX131" s="77">
        <v>78</v>
      </c>
      <c r="AY131" s="77">
        <v>134</v>
      </c>
      <c r="AZ131" s="77">
        <v>58</v>
      </c>
      <c r="BA131" s="77">
        <v>138</v>
      </c>
      <c r="BB131" s="77">
        <v>57</v>
      </c>
      <c r="BC131" s="77">
        <v>25</v>
      </c>
      <c r="BD131" s="77">
        <v>220</v>
      </c>
      <c r="BE131" s="77">
        <v>24</v>
      </c>
      <c r="BF131" s="77">
        <v>24</v>
      </c>
      <c r="BG131" s="77">
        <v>342</v>
      </c>
      <c r="BH131" s="77">
        <v>0</v>
      </c>
      <c r="BI131" s="77">
        <v>0</v>
      </c>
      <c r="BJ131" s="62">
        <v>0.24221453287197231</v>
      </c>
      <c r="BK131" s="88">
        <v>4.3</v>
      </c>
      <c r="BL131" s="88">
        <v>6.8</v>
      </c>
      <c r="BM131" s="88">
        <v>7.5</v>
      </c>
      <c r="BN131" s="88">
        <v>4.8</v>
      </c>
      <c r="BO131" s="88">
        <v>6.7</v>
      </c>
      <c r="BP131" s="88">
        <v>9</v>
      </c>
      <c r="BQ131" s="88">
        <v>7.3</v>
      </c>
      <c r="BR131" s="88">
        <v>3.9</v>
      </c>
      <c r="BS131" s="88">
        <v>5.7</v>
      </c>
      <c r="BT131" s="88">
        <v>7.2</v>
      </c>
      <c r="BU131" s="88">
        <v>5.5</v>
      </c>
      <c r="BV131" s="88">
        <v>6.9</v>
      </c>
      <c r="BW131" s="88">
        <v>8</v>
      </c>
      <c r="BX131" s="88">
        <v>5.6</v>
      </c>
      <c r="BY131" s="88">
        <v>2.4</v>
      </c>
      <c r="BZ131" s="88">
        <v>3.6</v>
      </c>
      <c r="CA131" s="88">
        <v>2</v>
      </c>
      <c r="CB131" s="88">
        <v>2.7</v>
      </c>
      <c r="CC131" s="88">
        <v>18.600000000000001</v>
      </c>
      <c r="CD131" s="88">
        <v>65</v>
      </c>
      <c r="CE131" s="88">
        <v>16.3</v>
      </c>
    </row>
    <row r="132" spans="1:83" s="18" customFormat="1" x14ac:dyDescent="0.25">
      <c r="A132" s="67" t="s">
        <v>41</v>
      </c>
      <c r="B132" s="68" t="s">
        <v>1984</v>
      </c>
      <c r="C132" s="67"/>
      <c r="D132" s="67" t="s">
        <v>2098</v>
      </c>
      <c r="E132" s="67"/>
      <c r="F132" s="67"/>
      <c r="G132" s="67"/>
      <c r="H132" s="67"/>
      <c r="I132" s="67"/>
      <c r="J132" s="98"/>
      <c r="K132" s="67">
        <v>54041</v>
      </c>
      <c r="L132" s="67" t="s">
        <v>40</v>
      </c>
      <c r="M132" s="84">
        <v>389.2604327862245</v>
      </c>
      <c r="N132" s="78">
        <v>16966</v>
      </c>
      <c r="O132" s="69">
        <v>43.585215888914789</v>
      </c>
      <c r="P132" s="78">
        <v>6662</v>
      </c>
      <c r="Q132" s="69">
        <v>2.4900000000000002</v>
      </c>
      <c r="R132" s="78">
        <v>16608</v>
      </c>
      <c r="S132" s="78">
        <v>622</v>
      </c>
      <c r="T132" s="78">
        <v>430</v>
      </c>
      <c r="U132" s="78">
        <v>532</v>
      </c>
      <c r="V132" s="78">
        <v>396</v>
      </c>
      <c r="W132" s="78">
        <v>314</v>
      </c>
      <c r="X132" s="78">
        <v>403</v>
      </c>
      <c r="Y132" s="78">
        <v>331</v>
      </c>
      <c r="Z132" s="78">
        <v>287</v>
      </c>
      <c r="AA132" s="78">
        <v>227</v>
      </c>
      <c r="AB132" s="78">
        <v>535</v>
      </c>
      <c r="AC132" s="78">
        <v>494</v>
      </c>
      <c r="AD132" s="78">
        <v>827</v>
      </c>
      <c r="AE132" s="78">
        <v>402</v>
      </c>
      <c r="AF132" s="78">
        <v>264</v>
      </c>
      <c r="AG132" s="78">
        <v>410</v>
      </c>
      <c r="AH132" s="78">
        <v>188</v>
      </c>
      <c r="AI132" s="69">
        <v>23.776643650555389</v>
      </c>
      <c r="AJ132" s="69">
        <v>10.657460222155509</v>
      </c>
      <c r="AK132" s="69">
        <v>18.733113179225459</v>
      </c>
      <c r="AL132" s="69">
        <v>8.0306214350045035</v>
      </c>
      <c r="AM132" s="69">
        <v>38.80216151305914</v>
      </c>
      <c r="AN132" s="78">
        <v>26721</v>
      </c>
      <c r="AO132" s="78">
        <v>45345</v>
      </c>
      <c r="AP132" s="69">
        <v>0.53167217051936355</v>
      </c>
      <c r="AQ132" s="78">
        <v>6662</v>
      </c>
      <c r="AR132" s="78">
        <v>1516</v>
      </c>
      <c r="AS132" s="78">
        <v>4836</v>
      </c>
      <c r="AT132" s="78">
        <v>1826</v>
      </c>
      <c r="AU132" s="78">
        <v>226</v>
      </c>
      <c r="AV132" s="78">
        <v>249</v>
      </c>
      <c r="AW132" s="78">
        <v>853</v>
      </c>
      <c r="AX132" s="78">
        <v>524</v>
      </c>
      <c r="AY132" s="78">
        <v>242</v>
      </c>
      <c r="AZ132" s="78">
        <v>228</v>
      </c>
      <c r="BA132" s="78">
        <v>604</v>
      </c>
      <c r="BB132" s="78">
        <v>151</v>
      </c>
      <c r="BC132" s="78">
        <v>49</v>
      </c>
      <c r="BD132" s="78">
        <v>821</v>
      </c>
      <c r="BE132" s="78">
        <v>115</v>
      </c>
      <c r="BF132" s="78">
        <v>70</v>
      </c>
      <c r="BG132" s="78">
        <v>1947</v>
      </c>
      <c r="BH132" s="78">
        <v>117</v>
      </c>
      <c r="BI132" s="78">
        <v>0</v>
      </c>
      <c r="BJ132" s="69">
        <v>0.19367333763718528</v>
      </c>
      <c r="BK132" s="89">
        <v>5.3</v>
      </c>
      <c r="BL132" s="89">
        <v>6.6</v>
      </c>
      <c r="BM132" s="89">
        <v>5.8</v>
      </c>
      <c r="BN132" s="89">
        <v>5.3</v>
      </c>
      <c r="BO132" s="89">
        <v>5</v>
      </c>
      <c r="BP132" s="89">
        <v>6</v>
      </c>
      <c r="BQ132" s="89">
        <v>5.6</v>
      </c>
      <c r="BR132" s="89">
        <v>6</v>
      </c>
      <c r="BS132" s="89">
        <v>5.9</v>
      </c>
      <c r="BT132" s="89">
        <v>6.6</v>
      </c>
      <c r="BU132" s="89">
        <v>7.1</v>
      </c>
      <c r="BV132" s="89">
        <v>8.3000000000000007</v>
      </c>
      <c r="BW132" s="89">
        <v>6.1</v>
      </c>
      <c r="BX132" s="89">
        <v>6.1</v>
      </c>
      <c r="BY132" s="89">
        <v>6.3</v>
      </c>
      <c r="BZ132" s="89">
        <v>3.4</v>
      </c>
      <c r="CA132" s="89">
        <v>2.4</v>
      </c>
      <c r="CB132" s="89">
        <v>2.2000000000000002</v>
      </c>
      <c r="CC132" s="89">
        <v>17.7</v>
      </c>
      <c r="CD132" s="89">
        <v>61.9</v>
      </c>
      <c r="CE132" s="89">
        <v>20.399999999999999</v>
      </c>
    </row>
    <row r="133" spans="1:83" s="72" customFormat="1" x14ac:dyDescent="0.25">
      <c r="A133" s="70" t="s">
        <v>1790</v>
      </c>
      <c r="B133" s="70" t="s">
        <v>1791</v>
      </c>
      <c r="C133" s="70" t="s">
        <v>1792</v>
      </c>
      <c r="D133" s="70" t="s">
        <v>2097</v>
      </c>
      <c r="E133" s="70" t="s">
        <v>944</v>
      </c>
      <c r="F133" s="70" t="s">
        <v>945</v>
      </c>
      <c r="G133" s="70" t="s">
        <v>440</v>
      </c>
      <c r="H133" s="70" t="s">
        <v>1793</v>
      </c>
      <c r="I133" s="70" t="s">
        <v>1794</v>
      </c>
      <c r="J133" s="96" t="s">
        <v>1794</v>
      </c>
      <c r="K133" s="70" t="s">
        <v>1978</v>
      </c>
      <c r="L133" s="70" t="s">
        <v>1978</v>
      </c>
      <c r="M133" s="82">
        <v>437.55506483051818</v>
      </c>
      <c r="N133" s="76">
        <v>18555</v>
      </c>
      <c r="O133" s="71">
        <v>42.406091236052909</v>
      </c>
      <c r="P133" s="76">
        <v>6980</v>
      </c>
      <c r="Q133" s="71">
        <v>2.6507163323782237</v>
      </c>
      <c r="R133" s="76">
        <v>18502</v>
      </c>
      <c r="S133" s="76">
        <v>737</v>
      </c>
      <c r="T133" s="76">
        <v>463</v>
      </c>
      <c r="U133" s="76">
        <v>582</v>
      </c>
      <c r="V133" s="76">
        <v>359</v>
      </c>
      <c r="W133" s="76">
        <v>351</v>
      </c>
      <c r="X133" s="76">
        <v>290</v>
      </c>
      <c r="Y133" s="76">
        <v>292</v>
      </c>
      <c r="Z133" s="76">
        <v>272</v>
      </c>
      <c r="AA133" s="76">
        <v>378</v>
      </c>
      <c r="AB133" s="76">
        <v>760</v>
      </c>
      <c r="AC133" s="76">
        <v>728</v>
      </c>
      <c r="AD133" s="76">
        <v>703</v>
      </c>
      <c r="AE133" s="76">
        <v>555</v>
      </c>
      <c r="AF133" s="76">
        <v>210</v>
      </c>
      <c r="AG133" s="76">
        <v>143</v>
      </c>
      <c r="AH133" s="76">
        <v>157</v>
      </c>
      <c r="AI133" s="71">
        <v>25.530085959885383</v>
      </c>
      <c r="AJ133" s="71">
        <v>10.17191977077364</v>
      </c>
      <c r="AK133" s="71">
        <v>17.650429799426934</v>
      </c>
      <c r="AL133" s="71">
        <v>10.888252148997136</v>
      </c>
      <c r="AM133" s="71">
        <v>35.759312320916905</v>
      </c>
      <c r="AN133" s="76">
        <v>23804</v>
      </c>
      <c r="AO133" s="76">
        <v>46683</v>
      </c>
      <c r="AP133" s="71">
        <v>0.53352435530085962</v>
      </c>
      <c r="AQ133" s="76">
        <v>6980</v>
      </c>
      <c r="AR133" s="76">
        <v>1722</v>
      </c>
      <c r="AS133" s="76">
        <v>5710</v>
      </c>
      <c r="AT133" s="76">
        <v>1270</v>
      </c>
      <c r="AU133" s="76">
        <v>303</v>
      </c>
      <c r="AV133" s="76">
        <v>235</v>
      </c>
      <c r="AW133" s="76">
        <v>835</v>
      </c>
      <c r="AX133" s="76">
        <v>559</v>
      </c>
      <c r="AY133" s="76">
        <v>194</v>
      </c>
      <c r="AZ133" s="76">
        <v>197</v>
      </c>
      <c r="BA133" s="76">
        <v>599</v>
      </c>
      <c r="BB133" s="76">
        <v>124</v>
      </c>
      <c r="BC133" s="76">
        <v>33</v>
      </c>
      <c r="BD133" s="76">
        <v>1227</v>
      </c>
      <c r="BE133" s="76">
        <v>87</v>
      </c>
      <c r="BF133" s="76">
        <v>64</v>
      </c>
      <c r="BG133" s="76">
        <v>1729</v>
      </c>
      <c r="BH133" s="76">
        <v>39</v>
      </c>
      <c r="BI133" s="76">
        <v>0</v>
      </c>
      <c r="BJ133" s="71">
        <v>0.18136546184738955</v>
      </c>
      <c r="BK133" s="87">
        <v>5.4</v>
      </c>
      <c r="BL133" s="87">
        <v>6.5</v>
      </c>
      <c r="BM133" s="87">
        <v>6.4</v>
      </c>
      <c r="BN133" s="87">
        <v>5.6</v>
      </c>
      <c r="BO133" s="87">
        <v>5.0999999999999996</v>
      </c>
      <c r="BP133" s="87">
        <v>5.3</v>
      </c>
      <c r="BQ133" s="87">
        <v>4.8</v>
      </c>
      <c r="BR133" s="87">
        <v>6.7</v>
      </c>
      <c r="BS133" s="87">
        <v>6.2</v>
      </c>
      <c r="BT133" s="87">
        <v>6.6</v>
      </c>
      <c r="BU133" s="87">
        <v>7.3</v>
      </c>
      <c r="BV133" s="87">
        <v>6.5</v>
      </c>
      <c r="BW133" s="87">
        <v>8.1999999999999993</v>
      </c>
      <c r="BX133" s="87">
        <v>7.2</v>
      </c>
      <c r="BY133" s="87">
        <v>4.7</v>
      </c>
      <c r="BZ133" s="87">
        <v>3.1</v>
      </c>
      <c r="CA133" s="87">
        <v>2.6</v>
      </c>
      <c r="CB133" s="87">
        <v>1.8</v>
      </c>
      <c r="CC133" s="87">
        <v>18.3</v>
      </c>
      <c r="CD133" s="87">
        <v>62.3</v>
      </c>
      <c r="CE133" s="87">
        <v>19.400000000000002</v>
      </c>
    </row>
    <row r="134" spans="1:83" x14ac:dyDescent="0.25">
      <c r="A134" s="61" t="s">
        <v>941</v>
      </c>
      <c r="B134" s="61" t="s">
        <v>942</v>
      </c>
      <c r="C134" s="61" t="s">
        <v>943</v>
      </c>
      <c r="D134" s="61" t="s">
        <v>2099</v>
      </c>
      <c r="E134" s="61" t="s">
        <v>944</v>
      </c>
      <c r="F134" s="61" t="s">
        <v>945</v>
      </c>
      <c r="G134" s="61" t="s">
        <v>440</v>
      </c>
      <c r="H134" s="61" t="s">
        <v>946</v>
      </c>
      <c r="I134" s="61" t="s">
        <v>947</v>
      </c>
      <c r="J134" s="97" t="s">
        <v>947</v>
      </c>
      <c r="K134" s="61">
        <v>5434516</v>
      </c>
      <c r="L134" s="61" t="s">
        <v>194</v>
      </c>
      <c r="M134" s="83">
        <v>0.6011200004226378</v>
      </c>
      <c r="N134" s="77">
        <v>1527</v>
      </c>
      <c r="O134" s="62">
        <v>2540.2581829358378</v>
      </c>
      <c r="P134" s="77">
        <v>555</v>
      </c>
      <c r="Q134" s="62">
        <v>2.75</v>
      </c>
      <c r="R134" s="77">
        <v>1527</v>
      </c>
      <c r="S134" s="77">
        <v>77</v>
      </c>
      <c r="T134" s="77">
        <v>26</v>
      </c>
      <c r="U134" s="77">
        <v>24</v>
      </c>
      <c r="V134" s="77">
        <v>61</v>
      </c>
      <c r="W134" s="77">
        <v>48</v>
      </c>
      <c r="X134" s="77">
        <v>57</v>
      </c>
      <c r="Y134" s="77">
        <v>37</v>
      </c>
      <c r="Z134" s="77">
        <v>4</v>
      </c>
      <c r="AA134" s="77">
        <v>39</v>
      </c>
      <c r="AB134" s="77">
        <v>21</v>
      </c>
      <c r="AC134" s="77">
        <v>75</v>
      </c>
      <c r="AD134" s="77">
        <v>51</v>
      </c>
      <c r="AE134" s="77">
        <v>18</v>
      </c>
      <c r="AF134" s="77">
        <v>11</v>
      </c>
      <c r="AG134" s="77">
        <v>0</v>
      </c>
      <c r="AH134" s="77">
        <v>6</v>
      </c>
      <c r="AI134" s="62">
        <v>22.882882882882882</v>
      </c>
      <c r="AJ134" s="62">
        <v>19.63963963963964</v>
      </c>
      <c r="AK134" s="62">
        <v>24.684684684684687</v>
      </c>
      <c r="AL134" s="62">
        <v>3.7837837837837842</v>
      </c>
      <c r="AM134" s="62">
        <v>29.009009009009006</v>
      </c>
      <c r="AN134" s="77">
        <v>16448</v>
      </c>
      <c r="AO134" s="77">
        <v>32470</v>
      </c>
      <c r="AP134" s="62">
        <v>0.67207207207207209</v>
      </c>
      <c r="AQ134" s="77">
        <v>555</v>
      </c>
      <c r="AR134" s="77">
        <v>67</v>
      </c>
      <c r="AS134" s="77">
        <v>304</v>
      </c>
      <c r="AT134" s="77">
        <v>251</v>
      </c>
      <c r="AU134" s="77">
        <v>9</v>
      </c>
      <c r="AV134" s="77">
        <v>23</v>
      </c>
      <c r="AW134" s="77">
        <v>69</v>
      </c>
      <c r="AX134" s="77">
        <v>85</v>
      </c>
      <c r="AY134" s="77">
        <v>28</v>
      </c>
      <c r="AZ134" s="77">
        <v>53</v>
      </c>
      <c r="BA134" s="77">
        <v>31</v>
      </c>
      <c r="BB134" s="77">
        <v>36</v>
      </c>
      <c r="BC134" s="77">
        <v>8</v>
      </c>
      <c r="BD134" s="77">
        <v>89</v>
      </c>
      <c r="BE134" s="77">
        <v>0</v>
      </c>
      <c r="BF134" s="77">
        <v>7</v>
      </c>
      <c r="BG134" s="77">
        <v>82</v>
      </c>
      <c r="BH134" s="77">
        <v>0</v>
      </c>
      <c r="BI134" s="77">
        <v>0</v>
      </c>
      <c r="BJ134" s="62">
        <v>0.26346153846153847</v>
      </c>
      <c r="BK134" s="88">
        <v>3.7</v>
      </c>
      <c r="BL134" s="88">
        <v>10.7</v>
      </c>
      <c r="BM134" s="88">
        <v>10.3</v>
      </c>
      <c r="BN134" s="88">
        <v>4.3</v>
      </c>
      <c r="BO134" s="88">
        <v>5.4</v>
      </c>
      <c r="BP134" s="88">
        <v>8.8000000000000007</v>
      </c>
      <c r="BQ134" s="88">
        <v>5</v>
      </c>
      <c r="BR134" s="88">
        <v>4.2</v>
      </c>
      <c r="BS134" s="88">
        <v>11.9</v>
      </c>
      <c r="BT134" s="88">
        <v>4.9000000000000004</v>
      </c>
      <c r="BU134" s="88">
        <v>5.4</v>
      </c>
      <c r="BV134" s="88">
        <v>2.4</v>
      </c>
      <c r="BW134" s="88">
        <v>8.9</v>
      </c>
      <c r="BX134" s="88">
        <v>4.4000000000000004</v>
      </c>
      <c r="BY134" s="88">
        <v>3.9</v>
      </c>
      <c r="BZ134" s="88">
        <v>1.3</v>
      </c>
      <c r="CA134" s="88">
        <v>1.5</v>
      </c>
      <c r="CB134" s="88">
        <v>3.1</v>
      </c>
      <c r="CC134" s="88">
        <v>24.7</v>
      </c>
      <c r="CD134" s="88">
        <v>61.199999999999996</v>
      </c>
      <c r="CE134" s="88">
        <v>14.200000000000001</v>
      </c>
    </row>
    <row r="135" spans="1:83" x14ac:dyDescent="0.25">
      <c r="A135" s="61" t="s">
        <v>1612</v>
      </c>
      <c r="B135" s="61" t="s">
        <v>1613</v>
      </c>
      <c r="C135" s="61" t="s">
        <v>1614</v>
      </c>
      <c r="D135" s="61" t="s">
        <v>2099</v>
      </c>
      <c r="E135" s="61" t="s">
        <v>944</v>
      </c>
      <c r="F135" s="61" t="s">
        <v>945</v>
      </c>
      <c r="G135" s="61" t="s">
        <v>440</v>
      </c>
      <c r="H135" s="61" t="s">
        <v>1615</v>
      </c>
      <c r="I135" s="61" t="s">
        <v>1616</v>
      </c>
      <c r="J135" s="97" t="s">
        <v>1616</v>
      </c>
      <c r="K135" s="61">
        <v>5485804</v>
      </c>
      <c r="L135" s="61" t="s">
        <v>321</v>
      </c>
      <c r="M135" s="83">
        <v>0.55265057842111154</v>
      </c>
      <c r="N135" s="77">
        <v>543</v>
      </c>
      <c r="O135" s="62">
        <v>982.53764892695369</v>
      </c>
      <c r="P135" s="77">
        <v>224</v>
      </c>
      <c r="Q135" s="62">
        <v>2.42</v>
      </c>
      <c r="R135" s="77">
        <v>543</v>
      </c>
      <c r="S135" s="77">
        <v>32</v>
      </c>
      <c r="T135" s="77">
        <v>16</v>
      </c>
      <c r="U135" s="77">
        <v>25</v>
      </c>
      <c r="V135" s="77">
        <v>14</v>
      </c>
      <c r="W135" s="77">
        <v>8</v>
      </c>
      <c r="X135" s="77">
        <v>11</v>
      </c>
      <c r="Y135" s="77">
        <v>6</v>
      </c>
      <c r="Z135" s="77">
        <v>0</v>
      </c>
      <c r="AA135" s="77">
        <v>4</v>
      </c>
      <c r="AB135" s="77">
        <v>19</v>
      </c>
      <c r="AC135" s="77">
        <v>35</v>
      </c>
      <c r="AD135" s="77">
        <v>33</v>
      </c>
      <c r="AE135" s="77">
        <v>12</v>
      </c>
      <c r="AF135" s="77">
        <v>2</v>
      </c>
      <c r="AG135" s="77">
        <v>0</v>
      </c>
      <c r="AH135" s="77">
        <v>7</v>
      </c>
      <c r="AI135" s="62">
        <v>32.589285714285715</v>
      </c>
      <c r="AJ135" s="62">
        <v>9.8214285714285712</v>
      </c>
      <c r="AK135" s="62">
        <v>9.375</v>
      </c>
      <c r="AL135" s="62">
        <v>8.4821428571428577</v>
      </c>
      <c r="AM135" s="62">
        <v>39.732142857142854</v>
      </c>
      <c r="AN135" s="77">
        <v>24177</v>
      </c>
      <c r="AO135" s="77">
        <v>41250</v>
      </c>
      <c r="AP135" s="62">
        <v>0.5178571428571429</v>
      </c>
      <c r="AQ135" s="77">
        <v>224</v>
      </c>
      <c r="AR135" s="77">
        <v>50</v>
      </c>
      <c r="AS135" s="77">
        <v>161</v>
      </c>
      <c r="AT135" s="77">
        <v>63</v>
      </c>
      <c r="AU135" s="77">
        <v>3</v>
      </c>
      <c r="AV135" s="77">
        <v>33</v>
      </c>
      <c r="AW135" s="77">
        <v>29</v>
      </c>
      <c r="AX135" s="77">
        <v>31</v>
      </c>
      <c r="AY135" s="77">
        <v>0</v>
      </c>
      <c r="AZ135" s="77">
        <v>2</v>
      </c>
      <c r="BA135" s="77">
        <v>10</v>
      </c>
      <c r="BB135" s="77">
        <v>0</v>
      </c>
      <c r="BC135" s="77">
        <v>0</v>
      </c>
      <c r="BD135" s="77">
        <v>49</v>
      </c>
      <c r="BE135" s="77">
        <v>1</v>
      </c>
      <c r="BF135" s="77">
        <v>0</v>
      </c>
      <c r="BG135" s="77">
        <v>33</v>
      </c>
      <c r="BH135" s="77">
        <v>17</v>
      </c>
      <c r="BI135" s="77">
        <v>0</v>
      </c>
      <c r="BJ135" s="62">
        <v>0.14903846153846154</v>
      </c>
      <c r="BK135" s="88">
        <v>1.7</v>
      </c>
      <c r="BL135" s="88">
        <v>6.8</v>
      </c>
      <c r="BM135" s="88">
        <v>2.8</v>
      </c>
      <c r="BN135" s="88">
        <v>0.7</v>
      </c>
      <c r="BO135" s="88">
        <v>1.8</v>
      </c>
      <c r="BP135" s="88">
        <v>5</v>
      </c>
      <c r="BQ135" s="88">
        <v>4.8</v>
      </c>
      <c r="BR135" s="88">
        <v>7</v>
      </c>
      <c r="BS135" s="88">
        <v>2</v>
      </c>
      <c r="BT135" s="88">
        <v>11</v>
      </c>
      <c r="BU135" s="88">
        <v>4.2</v>
      </c>
      <c r="BV135" s="88">
        <v>9.4</v>
      </c>
      <c r="BW135" s="88">
        <v>7.9</v>
      </c>
      <c r="BX135" s="88">
        <v>9.6</v>
      </c>
      <c r="BY135" s="88">
        <v>8.8000000000000007</v>
      </c>
      <c r="BZ135" s="88">
        <v>7.2</v>
      </c>
      <c r="CA135" s="88">
        <v>5</v>
      </c>
      <c r="CB135" s="88">
        <v>4.2</v>
      </c>
      <c r="CC135" s="88">
        <v>11.3</v>
      </c>
      <c r="CD135" s="88">
        <v>53.8</v>
      </c>
      <c r="CE135" s="88">
        <v>34.799999999999997</v>
      </c>
    </row>
    <row r="136" spans="1:83" s="18" customFormat="1" x14ac:dyDescent="0.25">
      <c r="A136" s="67" t="s">
        <v>43</v>
      </c>
      <c r="B136" s="68" t="s">
        <v>1984</v>
      </c>
      <c r="C136" s="67"/>
      <c r="D136" s="67" t="s">
        <v>2098</v>
      </c>
      <c r="E136" s="67"/>
      <c r="F136" s="67"/>
      <c r="G136" s="67"/>
      <c r="H136" s="67"/>
      <c r="I136" s="67"/>
      <c r="J136" s="98"/>
      <c r="K136" s="67">
        <v>54043</v>
      </c>
      <c r="L136" s="67" t="s">
        <v>42</v>
      </c>
      <c r="M136" s="84">
        <v>438.70883540936188</v>
      </c>
      <c r="N136" s="78">
        <v>20625</v>
      </c>
      <c r="O136" s="69">
        <v>47.01295787844046</v>
      </c>
      <c r="P136" s="78">
        <v>7759</v>
      </c>
      <c r="Q136" s="69">
        <v>2.65</v>
      </c>
      <c r="R136" s="78">
        <v>20572</v>
      </c>
      <c r="S136" s="78">
        <v>846</v>
      </c>
      <c r="T136" s="78">
        <v>505</v>
      </c>
      <c r="U136" s="78">
        <v>631</v>
      </c>
      <c r="V136" s="78">
        <v>434</v>
      </c>
      <c r="W136" s="78">
        <v>407</v>
      </c>
      <c r="X136" s="78">
        <v>358</v>
      </c>
      <c r="Y136" s="78">
        <v>335</v>
      </c>
      <c r="Z136" s="78">
        <v>276</v>
      </c>
      <c r="AA136" s="78">
        <v>421</v>
      </c>
      <c r="AB136" s="78">
        <v>800</v>
      </c>
      <c r="AC136" s="78">
        <v>838</v>
      </c>
      <c r="AD136" s="78">
        <v>787</v>
      </c>
      <c r="AE136" s="78">
        <v>585</v>
      </c>
      <c r="AF136" s="78">
        <v>223</v>
      </c>
      <c r="AG136" s="78">
        <v>143</v>
      </c>
      <c r="AH136" s="78">
        <v>170</v>
      </c>
      <c r="AI136" s="69">
        <v>25.544528934140999</v>
      </c>
      <c r="AJ136" s="69">
        <v>10.839025647635005</v>
      </c>
      <c r="AK136" s="69">
        <v>17.914679726768913</v>
      </c>
      <c r="AL136" s="69">
        <v>10.310607036989303</v>
      </c>
      <c r="AM136" s="69">
        <v>35.391158654465784</v>
      </c>
      <c r="AN136" s="78">
        <v>23804</v>
      </c>
      <c r="AO136" s="78">
        <v>46683</v>
      </c>
      <c r="AP136" s="69">
        <v>0.54298234308544913</v>
      </c>
      <c r="AQ136" s="78">
        <v>7759</v>
      </c>
      <c r="AR136" s="78">
        <v>1839</v>
      </c>
      <c r="AS136" s="78">
        <v>6175</v>
      </c>
      <c r="AT136" s="78">
        <v>1584</v>
      </c>
      <c r="AU136" s="78">
        <v>315</v>
      </c>
      <c r="AV136" s="78">
        <v>291</v>
      </c>
      <c r="AW136" s="78">
        <v>933</v>
      </c>
      <c r="AX136" s="78">
        <v>675</v>
      </c>
      <c r="AY136" s="78">
        <v>222</v>
      </c>
      <c r="AZ136" s="78">
        <v>252</v>
      </c>
      <c r="BA136" s="78">
        <v>640</v>
      </c>
      <c r="BB136" s="78">
        <v>160</v>
      </c>
      <c r="BC136" s="78">
        <v>41</v>
      </c>
      <c r="BD136" s="78">
        <v>1365</v>
      </c>
      <c r="BE136" s="78">
        <v>88</v>
      </c>
      <c r="BF136" s="78">
        <v>71</v>
      </c>
      <c r="BG136" s="78">
        <v>1844</v>
      </c>
      <c r="BH136" s="78">
        <v>56</v>
      </c>
      <c r="BI136" s="78">
        <v>0</v>
      </c>
      <c r="BJ136" s="69">
        <v>0.18653818495613406</v>
      </c>
      <c r="BK136" s="89">
        <v>5.4</v>
      </c>
      <c r="BL136" s="89">
        <v>6.5</v>
      </c>
      <c r="BM136" s="89">
        <v>6.4</v>
      </c>
      <c r="BN136" s="89">
        <v>5.6</v>
      </c>
      <c r="BO136" s="89">
        <v>5.0999999999999996</v>
      </c>
      <c r="BP136" s="89">
        <v>5.3</v>
      </c>
      <c r="BQ136" s="89">
        <v>4.8</v>
      </c>
      <c r="BR136" s="89">
        <v>6.7</v>
      </c>
      <c r="BS136" s="89">
        <v>6.2</v>
      </c>
      <c r="BT136" s="89">
        <v>6.6</v>
      </c>
      <c r="BU136" s="89">
        <v>7.3</v>
      </c>
      <c r="BV136" s="89">
        <v>6.5</v>
      </c>
      <c r="BW136" s="89">
        <v>8.1999999999999993</v>
      </c>
      <c r="BX136" s="89">
        <v>7.2</v>
      </c>
      <c r="BY136" s="89">
        <v>4.7</v>
      </c>
      <c r="BZ136" s="89">
        <v>3.1</v>
      </c>
      <c r="CA136" s="89">
        <v>2.6</v>
      </c>
      <c r="CB136" s="89">
        <v>1.8</v>
      </c>
      <c r="CC136" s="89">
        <v>18.3</v>
      </c>
      <c r="CD136" s="89">
        <v>62.3</v>
      </c>
      <c r="CE136" s="89">
        <v>19.400000000000002</v>
      </c>
    </row>
    <row r="137" spans="1:83" s="72" customFormat="1" x14ac:dyDescent="0.25">
      <c r="A137" s="70" t="s">
        <v>1960</v>
      </c>
      <c r="B137" s="70" t="s">
        <v>1961</v>
      </c>
      <c r="C137" s="70" t="s">
        <v>1962</v>
      </c>
      <c r="D137" s="70" t="s">
        <v>2097</v>
      </c>
      <c r="E137" s="70" t="s">
        <v>697</v>
      </c>
      <c r="F137" s="70" t="s">
        <v>698</v>
      </c>
      <c r="G137" s="70" t="s">
        <v>440</v>
      </c>
      <c r="H137" s="70" t="s">
        <v>1963</v>
      </c>
      <c r="I137" s="70" t="s">
        <v>1964</v>
      </c>
      <c r="J137" s="96" t="s">
        <v>1964</v>
      </c>
      <c r="K137" s="70" t="s">
        <v>1978</v>
      </c>
      <c r="L137" s="70" t="s">
        <v>1978</v>
      </c>
      <c r="M137" s="82">
        <v>451.57999994563897</v>
      </c>
      <c r="N137" s="76">
        <v>28215</v>
      </c>
      <c r="O137" s="71">
        <v>62.480623595811394</v>
      </c>
      <c r="P137" s="76">
        <v>10693</v>
      </c>
      <c r="Q137" s="71">
        <v>2.5859908351257834</v>
      </c>
      <c r="R137" s="76">
        <v>27652</v>
      </c>
      <c r="S137" s="76">
        <v>1349</v>
      </c>
      <c r="T137" s="76">
        <v>939</v>
      </c>
      <c r="U137" s="76">
        <v>656</v>
      </c>
      <c r="V137" s="76">
        <v>674</v>
      </c>
      <c r="W137" s="76">
        <v>774</v>
      </c>
      <c r="X137" s="76">
        <v>664</v>
      </c>
      <c r="Y137" s="76">
        <v>507</v>
      </c>
      <c r="Z137" s="76">
        <v>463</v>
      </c>
      <c r="AA137" s="76">
        <v>531</v>
      </c>
      <c r="AB137" s="76">
        <v>722</v>
      </c>
      <c r="AC137" s="76">
        <v>656</v>
      </c>
      <c r="AD137" s="76">
        <v>1001</v>
      </c>
      <c r="AE137" s="76">
        <v>602</v>
      </c>
      <c r="AF137" s="76">
        <v>784</v>
      </c>
      <c r="AG137" s="76">
        <v>212</v>
      </c>
      <c r="AH137" s="76">
        <v>159</v>
      </c>
      <c r="AI137" s="71">
        <v>27.532030300196393</v>
      </c>
      <c r="AJ137" s="71">
        <v>13.541569250911811</v>
      </c>
      <c r="AK137" s="71">
        <v>20.24689048910502</v>
      </c>
      <c r="AL137" s="71">
        <v>6.7520808005237072</v>
      </c>
      <c r="AM137" s="71">
        <v>31.92742915926307</v>
      </c>
      <c r="AN137" s="76">
        <v>22858</v>
      </c>
      <c r="AO137" s="76">
        <v>38493</v>
      </c>
      <c r="AP137" s="71">
        <v>0.61320490040213227</v>
      </c>
      <c r="AQ137" s="76">
        <v>10693</v>
      </c>
      <c r="AR137" s="76">
        <v>2117</v>
      </c>
      <c r="AS137" s="76">
        <v>8252</v>
      </c>
      <c r="AT137" s="76">
        <v>2441</v>
      </c>
      <c r="AU137" s="76">
        <v>354</v>
      </c>
      <c r="AV137" s="76">
        <v>288</v>
      </c>
      <c r="AW137" s="76">
        <v>1502</v>
      </c>
      <c r="AX137" s="76">
        <v>1122</v>
      </c>
      <c r="AY137" s="76">
        <v>341</v>
      </c>
      <c r="AZ137" s="76">
        <v>409</v>
      </c>
      <c r="BA137" s="76">
        <v>894</v>
      </c>
      <c r="BB137" s="76">
        <v>424</v>
      </c>
      <c r="BC137" s="76">
        <v>163</v>
      </c>
      <c r="BD137" s="76">
        <v>1070</v>
      </c>
      <c r="BE137" s="76">
        <v>240</v>
      </c>
      <c r="BF137" s="76">
        <v>3</v>
      </c>
      <c r="BG137" s="76">
        <v>2611</v>
      </c>
      <c r="BH137" s="76">
        <v>68</v>
      </c>
      <c r="BI137" s="76">
        <v>0</v>
      </c>
      <c r="BJ137" s="71">
        <v>0.21888502476551797</v>
      </c>
      <c r="BK137" s="87">
        <v>5.5</v>
      </c>
      <c r="BL137" s="87">
        <v>4.4000000000000004</v>
      </c>
      <c r="BM137" s="87">
        <v>7.2</v>
      </c>
      <c r="BN137" s="87">
        <v>5.5</v>
      </c>
      <c r="BO137" s="87">
        <v>5.0999999999999996</v>
      </c>
      <c r="BP137" s="87">
        <v>5.9</v>
      </c>
      <c r="BQ137" s="87">
        <v>5.2</v>
      </c>
      <c r="BR137" s="87">
        <v>5.9</v>
      </c>
      <c r="BS137" s="87">
        <v>7</v>
      </c>
      <c r="BT137" s="87">
        <v>6.8</v>
      </c>
      <c r="BU137" s="87">
        <v>6.4</v>
      </c>
      <c r="BV137" s="87">
        <v>7.1</v>
      </c>
      <c r="BW137" s="87">
        <v>7.2</v>
      </c>
      <c r="BX137" s="87">
        <v>7.5</v>
      </c>
      <c r="BY137" s="87">
        <v>5.4</v>
      </c>
      <c r="BZ137" s="87">
        <v>3.8</v>
      </c>
      <c r="CA137" s="87">
        <v>2</v>
      </c>
      <c r="CB137" s="87">
        <v>2.1</v>
      </c>
      <c r="CC137" s="87">
        <v>17.100000000000001</v>
      </c>
      <c r="CD137" s="87">
        <v>62.1</v>
      </c>
      <c r="CE137" s="87">
        <v>20.8</v>
      </c>
    </row>
    <row r="138" spans="1:83" x14ac:dyDescent="0.25">
      <c r="A138" s="61" t="s">
        <v>694</v>
      </c>
      <c r="B138" s="61" t="s">
        <v>695</v>
      </c>
      <c r="C138" s="61" t="s">
        <v>696</v>
      </c>
      <c r="D138" s="61" t="s">
        <v>2099</v>
      </c>
      <c r="E138" s="61" t="s">
        <v>697</v>
      </c>
      <c r="F138" s="61" t="s">
        <v>698</v>
      </c>
      <c r="G138" s="61" t="s">
        <v>440</v>
      </c>
      <c r="H138" s="61" t="s">
        <v>699</v>
      </c>
      <c r="I138" s="61" t="s">
        <v>700</v>
      </c>
      <c r="J138" s="97" t="s">
        <v>700</v>
      </c>
      <c r="K138" s="61">
        <v>5414524</v>
      </c>
      <c r="L138" s="61" t="s">
        <v>150</v>
      </c>
      <c r="M138" s="83">
        <v>0.6800730472555887</v>
      </c>
      <c r="N138" s="77">
        <v>911</v>
      </c>
      <c r="O138" s="62">
        <v>1339.5619833432734</v>
      </c>
      <c r="P138" s="77">
        <v>412</v>
      </c>
      <c r="Q138" s="62">
        <v>2.21</v>
      </c>
      <c r="R138" s="77">
        <v>911</v>
      </c>
      <c r="S138" s="77">
        <v>29</v>
      </c>
      <c r="T138" s="77">
        <v>29</v>
      </c>
      <c r="U138" s="77">
        <v>37</v>
      </c>
      <c r="V138" s="77">
        <v>67</v>
      </c>
      <c r="W138" s="77">
        <v>16</v>
      </c>
      <c r="X138" s="77">
        <v>33</v>
      </c>
      <c r="Y138" s="77">
        <v>37</v>
      </c>
      <c r="Z138" s="77">
        <v>10</v>
      </c>
      <c r="AA138" s="77">
        <v>10</v>
      </c>
      <c r="AB138" s="77">
        <v>25</v>
      </c>
      <c r="AC138" s="77">
        <v>36</v>
      </c>
      <c r="AD138" s="77">
        <v>65</v>
      </c>
      <c r="AE138" s="77">
        <v>12</v>
      </c>
      <c r="AF138" s="77">
        <v>0</v>
      </c>
      <c r="AG138" s="77">
        <v>0</v>
      </c>
      <c r="AH138" s="77">
        <v>6</v>
      </c>
      <c r="AI138" s="62">
        <v>23.058252427184467</v>
      </c>
      <c r="AJ138" s="62">
        <v>20.145631067961165</v>
      </c>
      <c r="AK138" s="62">
        <v>21.844660194174757</v>
      </c>
      <c r="AL138" s="62">
        <v>6.0679611650485441</v>
      </c>
      <c r="AM138" s="62">
        <v>28.883495145631066</v>
      </c>
      <c r="AN138" s="77">
        <v>23083</v>
      </c>
      <c r="AO138" s="77">
        <v>34167</v>
      </c>
      <c r="AP138" s="62">
        <v>0.65048543689320393</v>
      </c>
      <c r="AQ138" s="77">
        <v>412</v>
      </c>
      <c r="AR138" s="77">
        <v>104</v>
      </c>
      <c r="AS138" s="77">
        <v>235</v>
      </c>
      <c r="AT138" s="77">
        <v>177</v>
      </c>
      <c r="AU138" s="77">
        <v>9</v>
      </c>
      <c r="AV138" s="77">
        <v>30</v>
      </c>
      <c r="AW138" s="77">
        <v>52</v>
      </c>
      <c r="AX138" s="77">
        <v>40</v>
      </c>
      <c r="AY138" s="77">
        <v>34</v>
      </c>
      <c r="AZ138" s="77">
        <v>42</v>
      </c>
      <c r="BA138" s="77">
        <v>47</v>
      </c>
      <c r="BB138" s="77">
        <v>6</v>
      </c>
      <c r="BC138" s="77">
        <v>4</v>
      </c>
      <c r="BD138" s="77">
        <v>30</v>
      </c>
      <c r="BE138" s="77">
        <v>27</v>
      </c>
      <c r="BF138" s="77">
        <v>0</v>
      </c>
      <c r="BG138" s="77">
        <v>70</v>
      </c>
      <c r="BH138" s="77">
        <v>13</v>
      </c>
      <c r="BI138" s="77">
        <v>0</v>
      </c>
      <c r="BJ138" s="62">
        <v>0.24257425742574257</v>
      </c>
      <c r="BK138" s="88">
        <v>12</v>
      </c>
      <c r="BL138" s="88">
        <v>4.2</v>
      </c>
      <c r="BM138" s="88">
        <v>6.1</v>
      </c>
      <c r="BN138" s="88">
        <v>2.6</v>
      </c>
      <c r="BO138" s="88">
        <v>7.6</v>
      </c>
      <c r="BP138" s="88">
        <v>4.3</v>
      </c>
      <c r="BQ138" s="88">
        <v>1.6</v>
      </c>
      <c r="BR138" s="88">
        <v>6.4</v>
      </c>
      <c r="BS138" s="88">
        <v>9.4</v>
      </c>
      <c r="BT138" s="88">
        <v>7.9</v>
      </c>
      <c r="BU138" s="88">
        <v>0.1</v>
      </c>
      <c r="BV138" s="88">
        <v>4.2</v>
      </c>
      <c r="BW138" s="88">
        <v>9.9</v>
      </c>
      <c r="BX138" s="88">
        <v>7.7</v>
      </c>
      <c r="BY138" s="88">
        <v>3.6</v>
      </c>
      <c r="BZ138" s="88">
        <v>4.9000000000000004</v>
      </c>
      <c r="CA138" s="88">
        <v>2.5</v>
      </c>
      <c r="CB138" s="88">
        <v>4.9000000000000004</v>
      </c>
      <c r="CC138" s="88">
        <v>22.299999999999997</v>
      </c>
      <c r="CD138" s="88">
        <v>54</v>
      </c>
      <c r="CE138" s="88">
        <v>23.6</v>
      </c>
    </row>
    <row r="139" spans="1:83" x14ac:dyDescent="0.25">
      <c r="A139" s="61" t="s">
        <v>1080</v>
      </c>
      <c r="B139" s="61" t="s">
        <v>1081</v>
      </c>
      <c r="C139" s="61" t="s">
        <v>1082</v>
      </c>
      <c r="D139" s="61" t="s">
        <v>2099</v>
      </c>
      <c r="E139" s="61" t="s">
        <v>697</v>
      </c>
      <c r="F139" s="61" t="s">
        <v>698</v>
      </c>
      <c r="G139" s="61" t="s">
        <v>440</v>
      </c>
      <c r="H139" s="61" t="s">
        <v>1083</v>
      </c>
      <c r="I139" s="61" t="s">
        <v>1084</v>
      </c>
      <c r="J139" s="97" t="s">
        <v>1084</v>
      </c>
      <c r="K139" s="61">
        <v>5448148</v>
      </c>
      <c r="L139" s="61" t="s">
        <v>219</v>
      </c>
      <c r="M139" s="83">
        <v>1.2335117387132903</v>
      </c>
      <c r="N139" s="77">
        <v>1680</v>
      </c>
      <c r="O139" s="62">
        <v>1361.9651498026712</v>
      </c>
      <c r="P139" s="77">
        <v>609</v>
      </c>
      <c r="Q139" s="62">
        <v>2.76</v>
      </c>
      <c r="R139" s="77">
        <v>1680</v>
      </c>
      <c r="S139" s="77">
        <v>55</v>
      </c>
      <c r="T139" s="77">
        <v>18</v>
      </c>
      <c r="U139" s="77">
        <v>42</v>
      </c>
      <c r="V139" s="77">
        <v>63</v>
      </c>
      <c r="W139" s="77">
        <v>59</v>
      </c>
      <c r="X139" s="77">
        <v>16</v>
      </c>
      <c r="Y139" s="77">
        <v>53</v>
      </c>
      <c r="Z139" s="77">
        <v>44</v>
      </c>
      <c r="AA139" s="77">
        <v>52</v>
      </c>
      <c r="AB139" s="77">
        <v>13</v>
      </c>
      <c r="AC139" s="77">
        <v>33</v>
      </c>
      <c r="AD139" s="77">
        <v>40</v>
      </c>
      <c r="AE139" s="77">
        <v>45</v>
      </c>
      <c r="AF139" s="77">
        <v>30</v>
      </c>
      <c r="AG139" s="77">
        <v>8</v>
      </c>
      <c r="AH139" s="77">
        <v>38</v>
      </c>
      <c r="AI139" s="62">
        <v>18.883415435139572</v>
      </c>
      <c r="AJ139" s="62">
        <v>20.032840722495894</v>
      </c>
      <c r="AK139" s="62">
        <v>27.093596059113302</v>
      </c>
      <c r="AL139" s="62">
        <v>2.1346469622331692</v>
      </c>
      <c r="AM139" s="62">
        <v>31.855500821018062</v>
      </c>
      <c r="AN139" s="77">
        <v>25003</v>
      </c>
      <c r="AO139" s="77">
        <v>39837</v>
      </c>
      <c r="AP139" s="62">
        <v>0.66009852216748766</v>
      </c>
      <c r="AQ139" s="77">
        <v>609</v>
      </c>
      <c r="AR139" s="77">
        <v>235</v>
      </c>
      <c r="AS139" s="77">
        <v>311</v>
      </c>
      <c r="AT139" s="77">
        <v>298</v>
      </c>
      <c r="AU139" s="77">
        <v>4</v>
      </c>
      <c r="AV139" s="77">
        <v>8</v>
      </c>
      <c r="AW139" s="77">
        <v>63</v>
      </c>
      <c r="AX139" s="77">
        <v>37</v>
      </c>
      <c r="AY139" s="77">
        <v>27</v>
      </c>
      <c r="AZ139" s="77">
        <v>49</v>
      </c>
      <c r="BA139" s="77">
        <v>103</v>
      </c>
      <c r="BB139" s="77">
        <v>19</v>
      </c>
      <c r="BC139" s="77">
        <v>24</v>
      </c>
      <c r="BD139" s="77">
        <v>20</v>
      </c>
      <c r="BE139" s="77">
        <v>22</v>
      </c>
      <c r="BF139" s="77">
        <v>0</v>
      </c>
      <c r="BG139" s="77">
        <v>140</v>
      </c>
      <c r="BH139" s="77">
        <v>21</v>
      </c>
      <c r="BI139" s="77">
        <v>0</v>
      </c>
      <c r="BJ139" s="62">
        <v>0.2532588454376164</v>
      </c>
      <c r="BK139" s="88">
        <v>2.6</v>
      </c>
      <c r="BL139" s="88">
        <v>4.9000000000000004</v>
      </c>
      <c r="BM139" s="88">
        <v>5.3</v>
      </c>
      <c r="BN139" s="88">
        <v>8.3000000000000007</v>
      </c>
      <c r="BO139" s="88">
        <v>4.4000000000000004</v>
      </c>
      <c r="BP139" s="88">
        <v>12.4</v>
      </c>
      <c r="BQ139" s="88">
        <v>5.5</v>
      </c>
      <c r="BR139" s="88">
        <v>7.9</v>
      </c>
      <c r="BS139" s="88">
        <v>8.1999999999999993</v>
      </c>
      <c r="BT139" s="88">
        <v>9.1</v>
      </c>
      <c r="BU139" s="88">
        <v>9.5</v>
      </c>
      <c r="BV139" s="88">
        <v>6.1</v>
      </c>
      <c r="BW139" s="88">
        <v>3</v>
      </c>
      <c r="BX139" s="88">
        <v>5.2</v>
      </c>
      <c r="BY139" s="88">
        <v>2.7</v>
      </c>
      <c r="BZ139" s="88">
        <v>2</v>
      </c>
      <c r="CA139" s="88">
        <v>0.7</v>
      </c>
      <c r="CB139" s="88">
        <v>2.2000000000000002</v>
      </c>
      <c r="CC139" s="88">
        <v>12.8</v>
      </c>
      <c r="CD139" s="88">
        <v>74.400000000000006</v>
      </c>
      <c r="CE139" s="88">
        <v>12.8</v>
      </c>
    </row>
    <row r="140" spans="1:83" x14ac:dyDescent="0.25">
      <c r="A140" s="61" t="s">
        <v>1110</v>
      </c>
      <c r="B140" s="61" t="s">
        <v>1111</v>
      </c>
      <c r="C140" s="61" t="s">
        <v>1112</v>
      </c>
      <c r="D140" s="61" t="s">
        <v>2099</v>
      </c>
      <c r="E140" s="61" t="s">
        <v>697</v>
      </c>
      <c r="F140" s="61" t="s">
        <v>698</v>
      </c>
      <c r="G140" s="61" t="s">
        <v>440</v>
      </c>
      <c r="H140" s="61" t="s">
        <v>1113</v>
      </c>
      <c r="I140" s="61" t="s">
        <v>1114</v>
      </c>
      <c r="J140" s="97" t="s">
        <v>1114</v>
      </c>
      <c r="K140" s="61">
        <v>5450932</v>
      </c>
      <c r="L140" s="61" t="s">
        <v>225</v>
      </c>
      <c r="M140" s="83">
        <v>1.1507690548562817</v>
      </c>
      <c r="N140" s="77">
        <v>1174</v>
      </c>
      <c r="O140" s="62">
        <v>1020.1873217268774</v>
      </c>
      <c r="P140" s="77">
        <v>372</v>
      </c>
      <c r="Q140" s="62">
        <v>3.16</v>
      </c>
      <c r="R140" s="77">
        <v>1174</v>
      </c>
      <c r="S140" s="77">
        <v>56</v>
      </c>
      <c r="T140" s="77">
        <v>2</v>
      </c>
      <c r="U140" s="77">
        <v>5</v>
      </c>
      <c r="V140" s="77">
        <v>19</v>
      </c>
      <c r="W140" s="77">
        <v>11</v>
      </c>
      <c r="X140" s="77">
        <v>8</v>
      </c>
      <c r="Y140" s="77">
        <v>14</v>
      </c>
      <c r="Z140" s="77">
        <v>21</v>
      </c>
      <c r="AA140" s="77">
        <v>26</v>
      </c>
      <c r="AB140" s="77">
        <v>22</v>
      </c>
      <c r="AC140" s="77">
        <v>27</v>
      </c>
      <c r="AD140" s="77">
        <v>43</v>
      </c>
      <c r="AE140" s="77">
        <v>46</v>
      </c>
      <c r="AF140" s="77">
        <v>4</v>
      </c>
      <c r="AG140" s="77">
        <v>42</v>
      </c>
      <c r="AH140" s="77">
        <v>26</v>
      </c>
      <c r="AI140" s="62">
        <v>16.93548387096774</v>
      </c>
      <c r="AJ140" s="62">
        <v>8.064516129032258</v>
      </c>
      <c r="AK140" s="62">
        <v>18.548387096774192</v>
      </c>
      <c r="AL140" s="62">
        <v>5.913978494623656</v>
      </c>
      <c r="AM140" s="62">
        <v>50.537634408602152</v>
      </c>
      <c r="AN140" s="77">
        <v>27699</v>
      </c>
      <c r="AO140" s="77">
        <v>65294</v>
      </c>
      <c r="AP140" s="62">
        <v>0.43548387096774194</v>
      </c>
      <c r="AQ140" s="77">
        <v>372</v>
      </c>
      <c r="AR140" s="77">
        <v>54</v>
      </c>
      <c r="AS140" s="77">
        <v>281</v>
      </c>
      <c r="AT140" s="77">
        <v>91</v>
      </c>
      <c r="AU140" s="77">
        <v>2</v>
      </c>
      <c r="AV140" s="77">
        <v>3</v>
      </c>
      <c r="AW140" s="77">
        <v>27</v>
      </c>
      <c r="AX140" s="77">
        <v>8</v>
      </c>
      <c r="AY140" s="77">
        <v>12</v>
      </c>
      <c r="AZ140" s="77">
        <v>13</v>
      </c>
      <c r="BA140" s="77">
        <v>31</v>
      </c>
      <c r="BB140" s="77">
        <v>7</v>
      </c>
      <c r="BC140" s="77">
        <v>11</v>
      </c>
      <c r="BD140" s="77">
        <v>36</v>
      </c>
      <c r="BE140" s="77">
        <v>13</v>
      </c>
      <c r="BF140" s="77">
        <v>0</v>
      </c>
      <c r="BG140" s="77">
        <v>159</v>
      </c>
      <c r="BH140" s="77">
        <v>2</v>
      </c>
      <c r="BI140" s="77">
        <v>0</v>
      </c>
      <c r="BJ140" s="62">
        <v>0.15740740740740741</v>
      </c>
      <c r="BK140" s="88">
        <v>9.1</v>
      </c>
      <c r="BL140" s="88">
        <v>10.199999999999999</v>
      </c>
      <c r="BM140" s="88">
        <v>9.9</v>
      </c>
      <c r="BN140" s="88">
        <v>7.6</v>
      </c>
      <c r="BO140" s="88">
        <v>4.3</v>
      </c>
      <c r="BP140" s="88">
        <v>7.7</v>
      </c>
      <c r="BQ140" s="88">
        <v>7.9</v>
      </c>
      <c r="BR140" s="88">
        <v>3.2</v>
      </c>
      <c r="BS140" s="88">
        <v>4.9000000000000004</v>
      </c>
      <c r="BT140" s="88">
        <v>6.5</v>
      </c>
      <c r="BU140" s="88">
        <v>2.7</v>
      </c>
      <c r="BV140" s="88">
        <v>5.2</v>
      </c>
      <c r="BW140" s="88">
        <v>8.5</v>
      </c>
      <c r="BX140" s="88">
        <v>3.3</v>
      </c>
      <c r="BY140" s="88">
        <v>4.7</v>
      </c>
      <c r="BZ140" s="88">
        <v>1.9</v>
      </c>
      <c r="CA140" s="88">
        <v>0.9</v>
      </c>
      <c r="CB140" s="88">
        <v>1.4</v>
      </c>
      <c r="CC140" s="88">
        <v>29.199999999999996</v>
      </c>
      <c r="CD140" s="88">
        <v>58.500000000000007</v>
      </c>
      <c r="CE140" s="88">
        <v>12.200000000000001</v>
      </c>
    </row>
    <row r="141" spans="1:83" x14ac:dyDescent="0.25">
      <c r="A141" s="61" t="s">
        <v>1170</v>
      </c>
      <c r="B141" s="61" t="s">
        <v>1171</v>
      </c>
      <c r="C141" s="61" t="s">
        <v>1172</v>
      </c>
      <c r="D141" s="61" t="s">
        <v>2099</v>
      </c>
      <c r="E141" s="61" t="s">
        <v>697</v>
      </c>
      <c r="F141" s="61" t="s">
        <v>698</v>
      </c>
      <c r="G141" s="61" t="s">
        <v>440</v>
      </c>
      <c r="H141" s="61" t="s">
        <v>1173</v>
      </c>
      <c r="I141" s="61" t="s">
        <v>1174</v>
      </c>
      <c r="J141" s="97" t="s">
        <v>1174</v>
      </c>
      <c r="K141" s="61">
        <v>5454892</v>
      </c>
      <c r="L141" s="61" t="s">
        <v>237</v>
      </c>
      <c r="M141" s="83">
        <v>0.3357723566324074</v>
      </c>
      <c r="N141" s="77">
        <v>350</v>
      </c>
      <c r="O141" s="62">
        <v>1042.3728847433638</v>
      </c>
      <c r="P141" s="77">
        <v>152</v>
      </c>
      <c r="Q141" s="62">
        <v>2.2999999999999998</v>
      </c>
      <c r="R141" s="77">
        <v>350</v>
      </c>
      <c r="S141" s="77">
        <v>3</v>
      </c>
      <c r="T141" s="77">
        <v>2</v>
      </c>
      <c r="U141" s="77">
        <v>1</v>
      </c>
      <c r="V141" s="77">
        <v>17</v>
      </c>
      <c r="W141" s="77">
        <v>6</v>
      </c>
      <c r="X141" s="77">
        <v>22</v>
      </c>
      <c r="Y141" s="77">
        <v>7</v>
      </c>
      <c r="Z141" s="77">
        <v>2</v>
      </c>
      <c r="AA141" s="77">
        <v>3</v>
      </c>
      <c r="AB141" s="77">
        <v>8</v>
      </c>
      <c r="AC141" s="77">
        <v>24</v>
      </c>
      <c r="AD141" s="77">
        <v>11</v>
      </c>
      <c r="AE141" s="77">
        <v>12</v>
      </c>
      <c r="AF141" s="77">
        <v>13</v>
      </c>
      <c r="AG141" s="77">
        <v>11</v>
      </c>
      <c r="AH141" s="77">
        <v>10</v>
      </c>
      <c r="AI141" s="62">
        <v>3.9473684210526314</v>
      </c>
      <c r="AJ141" s="62">
        <v>15.131578947368421</v>
      </c>
      <c r="AK141" s="62">
        <v>22.368421052631579</v>
      </c>
      <c r="AL141" s="62">
        <v>5.2631578947368416</v>
      </c>
      <c r="AM141" s="62">
        <v>53.289473684210535</v>
      </c>
      <c r="AN141" s="77">
        <v>39166</v>
      </c>
      <c r="AO141" s="77">
        <v>63750</v>
      </c>
      <c r="AP141" s="62">
        <v>0.41447368421052633</v>
      </c>
      <c r="AQ141" s="77">
        <v>152</v>
      </c>
      <c r="AR141" s="77">
        <v>16</v>
      </c>
      <c r="AS141" s="77">
        <v>135</v>
      </c>
      <c r="AT141" s="77">
        <v>17</v>
      </c>
      <c r="AU141" s="77">
        <v>0</v>
      </c>
      <c r="AV141" s="77">
        <v>0</v>
      </c>
      <c r="AW141" s="77">
        <v>6</v>
      </c>
      <c r="AX141" s="77">
        <v>26</v>
      </c>
      <c r="AY141" s="77">
        <v>6</v>
      </c>
      <c r="AZ141" s="77">
        <v>7</v>
      </c>
      <c r="BA141" s="77">
        <v>9</v>
      </c>
      <c r="BB141" s="77">
        <v>1</v>
      </c>
      <c r="BC141" s="77">
        <v>0</v>
      </c>
      <c r="BD141" s="77">
        <v>24</v>
      </c>
      <c r="BE141" s="77">
        <v>8</v>
      </c>
      <c r="BF141" s="77">
        <v>0</v>
      </c>
      <c r="BG141" s="77">
        <v>53</v>
      </c>
      <c r="BH141" s="77">
        <v>4</v>
      </c>
      <c r="BI141" s="77">
        <v>0</v>
      </c>
      <c r="BJ141" s="62">
        <v>9.0277777777777776E-2</v>
      </c>
      <c r="BK141" s="88">
        <v>4.3</v>
      </c>
      <c r="BL141" s="88">
        <v>3.7</v>
      </c>
      <c r="BM141" s="88">
        <v>2.9</v>
      </c>
      <c r="BN141" s="88">
        <v>8.6</v>
      </c>
      <c r="BO141" s="88">
        <v>2</v>
      </c>
      <c r="BP141" s="88">
        <v>6.6</v>
      </c>
      <c r="BQ141" s="88">
        <v>5.7</v>
      </c>
      <c r="BR141" s="88">
        <v>5.0999999999999996</v>
      </c>
      <c r="BS141" s="88">
        <v>10.9</v>
      </c>
      <c r="BT141" s="88">
        <v>4</v>
      </c>
      <c r="BU141" s="88">
        <v>7.7</v>
      </c>
      <c r="BV141" s="88">
        <v>5.4</v>
      </c>
      <c r="BW141" s="88">
        <v>5.0999999999999996</v>
      </c>
      <c r="BX141" s="88">
        <v>8.9</v>
      </c>
      <c r="BY141" s="88">
        <v>2.9</v>
      </c>
      <c r="BZ141" s="88">
        <v>10.6</v>
      </c>
      <c r="CA141" s="88">
        <v>3.1</v>
      </c>
      <c r="CB141" s="88">
        <v>2.6</v>
      </c>
      <c r="CC141" s="88">
        <v>10.9</v>
      </c>
      <c r="CD141" s="88">
        <v>61.1</v>
      </c>
      <c r="CE141" s="88">
        <v>28.1</v>
      </c>
    </row>
    <row r="142" spans="1:83" x14ac:dyDescent="0.25">
      <c r="A142" s="61" t="s">
        <v>1622</v>
      </c>
      <c r="B142" s="61" t="s">
        <v>1623</v>
      </c>
      <c r="C142" s="61" t="s">
        <v>1624</v>
      </c>
      <c r="D142" s="61" t="s">
        <v>2099</v>
      </c>
      <c r="E142" s="61" t="s">
        <v>697</v>
      </c>
      <c r="F142" s="61" t="s">
        <v>698</v>
      </c>
      <c r="G142" s="61" t="s">
        <v>440</v>
      </c>
      <c r="H142" s="61" t="s">
        <v>1625</v>
      </c>
      <c r="I142" s="61" t="s">
        <v>1626</v>
      </c>
      <c r="J142" s="97" t="s">
        <v>1626</v>
      </c>
      <c r="K142" s="61">
        <v>5485900</v>
      </c>
      <c r="L142" s="61" t="s">
        <v>323</v>
      </c>
      <c r="M142" s="83">
        <v>0.33734568175860447</v>
      </c>
      <c r="N142" s="77">
        <v>456</v>
      </c>
      <c r="O142" s="62">
        <v>1351.7291747232186</v>
      </c>
      <c r="P142" s="77">
        <v>144</v>
      </c>
      <c r="Q142" s="62">
        <v>3.17</v>
      </c>
      <c r="R142" s="77">
        <v>456</v>
      </c>
      <c r="S142" s="77">
        <v>18</v>
      </c>
      <c r="T142" s="77">
        <v>1</v>
      </c>
      <c r="U142" s="77">
        <v>7</v>
      </c>
      <c r="V142" s="77">
        <v>15</v>
      </c>
      <c r="W142" s="77">
        <v>11</v>
      </c>
      <c r="X142" s="77">
        <v>18</v>
      </c>
      <c r="Y142" s="77">
        <v>7</v>
      </c>
      <c r="Z142" s="77">
        <v>0</v>
      </c>
      <c r="AA142" s="77">
        <v>0</v>
      </c>
      <c r="AB142" s="77">
        <v>23</v>
      </c>
      <c r="AC142" s="77">
        <v>22</v>
      </c>
      <c r="AD142" s="77">
        <v>14</v>
      </c>
      <c r="AE142" s="77">
        <v>3</v>
      </c>
      <c r="AF142" s="77">
        <v>5</v>
      </c>
      <c r="AG142" s="77">
        <v>0</v>
      </c>
      <c r="AH142" s="77">
        <v>0</v>
      </c>
      <c r="AI142" s="62">
        <v>18.055555555555554</v>
      </c>
      <c r="AJ142" s="62">
        <v>18.055555555555554</v>
      </c>
      <c r="AK142" s="62">
        <v>17.361111111111111</v>
      </c>
      <c r="AL142" s="62">
        <v>15.972222222222221</v>
      </c>
      <c r="AM142" s="62">
        <v>30.555555555555557</v>
      </c>
      <c r="AN142" s="77">
        <v>14024</v>
      </c>
      <c r="AO142" s="77">
        <v>38214</v>
      </c>
      <c r="AP142" s="62">
        <v>0.53472222222222221</v>
      </c>
      <c r="AQ142" s="77">
        <v>144</v>
      </c>
      <c r="AR142" s="77">
        <v>76</v>
      </c>
      <c r="AS142" s="77">
        <v>98</v>
      </c>
      <c r="AT142" s="77">
        <v>46</v>
      </c>
      <c r="AU142" s="77">
        <v>2</v>
      </c>
      <c r="AV142" s="77">
        <v>2</v>
      </c>
      <c r="AW142" s="77">
        <v>11</v>
      </c>
      <c r="AX142" s="77">
        <v>9</v>
      </c>
      <c r="AY142" s="77">
        <v>3</v>
      </c>
      <c r="AZ142" s="77">
        <v>32</v>
      </c>
      <c r="BA142" s="77">
        <v>7</v>
      </c>
      <c r="BB142" s="77">
        <v>0</v>
      </c>
      <c r="BC142" s="77">
        <v>0</v>
      </c>
      <c r="BD142" s="77">
        <v>42</v>
      </c>
      <c r="BE142" s="77">
        <v>3</v>
      </c>
      <c r="BF142" s="77">
        <v>0</v>
      </c>
      <c r="BG142" s="77">
        <v>22</v>
      </c>
      <c r="BH142" s="77">
        <v>0</v>
      </c>
      <c r="BI142" s="77">
        <v>0</v>
      </c>
      <c r="BJ142" s="62">
        <v>0.32330827067669171</v>
      </c>
      <c r="BK142" s="88">
        <v>10.5</v>
      </c>
      <c r="BL142" s="88">
        <v>10.5</v>
      </c>
      <c r="BM142" s="88">
        <v>7.7</v>
      </c>
      <c r="BN142" s="88">
        <v>6.4</v>
      </c>
      <c r="BO142" s="88">
        <v>3.3</v>
      </c>
      <c r="BP142" s="88">
        <v>14.7</v>
      </c>
      <c r="BQ142" s="88">
        <v>8.1</v>
      </c>
      <c r="BR142" s="88">
        <v>3.3</v>
      </c>
      <c r="BS142" s="88">
        <v>10.5</v>
      </c>
      <c r="BT142" s="88">
        <v>2.6</v>
      </c>
      <c r="BU142" s="88">
        <v>5.7</v>
      </c>
      <c r="BV142" s="88">
        <v>4.2</v>
      </c>
      <c r="BW142" s="88">
        <v>4.5999999999999996</v>
      </c>
      <c r="BX142" s="88">
        <v>3.5</v>
      </c>
      <c r="BY142" s="88">
        <v>1.8</v>
      </c>
      <c r="BZ142" s="88">
        <v>1.3</v>
      </c>
      <c r="CA142" s="88">
        <v>1.3</v>
      </c>
      <c r="CB142" s="88">
        <v>0</v>
      </c>
      <c r="CC142" s="88">
        <v>28.7</v>
      </c>
      <c r="CD142" s="88">
        <v>63.400000000000006</v>
      </c>
      <c r="CE142" s="88">
        <v>7.8999999999999995</v>
      </c>
    </row>
    <row r="143" spans="1:83" s="18" customFormat="1" x14ac:dyDescent="0.25">
      <c r="A143" s="67" t="s">
        <v>45</v>
      </c>
      <c r="B143" s="68" t="s">
        <v>1984</v>
      </c>
      <c r="C143" s="67"/>
      <c r="D143" s="67" t="s">
        <v>2098</v>
      </c>
      <c r="E143" s="67"/>
      <c r="F143" s="67"/>
      <c r="G143" s="67"/>
      <c r="H143" s="67"/>
      <c r="I143" s="67"/>
      <c r="J143" s="98"/>
      <c r="K143" s="67">
        <v>54045</v>
      </c>
      <c r="L143" s="67" t="s">
        <v>44</v>
      </c>
      <c r="M143" s="84">
        <v>455.31747182485509</v>
      </c>
      <c r="N143" s="78">
        <v>32786</v>
      </c>
      <c r="O143" s="69">
        <v>72.006900742459635</v>
      </c>
      <c r="P143" s="78">
        <v>12382</v>
      </c>
      <c r="Q143" s="69">
        <v>2.6</v>
      </c>
      <c r="R143" s="78">
        <v>32223</v>
      </c>
      <c r="S143" s="78">
        <v>1510</v>
      </c>
      <c r="T143" s="78">
        <v>991</v>
      </c>
      <c r="U143" s="78">
        <v>748</v>
      </c>
      <c r="V143" s="78">
        <v>855</v>
      </c>
      <c r="W143" s="78">
        <v>877</v>
      </c>
      <c r="X143" s="78">
        <v>761</v>
      </c>
      <c r="Y143" s="78">
        <v>625</v>
      </c>
      <c r="Z143" s="78">
        <v>540</v>
      </c>
      <c r="AA143" s="78">
        <v>622</v>
      </c>
      <c r="AB143" s="78">
        <v>813</v>
      </c>
      <c r="AC143" s="78">
        <v>798</v>
      </c>
      <c r="AD143" s="78">
        <v>1174</v>
      </c>
      <c r="AE143" s="78">
        <v>720</v>
      </c>
      <c r="AF143" s="78">
        <v>836</v>
      </c>
      <c r="AG143" s="78">
        <v>273</v>
      </c>
      <c r="AH143" s="78">
        <v>239</v>
      </c>
      <c r="AI143" s="69">
        <v>26.239702794378939</v>
      </c>
      <c r="AJ143" s="69">
        <v>13.988047165239864</v>
      </c>
      <c r="AK143" s="69">
        <v>20.578258762720079</v>
      </c>
      <c r="AL143" s="69">
        <v>6.5659828783718304</v>
      </c>
      <c r="AM143" s="69">
        <v>32.628008399289293</v>
      </c>
      <c r="AN143" s="78">
        <v>22858</v>
      </c>
      <c r="AO143" s="78">
        <v>38493</v>
      </c>
      <c r="AP143" s="69">
        <v>0.60806008722338878</v>
      </c>
      <c r="AQ143" s="78">
        <v>12382</v>
      </c>
      <c r="AR143" s="78">
        <v>2602</v>
      </c>
      <c r="AS143" s="78">
        <v>9312</v>
      </c>
      <c r="AT143" s="78">
        <v>3070</v>
      </c>
      <c r="AU143" s="78">
        <v>371</v>
      </c>
      <c r="AV143" s="78">
        <v>331</v>
      </c>
      <c r="AW143" s="78">
        <v>1661</v>
      </c>
      <c r="AX143" s="78">
        <v>1242</v>
      </c>
      <c r="AY143" s="78">
        <v>423</v>
      </c>
      <c r="AZ143" s="78">
        <v>552</v>
      </c>
      <c r="BA143" s="78">
        <v>1091</v>
      </c>
      <c r="BB143" s="78">
        <v>457</v>
      </c>
      <c r="BC143" s="78">
        <v>202</v>
      </c>
      <c r="BD143" s="78">
        <v>1222</v>
      </c>
      <c r="BE143" s="78">
        <v>313</v>
      </c>
      <c r="BF143" s="78">
        <v>3</v>
      </c>
      <c r="BG143" s="78">
        <v>3055</v>
      </c>
      <c r="BH143" s="78">
        <v>108</v>
      </c>
      <c r="BI143" s="78">
        <v>0</v>
      </c>
      <c r="BJ143" s="69">
        <v>0.21920043513734022</v>
      </c>
      <c r="BK143" s="89">
        <v>5.5</v>
      </c>
      <c r="BL143" s="89">
        <v>4.4000000000000004</v>
      </c>
      <c r="BM143" s="89">
        <v>7.2</v>
      </c>
      <c r="BN143" s="89">
        <v>5.5</v>
      </c>
      <c r="BO143" s="89">
        <v>5.0999999999999996</v>
      </c>
      <c r="BP143" s="89">
        <v>5.9</v>
      </c>
      <c r="BQ143" s="89">
        <v>5.2</v>
      </c>
      <c r="BR143" s="89">
        <v>5.9</v>
      </c>
      <c r="BS143" s="89">
        <v>7</v>
      </c>
      <c r="BT143" s="89">
        <v>6.8</v>
      </c>
      <c r="BU143" s="89">
        <v>6.4</v>
      </c>
      <c r="BV143" s="89">
        <v>7.1</v>
      </c>
      <c r="BW143" s="89">
        <v>7.2</v>
      </c>
      <c r="BX143" s="89">
        <v>7.5</v>
      </c>
      <c r="BY143" s="89">
        <v>5.4</v>
      </c>
      <c r="BZ143" s="89">
        <v>3.8</v>
      </c>
      <c r="CA143" s="89">
        <v>2</v>
      </c>
      <c r="CB143" s="89">
        <v>2.1</v>
      </c>
      <c r="CC143" s="89">
        <v>17.100000000000001</v>
      </c>
      <c r="CD143" s="89">
        <v>62.1</v>
      </c>
      <c r="CE143" s="89">
        <v>20.8</v>
      </c>
    </row>
    <row r="144" spans="1:83" s="72" customFormat="1" x14ac:dyDescent="0.25">
      <c r="A144" s="70" t="s">
        <v>1795</v>
      </c>
      <c r="B144" s="70" t="s">
        <v>1796</v>
      </c>
      <c r="C144" s="70" t="s">
        <v>1797</v>
      </c>
      <c r="D144" s="70" t="s">
        <v>2097</v>
      </c>
      <c r="E144" s="70" t="s">
        <v>511</v>
      </c>
      <c r="F144" s="70" t="s">
        <v>512</v>
      </c>
      <c r="G144" s="70" t="s">
        <v>440</v>
      </c>
      <c r="H144" s="70" t="s">
        <v>1798</v>
      </c>
      <c r="I144" s="70" t="s">
        <v>1799</v>
      </c>
      <c r="J144" s="96" t="s">
        <v>1799</v>
      </c>
      <c r="K144" s="70" t="s">
        <v>1978</v>
      </c>
      <c r="L144" s="70" t="s">
        <v>1978</v>
      </c>
      <c r="M144" s="82">
        <v>293.02215140405031</v>
      </c>
      <c r="N144" s="76">
        <v>27309</v>
      </c>
      <c r="O144" s="71">
        <v>93.197732216304118</v>
      </c>
      <c r="P144" s="76">
        <v>10999</v>
      </c>
      <c r="Q144" s="71">
        <v>2.4660423674879532</v>
      </c>
      <c r="R144" s="76">
        <v>27124</v>
      </c>
      <c r="S144" s="76">
        <v>507</v>
      </c>
      <c r="T144" s="76">
        <v>397</v>
      </c>
      <c r="U144" s="76">
        <v>527</v>
      </c>
      <c r="V144" s="76">
        <v>512</v>
      </c>
      <c r="W144" s="76">
        <v>610</v>
      </c>
      <c r="X144" s="76">
        <v>537</v>
      </c>
      <c r="Y144" s="76">
        <v>400</v>
      </c>
      <c r="Z144" s="76">
        <v>597</v>
      </c>
      <c r="AA144" s="76">
        <v>401</v>
      </c>
      <c r="AB144" s="76">
        <v>717</v>
      </c>
      <c r="AC144" s="76">
        <v>1203</v>
      </c>
      <c r="AD144" s="76">
        <v>1842</v>
      </c>
      <c r="AE144" s="76">
        <v>1204</v>
      </c>
      <c r="AF144" s="76">
        <v>522</v>
      </c>
      <c r="AG144" s="76">
        <v>550</v>
      </c>
      <c r="AH144" s="76">
        <v>473</v>
      </c>
      <c r="AI144" s="71">
        <v>13.01027366124193</v>
      </c>
      <c r="AJ144" s="71">
        <v>10.200927357032457</v>
      </c>
      <c r="AK144" s="71">
        <v>17.592508409855441</v>
      </c>
      <c r="AL144" s="71">
        <v>6.5187744340394582</v>
      </c>
      <c r="AM144" s="71">
        <v>52.677516137830715</v>
      </c>
      <c r="AN144" s="76">
        <v>29526</v>
      </c>
      <c r="AO144" s="76">
        <v>55094</v>
      </c>
      <c r="AP144" s="71">
        <v>0.40803709428129831</v>
      </c>
      <c r="AQ144" s="76">
        <v>10999</v>
      </c>
      <c r="AR144" s="76">
        <v>1415</v>
      </c>
      <c r="AS144" s="76">
        <v>9193</v>
      </c>
      <c r="AT144" s="76">
        <v>1806</v>
      </c>
      <c r="AU144" s="76">
        <v>214</v>
      </c>
      <c r="AV144" s="76">
        <v>154</v>
      </c>
      <c r="AW144" s="76">
        <v>784</v>
      </c>
      <c r="AX144" s="76">
        <v>730</v>
      </c>
      <c r="AY144" s="76">
        <v>199</v>
      </c>
      <c r="AZ144" s="76">
        <v>625</v>
      </c>
      <c r="BA144" s="76">
        <v>965</v>
      </c>
      <c r="BB144" s="76">
        <v>231</v>
      </c>
      <c r="BC144" s="76">
        <v>147</v>
      </c>
      <c r="BD144" s="76">
        <v>1468</v>
      </c>
      <c r="BE144" s="76">
        <v>317</v>
      </c>
      <c r="BF144" s="76">
        <v>23</v>
      </c>
      <c r="BG144" s="76">
        <v>4308</v>
      </c>
      <c r="BH144" s="76">
        <v>180</v>
      </c>
      <c r="BI144" s="76">
        <v>30</v>
      </c>
      <c r="BJ144" s="71">
        <v>0.15508433734939758</v>
      </c>
      <c r="BK144" s="87">
        <v>5.5</v>
      </c>
      <c r="BL144" s="87">
        <v>5.7</v>
      </c>
      <c r="BM144" s="87">
        <v>5.6</v>
      </c>
      <c r="BN144" s="87">
        <v>6.5</v>
      </c>
      <c r="BO144" s="87">
        <v>8</v>
      </c>
      <c r="BP144" s="87">
        <v>6.5</v>
      </c>
      <c r="BQ144" s="87">
        <v>5.7</v>
      </c>
      <c r="BR144" s="87">
        <v>6</v>
      </c>
      <c r="BS144" s="87">
        <v>5.9</v>
      </c>
      <c r="BT144" s="87">
        <v>6.2</v>
      </c>
      <c r="BU144" s="87">
        <v>6.2</v>
      </c>
      <c r="BV144" s="87">
        <v>6.4</v>
      </c>
      <c r="BW144" s="87">
        <v>6.7</v>
      </c>
      <c r="BX144" s="87">
        <v>6.7</v>
      </c>
      <c r="BY144" s="87">
        <v>4.8</v>
      </c>
      <c r="BZ144" s="87">
        <v>3.5</v>
      </c>
      <c r="CA144" s="87">
        <v>2.1</v>
      </c>
      <c r="CB144" s="87">
        <v>2</v>
      </c>
      <c r="CC144" s="87">
        <v>16.799999999999997</v>
      </c>
      <c r="CD144" s="87">
        <v>64.100000000000009</v>
      </c>
      <c r="CE144" s="87">
        <v>19.100000000000001</v>
      </c>
    </row>
    <row r="145" spans="1:83" x14ac:dyDescent="0.25">
      <c r="A145" s="61" t="s">
        <v>508</v>
      </c>
      <c r="B145" s="61" t="s">
        <v>509</v>
      </c>
      <c r="C145" s="61" t="s">
        <v>510</v>
      </c>
      <c r="D145" s="61" t="s">
        <v>2099</v>
      </c>
      <c r="E145" s="61" t="s">
        <v>511</v>
      </c>
      <c r="F145" s="61" t="s">
        <v>512</v>
      </c>
      <c r="G145" s="61" t="s">
        <v>440</v>
      </c>
      <c r="H145" s="61" t="s">
        <v>513</v>
      </c>
      <c r="I145" s="61" t="s">
        <v>514</v>
      </c>
      <c r="J145" s="97" t="s">
        <v>514</v>
      </c>
      <c r="K145" s="61">
        <v>5404612</v>
      </c>
      <c r="L145" s="61" t="s">
        <v>120</v>
      </c>
      <c r="M145" s="83">
        <v>0.70789840307260221</v>
      </c>
      <c r="N145" s="77">
        <v>1408</v>
      </c>
      <c r="O145" s="62">
        <v>1988.9859814468252</v>
      </c>
      <c r="P145" s="77">
        <v>571</v>
      </c>
      <c r="Q145" s="62">
        <v>2.4700000000000002</v>
      </c>
      <c r="R145" s="77">
        <v>1408</v>
      </c>
      <c r="S145" s="77">
        <v>15</v>
      </c>
      <c r="T145" s="77">
        <v>42</v>
      </c>
      <c r="U145" s="77">
        <v>58</v>
      </c>
      <c r="V145" s="77">
        <v>14</v>
      </c>
      <c r="W145" s="77">
        <v>36</v>
      </c>
      <c r="X145" s="77">
        <v>13</v>
      </c>
      <c r="Y145" s="77">
        <v>29</v>
      </c>
      <c r="Z145" s="77">
        <v>6</v>
      </c>
      <c r="AA145" s="77">
        <v>3</v>
      </c>
      <c r="AB145" s="77">
        <v>59</v>
      </c>
      <c r="AC145" s="77">
        <v>79</v>
      </c>
      <c r="AD145" s="77">
        <v>63</v>
      </c>
      <c r="AE145" s="77">
        <v>110</v>
      </c>
      <c r="AF145" s="77">
        <v>23</v>
      </c>
      <c r="AG145" s="77">
        <v>18</v>
      </c>
      <c r="AH145" s="77">
        <v>3</v>
      </c>
      <c r="AI145" s="62">
        <v>20.140105078809107</v>
      </c>
      <c r="AJ145" s="62">
        <v>8.7565674255691768</v>
      </c>
      <c r="AK145" s="62">
        <v>8.9316987740805605</v>
      </c>
      <c r="AL145" s="62">
        <v>10.332749562171628</v>
      </c>
      <c r="AM145" s="62">
        <v>51.838879159369519</v>
      </c>
      <c r="AN145" s="77">
        <v>26817</v>
      </c>
      <c r="AO145" s="77">
        <v>60820</v>
      </c>
      <c r="AP145" s="62">
        <v>0.37828371278458844</v>
      </c>
      <c r="AQ145" s="77">
        <v>571</v>
      </c>
      <c r="AR145" s="77">
        <v>79</v>
      </c>
      <c r="AS145" s="77">
        <v>510</v>
      </c>
      <c r="AT145" s="77">
        <v>61</v>
      </c>
      <c r="AU145" s="77">
        <v>62</v>
      </c>
      <c r="AV145" s="77">
        <v>8</v>
      </c>
      <c r="AW145" s="77">
        <v>37</v>
      </c>
      <c r="AX145" s="77">
        <v>14</v>
      </c>
      <c r="AY145" s="77">
        <v>3</v>
      </c>
      <c r="AZ145" s="77">
        <v>46</v>
      </c>
      <c r="BA145" s="77">
        <v>24</v>
      </c>
      <c r="BB145" s="77">
        <v>3</v>
      </c>
      <c r="BC145" s="77">
        <v>4</v>
      </c>
      <c r="BD145" s="77">
        <v>100</v>
      </c>
      <c r="BE145" s="77">
        <v>34</v>
      </c>
      <c r="BF145" s="77">
        <v>4</v>
      </c>
      <c r="BG145" s="77">
        <v>217</v>
      </c>
      <c r="BH145" s="77">
        <v>0</v>
      </c>
      <c r="BI145" s="77">
        <v>0</v>
      </c>
      <c r="BJ145" s="62">
        <v>0.16366906474820145</v>
      </c>
      <c r="BK145" s="88">
        <v>2.8</v>
      </c>
      <c r="BL145" s="88">
        <v>4.9000000000000004</v>
      </c>
      <c r="BM145" s="88">
        <v>9</v>
      </c>
      <c r="BN145" s="88">
        <v>9.8000000000000007</v>
      </c>
      <c r="BO145" s="88">
        <v>4.5999999999999996</v>
      </c>
      <c r="BP145" s="88">
        <v>3.8</v>
      </c>
      <c r="BQ145" s="88">
        <v>4.4000000000000004</v>
      </c>
      <c r="BR145" s="88">
        <v>11.7</v>
      </c>
      <c r="BS145" s="88">
        <v>8.1</v>
      </c>
      <c r="BT145" s="88">
        <v>4.5</v>
      </c>
      <c r="BU145" s="88">
        <v>9.9</v>
      </c>
      <c r="BV145" s="88">
        <v>5.8</v>
      </c>
      <c r="BW145" s="88">
        <v>6.3</v>
      </c>
      <c r="BX145" s="88">
        <v>4.8</v>
      </c>
      <c r="BY145" s="88">
        <v>2</v>
      </c>
      <c r="BZ145" s="88">
        <v>2.2999999999999998</v>
      </c>
      <c r="CA145" s="88">
        <v>1.6</v>
      </c>
      <c r="CB145" s="88">
        <v>3.8</v>
      </c>
      <c r="CC145" s="88">
        <v>16.7</v>
      </c>
      <c r="CD145" s="88">
        <v>68.899999999999991</v>
      </c>
      <c r="CE145" s="88">
        <v>14.5</v>
      </c>
    </row>
    <row r="146" spans="1:83" x14ac:dyDescent="0.25">
      <c r="A146" s="61" t="s">
        <v>815</v>
      </c>
      <c r="B146" s="61" t="s">
        <v>816</v>
      </c>
      <c r="C146" s="61" t="s">
        <v>817</v>
      </c>
      <c r="D146" s="61" t="s">
        <v>2099</v>
      </c>
      <c r="E146" s="61" t="s">
        <v>511</v>
      </c>
      <c r="F146" s="61" t="s">
        <v>512</v>
      </c>
      <c r="G146" s="61" t="s">
        <v>440</v>
      </c>
      <c r="H146" s="61" t="s">
        <v>818</v>
      </c>
      <c r="I146" s="61" t="s">
        <v>819</v>
      </c>
      <c r="J146" s="97" t="s">
        <v>819</v>
      </c>
      <c r="K146" s="61">
        <v>5426452</v>
      </c>
      <c r="L146" s="61" t="s">
        <v>171</v>
      </c>
      <c r="M146" s="83">
        <v>8.9676822129871372</v>
      </c>
      <c r="N146" s="77">
        <v>18369</v>
      </c>
      <c r="O146" s="62">
        <v>2048.3553680568348</v>
      </c>
      <c r="P146" s="77">
        <v>7903</v>
      </c>
      <c r="Q146" s="62">
        <v>2.21</v>
      </c>
      <c r="R146" s="77">
        <v>17429</v>
      </c>
      <c r="S146" s="77">
        <v>530</v>
      </c>
      <c r="T146" s="77">
        <v>523</v>
      </c>
      <c r="U146" s="77">
        <v>688</v>
      </c>
      <c r="V146" s="77">
        <v>488</v>
      </c>
      <c r="W146" s="77">
        <v>353</v>
      </c>
      <c r="X146" s="77">
        <v>436</v>
      </c>
      <c r="Y146" s="77">
        <v>477</v>
      </c>
      <c r="Z146" s="77">
        <v>287</v>
      </c>
      <c r="AA146" s="77">
        <v>301</v>
      </c>
      <c r="AB146" s="77">
        <v>779</v>
      </c>
      <c r="AC146" s="77">
        <v>738</v>
      </c>
      <c r="AD146" s="77">
        <v>891</v>
      </c>
      <c r="AE146" s="77">
        <v>594</v>
      </c>
      <c r="AF146" s="77">
        <v>280</v>
      </c>
      <c r="AG146" s="77">
        <v>345</v>
      </c>
      <c r="AH146" s="77">
        <v>193</v>
      </c>
      <c r="AI146" s="62">
        <v>22.029609009236996</v>
      </c>
      <c r="AJ146" s="62">
        <v>10.641528533468303</v>
      </c>
      <c r="AK146" s="62">
        <v>18.992787549032013</v>
      </c>
      <c r="AL146" s="62">
        <v>9.8570163229153493</v>
      </c>
      <c r="AM146" s="62">
        <v>38.479058585347339</v>
      </c>
      <c r="AN146" s="77">
        <v>26976</v>
      </c>
      <c r="AO146" s="77">
        <v>47618</v>
      </c>
      <c r="AP146" s="62">
        <v>0.51663925091737317</v>
      </c>
      <c r="AQ146" s="77">
        <v>7903</v>
      </c>
      <c r="AR146" s="77">
        <v>1037</v>
      </c>
      <c r="AS146" s="77">
        <v>4691</v>
      </c>
      <c r="AT146" s="77">
        <v>3212</v>
      </c>
      <c r="AU146" s="77">
        <v>158</v>
      </c>
      <c r="AV146" s="77">
        <v>151</v>
      </c>
      <c r="AW146" s="77">
        <v>1302</v>
      </c>
      <c r="AX146" s="77">
        <v>460</v>
      </c>
      <c r="AY146" s="77">
        <v>261</v>
      </c>
      <c r="AZ146" s="77">
        <v>554</v>
      </c>
      <c r="BA146" s="77">
        <v>534</v>
      </c>
      <c r="BB146" s="77">
        <v>291</v>
      </c>
      <c r="BC146" s="77">
        <v>182</v>
      </c>
      <c r="BD146" s="77">
        <v>999</v>
      </c>
      <c r="BE146" s="77">
        <v>435</v>
      </c>
      <c r="BF146" s="77">
        <v>54</v>
      </c>
      <c r="BG146" s="77">
        <v>2150</v>
      </c>
      <c r="BH146" s="77">
        <v>119</v>
      </c>
      <c r="BI146" s="77">
        <v>17</v>
      </c>
      <c r="BJ146" s="62">
        <v>0.27507499673927222</v>
      </c>
      <c r="BK146" s="88">
        <v>6.4</v>
      </c>
      <c r="BL146" s="88">
        <v>4.9000000000000004</v>
      </c>
      <c r="BM146" s="88">
        <v>4.3</v>
      </c>
      <c r="BN146" s="88">
        <v>6.8</v>
      </c>
      <c r="BO146" s="88">
        <v>12.5</v>
      </c>
      <c r="BP146" s="88">
        <v>8.8000000000000007</v>
      </c>
      <c r="BQ146" s="88">
        <v>7.2</v>
      </c>
      <c r="BR146" s="88">
        <v>6.1</v>
      </c>
      <c r="BS146" s="88">
        <v>5.7</v>
      </c>
      <c r="BT146" s="88">
        <v>4.3</v>
      </c>
      <c r="BU146" s="88">
        <v>5.4</v>
      </c>
      <c r="BV146" s="88">
        <v>5.9</v>
      </c>
      <c r="BW146" s="88">
        <v>4.9000000000000004</v>
      </c>
      <c r="BX146" s="88">
        <v>6</v>
      </c>
      <c r="BY146" s="88">
        <v>4.2</v>
      </c>
      <c r="BZ146" s="88">
        <v>2</v>
      </c>
      <c r="CA146" s="88">
        <v>2.2999999999999998</v>
      </c>
      <c r="CB146" s="88">
        <v>2.5</v>
      </c>
      <c r="CC146" s="88">
        <v>15.600000000000001</v>
      </c>
      <c r="CD146" s="88">
        <v>67.600000000000009</v>
      </c>
      <c r="CE146" s="88">
        <v>17</v>
      </c>
    </row>
    <row r="147" spans="1:83" x14ac:dyDescent="0.25">
      <c r="A147" s="61" t="s">
        <v>820</v>
      </c>
      <c r="B147" s="61" t="s">
        <v>821</v>
      </c>
      <c r="C147" s="61" t="s">
        <v>822</v>
      </c>
      <c r="D147" s="61" t="s">
        <v>2099</v>
      </c>
      <c r="E147" s="61" t="s">
        <v>511</v>
      </c>
      <c r="F147" s="61" t="s">
        <v>512</v>
      </c>
      <c r="G147" s="61" t="s">
        <v>440</v>
      </c>
      <c r="H147" s="61" t="s">
        <v>823</v>
      </c>
      <c r="I147" s="61" t="s">
        <v>824</v>
      </c>
      <c r="J147" s="97" t="s">
        <v>824</v>
      </c>
      <c r="K147" s="61">
        <v>5426524</v>
      </c>
      <c r="L147" s="61" t="s">
        <v>172</v>
      </c>
      <c r="M147" s="83">
        <v>0.27949956599010178</v>
      </c>
      <c r="N147" s="77">
        <v>295</v>
      </c>
      <c r="O147" s="62">
        <v>1055.4578106588085</v>
      </c>
      <c r="P147" s="77">
        <v>108</v>
      </c>
      <c r="Q147" s="62">
        <v>2.73</v>
      </c>
      <c r="R147" s="77">
        <v>295</v>
      </c>
      <c r="S147" s="77">
        <v>0</v>
      </c>
      <c r="T147" s="77">
        <v>3</v>
      </c>
      <c r="U147" s="77">
        <v>2</v>
      </c>
      <c r="V147" s="77">
        <v>9</v>
      </c>
      <c r="W147" s="77">
        <v>3</v>
      </c>
      <c r="X147" s="77">
        <v>7</v>
      </c>
      <c r="Y147" s="77">
        <v>0</v>
      </c>
      <c r="Z147" s="77">
        <v>10</v>
      </c>
      <c r="AA147" s="77">
        <v>0</v>
      </c>
      <c r="AB147" s="77">
        <v>16</v>
      </c>
      <c r="AC147" s="77">
        <v>16</v>
      </c>
      <c r="AD147" s="77">
        <v>29</v>
      </c>
      <c r="AE147" s="77">
        <v>9</v>
      </c>
      <c r="AF147" s="77">
        <v>4</v>
      </c>
      <c r="AG147" s="77">
        <v>0</v>
      </c>
      <c r="AH147" s="77">
        <v>0</v>
      </c>
      <c r="AI147" s="62">
        <v>4.6296296296296298</v>
      </c>
      <c r="AJ147" s="62">
        <v>11.111111111111111</v>
      </c>
      <c r="AK147" s="62">
        <v>15.74074074074074</v>
      </c>
      <c r="AL147" s="62">
        <v>14.814814814814813</v>
      </c>
      <c r="AM147" s="62">
        <v>53.703703703703709</v>
      </c>
      <c r="AN147" s="77">
        <v>24006</v>
      </c>
      <c r="AO147" s="77">
        <v>65909</v>
      </c>
      <c r="AP147" s="62">
        <v>0.31481481481481483</v>
      </c>
      <c r="AQ147" s="77">
        <v>108</v>
      </c>
      <c r="AR147" s="77">
        <v>27</v>
      </c>
      <c r="AS147" s="77">
        <v>90</v>
      </c>
      <c r="AT147" s="77">
        <v>18</v>
      </c>
      <c r="AU147" s="77">
        <v>0</v>
      </c>
      <c r="AV147" s="77">
        <v>3</v>
      </c>
      <c r="AW147" s="77">
        <v>2</v>
      </c>
      <c r="AX147" s="77">
        <v>13</v>
      </c>
      <c r="AY147" s="77">
        <v>0</v>
      </c>
      <c r="AZ147" s="77">
        <v>2</v>
      </c>
      <c r="BA147" s="77">
        <v>8</v>
      </c>
      <c r="BB147" s="77">
        <v>2</v>
      </c>
      <c r="BC147" s="77">
        <v>0</v>
      </c>
      <c r="BD147" s="77">
        <v>25</v>
      </c>
      <c r="BE147" s="77">
        <v>7</v>
      </c>
      <c r="BF147" s="77">
        <v>0</v>
      </c>
      <c r="BG147" s="77">
        <v>40</v>
      </c>
      <c r="BH147" s="77">
        <v>0</v>
      </c>
      <c r="BI147" s="77">
        <v>2</v>
      </c>
      <c r="BJ147" s="62">
        <v>5.7692307692307696E-2</v>
      </c>
      <c r="BK147" s="88">
        <v>6.4</v>
      </c>
      <c r="BL147" s="88">
        <v>6.1</v>
      </c>
      <c r="BM147" s="88">
        <v>5.4</v>
      </c>
      <c r="BN147" s="88">
        <v>5.8</v>
      </c>
      <c r="BO147" s="88">
        <v>6.8</v>
      </c>
      <c r="BP147" s="88">
        <v>1.7</v>
      </c>
      <c r="BQ147" s="88">
        <v>5.4</v>
      </c>
      <c r="BR147" s="88">
        <v>6.8</v>
      </c>
      <c r="BS147" s="88">
        <v>10.199999999999999</v>
      </c>
      <c r="BT147" s="88">
        <v>5.0999999999999996</v>
      </c>
      <c r="BU147" s="88">
        <v>3.1</v>
      </c>
      <c r="BV147" s="88">
        <v>0.7</v>
      </c>
      <c r="BW147" s="88">
        <v>6.4</v>
      </c>
      <c r="BX147" s="88">
        <v>4.4000000000000004</v>
      </c>
      <c r="BY147" s="88">
        <v>14.9</v>
      </c>
      <c r="BZ147" s="88">
        <v>8.1</v>
      </c>
      <c r="CA147" s="88">
        <v>1</v>
      </c>
      <c r="CB147" s="88">
        <v>1.7</v>
      </c>
      <c r="CC147" s="88">
        <v>17.899999999999999</v>
      </c>
      <c r="CD147" s="88">
        <v>52.000000000000007</v>
      </c>
      <c r="CE147" s="88">
        <v>30.099999999999998</v>
      </c>
    </row>
    <row r="148" spans="1:83" x14ac:dyDescent="0.25">
      <c r="A148" s="61" t="s">
        <v>831</v>
      </c>
      <c r="B148" s="61" t="s">
        <v>832</v>
      </c>
      <c r="C148" s="61" t="s">
        <v>833</v>
      </c>
      <c r="D148" s="61" t="s">
        <v>2099</v>
      </c>
      <c r="E148" s="61" t="s">
        <v>511</v>
      </c>
      <c r="F148" s="61" t="s">
        <v>512</v>
      </c>
      <c r="G148" s="61" t="s">
        <v>440</v>
      </c>
      <c r="H148" s="61" t="s">
        <v>834</v>
      </c>
      <c r="I148" s="61" t="s">
        <v>835</v>
      </c>
      <c r="J148" s="97" t="s">
        <v>835</v>
      </c>
      <c r="K148" s="61">
        <v>5426932</v>
      </c>
      <c r="L148" s="61" t="s">
        <v>174</v>
      </c>
      <c r="M148" s="83">
        <v>0.42657561150347501</v>
      </c>
      <c r="N148" s="77">
        <v>446</v>
      </c>
      <c r="O148" s="62">
        <v>1045.535628321702</v>
      </c>
      <c r="P148" s="77">
        <v>142</v>
      </c>
      <c r="Q148" s="62">
        <v>3.14</v>
      </c>
      <c r="R148" s="77">
        <v>446</v>
      </c>
      <c r="S148" s="77">
        <v>7</v>
      </c>
      <c r="T148" s="77">
        <v>1</v>
      </c>
      <c r="U148" s="77">
        <v>3</v>
      </c>
      <c r="V148" s="77">
        <v>6</v>
      </c>
      <c r="W148" s="77">
        <v>7</v>
      </c>
      <c r="X148" s="77">
        <v>5</v>
      </c>
      <c r="Y148" s="77">
        <v>12</v>
      </c>
      <c r="Z148" s="77">
        <v>12</v>
      </c>
      <c r="AA148" s="77">
        <v>7</v>
      </c>
      <c r="AB148" s="77">
        <v>2</v>
      </c>
      <c r="AC148" s="77">
        <v>18</v>
      </c>
      <c r="AD148" s="77">
        <v>18</v>
      </c>
      <c r="AE148" s="77">
        <v>30</v>
      </c>
      <c r="AF148" s="77">
        <v>10</v>
      </c>
      <c r="AG148" s="77">
        <v>4</v>
      </c>
      <c r="AH148" s="77">
        <v>0</v>
      </c>
      <c r="AI148" s="62">
        <v>7.7464788732394361</v>
      </c>
      <c r="AJ148" s="62">
        <v>9.1549295774647899</v>
      </c>
      <c r="AK148" s="62">
        <v>25.352112676056336</v>
      </c>
      <c r="AL148" s="62">
        <v>1.4084507042253522</v>
      </c>
      <c r="AM148" s="62">
        <v>56.338028169014088</v>
      </c>
      <c r="AN148" s="77">
        <v>24955</v>
      </c>
      <c r="AO148" s="77">
        <v>69167</v>
      </c>
      <c r="AP148" s="62">
        <v>0.42253521126760563</v>
      </c>
      <c r="AQ148" s="77">
        <v>142</v>
      </c>
      <c r="AR148" s="77">
        <v>13</v>
      </c>
      <c r="AS148" s="77">
        <v>123</v>
      </c>
      <c r="AT148" s="77">
        <v>19</v>
      </c>
      <c r="AU148" s="77">
        <v>0</v>
      </c>
      <c r="AV148" s="77">
        <v>0</v>
      </c>
      <c r="AW148" s="77">
        <v>9</v>
      </c>
      <c r="AX148" s="77">
        <v>5</v>
      </c>
      <c r="AY148" s="77">
        <v>4</v>
      </c>
      <c r="AZ148" s="77">
        <v>9</v>
      </c>
      <c r="BA148" s="77">
        <v>26</v>
      </c>
      <c r="BB148" s="77">
        <v>5</v>
      </c>
      <c r="BC148" s="77">
        <v>0</v>
      </c>
      <c r="BD148" s="77">
        <v>20</v>
      </c>
      <c r="BE148" s="77">
        <v>0</v>
      </c>
      <c r="BF148" s="77">
        <v>0</v>
      </c>
      <c r="BG148" s="77">
        <v>62</v>
      </c>
      <c r="BH148" s="77">
        <v>0</v>
      </c>
      <c r="BI148" s="77">
        <v>0</v>
      </c>
      <c r="BJ148" s="62">
        <v>0.12857142857142856</v>
      </c>
      <c r="BK148" s="88">
        <v>10.3</v>
      </c>
      <c r="BL148" s="88">
        <v>2.9</v>
      </c>
      <c r="BM148" s="88">
        <v>3.6</v>
      </c>
      <c r="BN148" s="88">
        <v>11</v>
      </c>
      <c r="BO148" s="88">
        <v>8.6999999999999993</v>
      </c>
      <c r="BP148" s="88">
        <v>3.1</v>
      </c>
      <c r="BQ148" s="88">
        <v>4.5</v>
      </c>
      <c r="BR148" s="88">
        <v>8.1</v>
      </c>
      <c r="BS148" s="88">
        <v>4.7</v>
      </c>
      <c r="BT148" s="88">
        <v>12.6</v>
      </c>
      <c r="BU148" s="88">
        <v>5.8</v>
      </c>
      <c r="BV148" s="88">
        <v>4.3</v>
      </c>
      <c r="BW148" s="88">
        <v>5.2</v>
      </c>
      <c r="BX148" s="88">
        <v>5.6</v>
      </c>
      <c r="BY148" s="88">
        <v>2.5</v>
      </c>
      <c r="BZ148" s="88">
        <v>3.8</v>
      </c>
      <c r="CA148" s="88">
        <v>1.6</v>
      </c>
      <c r="CB148" s="88">
        <v>1.8</v>
      </c>
      <c r="CC148" s="88">
        <v>16.8</v>
      </c>
      <c r="CD148" s="88">
        <v>68</v>
      </c>
      <c r="CE148" s="88">
        <v>15.299999999999999</v>
      </c>
    </row>
    <row r="149" spans="1:83" x14ac:dyDescent="0.25">
      <c r="A149" s="61" t="s">
        <v>926</v>
      </c>
      <c r="B149" s="61" t="s">
        <v>927</v>
      </c>
      <c r="C149" s="61" t="s">
        <v>928</v>
      </c>
      <c r="D149" s="61" t="s">
        <v>2099</v>
      </c>
      <c r="E149" s="61" t="s">
        <v>511</v>
      </c>
      <c r="F149" s="61" t="s">
        <v>512</v>
      </c>
      <c r="G149" s="61" t="s">
        <v>440</v>
      </c>
      <c r="H149" s="61" t="s">
        <v>929</v>
      </c>
      <c r="I149" s="61" t="s">
        <v>930</v>
      </c>
      <c r="J149" s="97" t="s">
        <v>930</v>
      </c>
      <c r="K149" s="61">
        <v>5432908</v>
      </c>
      <c r="L149" s="61" t="s">
        <v>191</v>
      </c>
      <c r="M149" s="83">
        <v>0.54198775513836361</v>
      </c>
      <c r="N149" s="77">
        <v>417</v>
      </c>
      <c r="O149" s="62">
        <v>769.39007578417409</v>
      </c>
      <c r="P149" s="77">
        <v>164</v>
      </c>
      <c r="Q149" s="62">
        <v>2.54</v>
      </c>
      <c r="R149" s="77">
        <v>417</v>
      </c>
      <c r="S149" s="77">
        <v>12</v>
      </c>
      <c r="T149" s="77">
        <v>4</v>
      </c>
      <c r="U149" s="77">
        <v>12</v>
      </c>
      <c r="V149" s="77">
        <v>10</v>
      </c>
      <c r="W149" s="77">
        <v>11</v>
      </c>
      <c r="X149" s="77">
        <v>6</v>
      </c>
      <c r="Y149" s="77">
        <v>10</v>
      </c>
      <c r="Z149" s="77">
        <v>6</v>
      </c>
      <c r="AA149" s="77">
        <v>28</v>
      </c>
      <c r="AB149" s="77">
        <v>0</v>
      </c>
      <c r="AC149" s="77">
        <v>29</v>
      </c>
      <c r="AD149" s="77">
        <v>27</v>
      </c>
      <c r="AE149" s="77">
        <v>7</v>
      </c>
      <c r="AF149" s="77">
        <v>0</v>
      </c>
      <c r="AG149" s="77">
        <v>0</v>
      </c>
      <c r="AH149" s="77">
        <v>2</v>
      </c>
      <c r="AI149" s="62">
        <v>17.073170731707318</v>
      </c>
      <c r="AJ149" s="62">
        <v>12.804878048780488</v>
      </c>
      <c r="AK149" s="62">
        <v>30.487804878048781</v>
      </c>
      <c r="AL149" s="62">
        <v>0</v>
      </c>
      <c r="AM149" s="62">
        <v>39.634146341463413</v>
      </c>
      <c r="AN149" s="77">
        <v>25453</v>
      </c>
      <c r="AO149" s="77">
        <v>46618</v>
      </c>
      <c r="AP149" s="62">
        <v>0.60365853658536583</v>
      </c>
      <c r="AQ149" s="77">
        <v>164</v>
      </c>
      <c r="AR149" s="77">
        <v>19</v>
      </c>
      <c r="AS149" s="77">
        <v>133</v>
      </c>
      <c r="AT149" s="77">
        <v>31</v>
      </c>
      <c r="AU149" s="77">
        <v>5</v>
      </c>
      <c r="AV149" s="77">
        <v>0</v>
      </c>
      <c r="AW149" s="77">
        <v>17</v>
      </c>
      <c r="AX149" s="77">
        <v>6</v>
      </c>
      <c r="AY149" s="77">
        <v>7</v>
      </c>
      <c r="AZ149" s="77">
        <v>10</v>
      </c>
      <c r="BA149" s="77">
        <v>10</v>
      </c>
      <c r="BB149" s="77">
        <v>34</v>
      </c>
      <c r="BC149" s="77">
        <v>0</v>
      </c>
      <c r="BD149" s="77">
        <v>27</v>
      </c>
      <c r="BE149" s="77">
        <v>2</v>
      </c>
      <c r="BF149" s="77">
        <v>0</v>
      </c>
      <c r="BG149" s="77">
        <v>34</v>
      </c>
      <c r="BH149" s="77">
        <v>0</v>
      </c>
      <c r="BI149" s="77">
        <v>0</v>
      </c>
      <c r="BJ149" s="62">
        <v>0.17763157894736842</v>
      </c>
      <c r="BK149" s="88">
        <v>9.4</v>
      </c>
      <c r="BL149" s="88">
        <v>10.1</v>
      </c>
      <c r="BM149" s="88">
        <v>2.9</v>
      </c>
      <c r="BN149" s="88">
        <v>2.9</v>
      </c>
      <c r="BO149" s="88">
        <v>6.7</v>
      </c>
      <c r="BP149" s="88">
        <v>7.7</v>
      </c>
      <c r="BQ149" s="88">
        <v>3.4</v>
      </c>
      <c r="BR149" s="88">
        <v>13.7</v>
      </c>
      <c r="BS149" s="88">
        <v>5</v>
      </c>
      <c r="BT149" s="88">
        <v>4.8</v>
      </c>
      <c r="BU149" s="88">
        <v>9.1</v>
      </c>
      <c r="BV149" s="88">
        <v>3.4</v>
      </c>
      <c r="BW149" s="88">
        <v>8.4</v>
      </c>
      <c r="BX149" s="88">
        <v>5.3</v>
      </c>
      <c r="BY149" s="88">
        <v>1.7</v>
      </c>
      <c r="BZ149" s="88">
        <v>1.7</v>
      </c>
      <c r="CA149" s="88">
        <v>3.4</v>
      </c>
      <c r="CB149" s="88">
        <v>0.7</v>
      </c>
      <c r="CC149" s="88">
        <v>22.4</v>
      </c>
      <c r="CD149" s="88">
        <v>65.099999999999994</v>
      </c>
      <c r="CE149" s="88">
        <v>12.799999999999999</v>
      </c>
    </row>
    <row r="150" spans="1:83" x14ac:dyDescent="0.25">
      <c r="A150" s="61" t="s">
        <v>1115</v>
      </c>
      <c r="B150" s="61" t="s">
        <v>1116</v>
      </c>
      <c r="C150" s="61" t="s">
        <v>1117</v>
      </c>
      <c r="D150" s="61" t="s">
        <v>2099</v>
      </c>
      <c r="E150" s="61" t="s">
        <v>511</v>
      </c>
      <c r="F150" s="61" t="s">
        <v>512</v>
      </c>
      <c r="G150" s="61" t="s">
        <v>440</v>
      </c>
      <c r="H150" s="61" t="s">
        <v>1118</v>
      </c>
      <c r="I150" s="61" t="s">
        <v>1119</v>
      </c>
      <c r="J150" s="97" t="s">
        <v>1119</v>
      </c>
      <c r="K150" s="61">
        <v>5451100</v>
      </c>
      <c r="L150" s="61" t="s">
        <v>226</v>
      </c>
      <c r="M150" s="83">
        <v>1.1383186508809959</v>
      </c>
      <c r="N150" s="77">
        <v>1656</v>
      </c>
      <c r="O150" s="62">
        <v>1454.7771827496169</v>
      </c>
      <c r="P150" s="77">
        <v>639</v>
      </c>
      <c r="Q150" s="62">
        <v>2.59</v>
      </c>
      <c r="R150" s="77">
        <v>1656</v>
      </c>
      <c r="S150" s="77">
        <v>34</v>
      </c>
      <c r="T150" s="77">
        <v>38</v>
      </c>
      <c r="U150" s="77">
        <v>4</v>
      </c>
      <c r="V150" s="77">
        <v>33</v>
      </c>
      <c r="W150" s="77">
        <v>45</v>
      </c>
      <c r="X150" s="77">
        <v>15</v>
      </c>
      <c r="Y150" s="77">
        <v>34</v>
      </c>
      <c r="Z150" s="77">
        <v>60</v>
      </c>
      <c r="AA150" s="77">
        <v>34</v>
      </c>
      <c r="AB150" s="77">
        <v>55</v>
      </c>
      <c r="AC150" s="77">
        <v>53</v>
      </c>
      <c r="AD150" s="77">
        <v>70</v>
      </c>
      <c r="AE150" s="77">
        <v>52</v>
      </c>
      <c r="AF150" s="77">
        <v>80</v>
      </c>
      <c r="AG150" s="77">
        <v>22</v>
      </c>
      <c r="AH150" s="77">
        <v>10</v>
      </c>
      <c r="AI150" s="62">
        <v>11.893583724569639</v>
      </c>
      <c r="AJ150" s="62">
        <v>12.206572769953052</v>
      </c>
      <c r="AK150" s="62">
        <v>22.37871674491393</v>
      </c>
      <c r="AL150" s="62">
        <v>8.6071987480438175</v>
      </c>
      <c r="AM150" s="62">
        <v>44.913928012519563</v>
      </c>
      <c r="AN150" s="77">
        <v>29493</v>
      </c>
      <c r="AO150" s="77">
        <v>52446</v>
      </c>
      <c r="AP150" s="62">
        <v>0.46478873239436619</v>
      </c>
      <c r="AQ150" s="77">
        <v>639</v>
      </c>
      <c r="AR150" s="77">
        <v>113</v>
      </c>
      <c r="AS150" s="77">
        <v>533</v>
      </c>
      <c r="AT150" s="77">
        <v>106</v>
      </c>
      <c r="AU150" s="77">
        <v>9</v>
      </c>
      <c r="AV150" s="77">
        <v>22</v>
      </c>
      <c r="AW150" s="77">
        <v>29</v>
      </c>
      <c r="AX150" s="77">
        <v>25</v>
      </c>
      <c r="AY150" s="77">
        <v>15</v>
      </c>
      <c r="AZ150" s="77">
        <v>43</v>
      </c>
      <c r="BA150" s="77">
        <v>98</v>
      </c>
      <c r="BB150" s="77">
        <v>20</v>
      </c>
      <c r="BC150" s="77">
        <v>10</v>
      </c>
      <c r="BD150" s="77">
        <v>92</v>
      </c>
      <c r="BE150" s="77">
        <v>16</v>
      </c>
      <c r="BF150" s="77">
        <v>0</v>
      </c>
      <c r="BG150" s="77">
        <v>234</v>
      </c>
      <c r="BH150" s="77">
        <v>0</v>
      </c>
      <c r="BI150" s="77">
        <v>0</v>
      </c>
      <c r="BJ150" s="62">
        <v>0.13376835236541598</v>
      </c>
      <c r="BK150" s="88">
        <v>2.7</v>
      </c>
      <c r="BL150" s="88">
        <v>7.1</v>
      </c>
      <c r="BM150" s="88">
        <v>7.5</v>
      </c>
      <c r="BN150" s="88">
        <v>10.8</v>
      </c>
      <c r="BO150" s="88">
        <v>3.3</v>
      </c>
      <c r="BP150" s="88">
        <v>3.8</v>
      </c>
      <c r="BQ150" s="88">
        <v>1.8</v>
      </c>
      <c r="BR150" s="88">
        <v>4.2</v>
      </c>
      <c r="BS150" s="88">
        <v>8.9</v>
      </c>
      <c r="BT150" s="88">
        <v>10.3</v>
      </c>
      <c r="BU150" s="88">
        <v>2.6</v>
      </c>
      <c r="BV150" s="88">
        <v>10.199999999999999</v>
      </c>
      <c r="BW150" s="88">
        <v>7.5</v>
      </c>
      <c r="BX150" s="88">
        <v>5</v>
      </c>
      <c r="BY150" s="88">
        <v>3.9</v>
      </c>
      <c r="BZ150" s="88">
        <v>4.2</v>
      </c>
      <c r="CA150" s="88">
        <v>2.4</v>
      </c>
      <c r="CB150" s="88">
        <v>3.9</v>
      </c>
      <c r="CC150" s="88">
        <v>17.3</v>
      </c>
      <c r="CD150" s="88">
        <v>63.400000000000006</v>
      </c>
      <c r="CE150" s="88">
        <v>19.400000000000002</v>
      </c>
    </row>
    <row r="151" spans="1:83" x14ac:dyDescent="0.25">
      <c r="A151" s="61" t="s">
        <v>1175</v>
      </c>
      <c r="B151" s="61" t="s">
        <v>1176</v>
      </c>
      <c r="C151" s="61" t="s">
        <v>1177</v>
      </c>
      <c r="D151" s="61" t="s">
        <v>2099</v>
      </c>
      <c r="E151" s="61" t="s">
        <v>511</v>
      </c>
      <c r="F151" s="61" t="s">
        <v>512</v>
      </c>
      <c r="G151" s="61" t="s">
        <v>440</v>
      </c>
      <c r="H151" s="61" t="s">
        <v>1178</v>
      </c>
      <c r="I151" s="61" t="s">
        <v>1179</v>
      </c>
      <c r="J151" s="97" t="s">
        <v>1179</v>
      </c>
      <c r="K151" s="61">
        <v>5455276</v>
      </c>
      <c r="L151" s="61" t="s">
        <v>238</v>
      </c>
      <c r="M151" s="83">
        <v>0.53212555544479379</v>
      </c>
      <c r="N151" s="77">
        <v>1023</v>
      </c>
      <c r="O151" s="62">
        <v>1922.4786134259111</v>
      </c>
      <c r="P151" s="77">
        <v>461</v>
      </c>
      <c r="Q151" s="62">
        <v>2.21</v>
      </c>
      <c r="R151" s="77">
        <v>1018</v>
      </c>
      <c r="S151" s="77">
        <v>27</v>
      </c>
      <c r="T151" s="77">
        <v>6</v>
      </c>
      <c r="U151" s="77">
        <v>32</v>
      </c>
      <c r="V151" s="77">
        <v>21</v>
      </c>
      <c r="W151" s="77">
        <v>26</v>
      </c>
      <c r="X151" s="77">
        <v>33</v>
      </c>
      <c r="Y151" s="77">
        <v>49</v>
      </c>
      <c r="Z151" s="77">
        <v>9</v>
      </c>
      <c r="AA151" s="77">
        <v>7</v>
      </c>
      <c r="AB151" s="77">
        <v>60</v>
      </c>
      <c r="AC151" s="77">
        <v>35</v>
      </c>
      <c r="AD151" s="77">
        <v>61</v>
      </c>
      <c r="AE151" s="77">
        <v>68</v>
      </c>
      <c r="AF151" s="77">
        <v>10</v>
      </c>
      <c r="AG151" s="77">
        <v>11</v>
      </c>
      <c r="AH151" s="77">
        <v>6</v>
      </c>
      <c r="AI151" s="62">
        <v>14.099783080260304</v>
      </c>
      <c r="AJ151" s="62">
        <v>10.195227765726681</v>
      </c>
      <c r="AK151" s="62">
        <v>21.258134490238611</v>
      </c>
      <c r="AL151" s="62">
        <v>13.015184381778742</v>
      </c>
      <c r="AM151" s="62">
        <v>41.431670281995665</v>
      </c>
      <c r="AN151" s="77">
        <v>29938</v>
      </c>
      <c r="AO151" s="77">
        <v>53304</v>
      </c>
      <c r="AP151" s="62">
        <v>0.45553145336225598</v>
      </c>
      <c r="AQ151" s="77">
        <v>461</v>
      </c>
      <c r="AR151" s="77">
        <v>64</v>
      </c>
      <c r="AS151" s="77">
        <v>348</v>
      </c>
      <c r="AT151" s="77">
        <v>113</v>
      </c>
      <c r="AU151" s="77">
        <v>7</v>
      </c>
      <c r="AV151" s="77">
        <v>11</v>
      </c>
      <c r="AW151" s="77">
        <v>47</v>
      </c>
      <c r="AX151" s="77">
        <v>43</v>
      </c>
      <c r="AY151" s="77">
        <v>25</v>
      </c>
      <c r="AZ151" s="77">
        <v>8</v>
      </c>
      <c r="BA151" s="77">
        <v>13</v>
      </c>
      <c r="BB151" s="77">
        <v>6</v>
      </c>
      <c r="BC151" s="77">
        <v>43</v>
      </c>
      <c r="BD151" s="77">
        <v>88</v>
      </c>
      <c r="BE151" s="77">
        <v>3</v>
      </c>
      <c r="BF151" s="77">
        <v>4</v>
      </c>
      <c r="BG151" s="77">
        <v>148</v>
      </c>
      <c r="BH151" s="77">
        <v>4</v>
      </c>
      <c r="BI151" s="77">
        <v>0</v>
      </c>
      <c r="BJ151" s="62">
        <v>0.22666666666666666</v>
      </c>
      <c r="BK151" s="88">
        <v>4.7</v>
      </c>
      <c r="BL151" s="88">
        <v>4.3</v>
      </c>
      <c r="BM151" s="88">
        <v>5.9</v>
      </c>
      <c r="BN151" s="88">
        <v>3.1</v>
      </c>
      <c r="BO151" s="88">
        <v>10</v>
      </c>
      <c r="BP151" s="88">
        <v>4.3</v>
      </c>
      <c r="BQ151" s="88">
        <v>5.3</v>
      </c>
      <c r="BR151" s="88">
        <v>6.7</v>
      </c>
      <c r="BS151" s="88">
        <v>7.4</v>
      </c>
      <c r="BT151" s="88">
        <v>7.4</v>
      </c>
      <c r="BU151" s="88">
        <v>3.2</v>
      </c>
      <c r="BV151" s="88">
        <v>6.9</v>
      </c>
      <c r="BW151" s="88">
        <v>7</v>
      </c>
      <c r="BX151" s="88">
        <v>7.8</v>
      </c>
      <c r="BY151" s="88">
        <v>9.1</v>
      </c>
      <c r="BZ151" s="88">
        <v>3.6</v>
      </c>
      <c r="CA151" s="88">
        <v>0.8</v>
      </c>
      <c r="CB151" s="88">
        <v>2.2999999999999998</v>
      </c>
      <c r="CC151" s="88">
        <v>14.9</v>
      </c>
      <c r="CD151" s="88">
        <v>61.3</v>
      </c>
      <c r="CE151" s="88">
        <v>23.6</v>
      </c>
    </row>
    <row r="152" spans="1:83" x14ac:dyDescent="0.25">
      <c r="A152" s="61" t="s">
        <v>1343</v>
      </c>
      <c r="B152" s="61" t="s">
        <v>1344</v>
      </c>
      <c r="C152" s="61" t="s">
        <v>1345</v>
      </c>
      <c r="D152" s="61" t="s">
        <v>2099</v>
      </c>
      <c r="E152" s="61" t="s">
        <v>511</v>
      </c>
      <c r="F152" s="61" t="s">
        <v>512</v>
      </c>
      <c r="G152" s="61" t="s">
        <v>440</v>
      </c>
      <c r="H152" s="61" t="s">
        <v>1346</v>
      </c>
      <c r="I152" s="61" t="s">
        <v>1347</v>
      </c>
      <c r="J152" s="97" t="s">
        <v>1347</v>
      </c>
      <c r="K152" s="61">
        <v>5464228</v>
      </c>
      <c r="L152" s="61" t="s">
        <v>269</v>
      </c>
      <c r="M152" s="83">
        <v>3.4043211429989064</v>
      </c>
      <c r="N152" s="77">
        <v>3460</v>
      </c>
      <c r="O152" s="62">
        <v>1016.3553480010542</v>
      </c>
      <c r="P152" s="77">
        <v>1490</v>
      </c>
      <c r="Q152" s="62">
        <v>2.29</v>
      </c>
      <c r="R152" s="77">
        <v>3418</v>
      </c>
      <c r="S152" s="77">
        <v>124</v>
      </c>
      <c r="T152" s="77">
        <v>46</v>
      </c>
      <c r="U152" s="77">
        <v>20</v>
      </c>
      <c r="V152" s="77">
        <v>114</v>
      </c>
      <c r="W152" s="77">
        <v>61</v>
      </c>
      <c r="X152" s="77">
        <v>107</v>
      </c>
      <c r="Y152" s="77">
        <v>0</v>
      </c>
      <c r="Z152" s="77">
        <v>40</v>
      </c>
      <c r="AA152" s="77">
        <v>81</v>
      </c>
      <c r="AB152" s="77">
        <v>270</v>
      </c>
      <c r="AC152" s="77">
        <v>165</v>
      </c>
      <c r="AD152" s="77">
        <v>120</v>
      </c>
      <c r="AE152" s="77">
        <v>109</v>
      </c>
      <c r="AF152" s="77">
        <v>48</v>
      </c>
      <c r="AG152" s="77">
        <v>76</v>
      </c>
      <c r="AH152" s="77">
        <v>109</v>
      </c>
      <c r="AI152" s="62">
        <v>12.751677852348994</v>
      </c>
      <c r="AJ152" s="62">
        <v>11.74496644295302</v>
      </c>
      <c r="AK152" s="62">
        <v>15.302013422818792</v>
      </c>
      <c r="AL152" s="62">
        <v>18.120805369127517</v>
      </c>
      <c r="AM152" s="62">
        <v>42.080536912751676</v>
      </c>
      <c r="AN152" s="77">
        <v>33732</v>
      </c>
      <c r="AO152" s="77">
        <v>52054</v>
      </c>
      <c r="AP152" s="62">
        <v>0.39798657718120806</v>
      </c>
      <c r="AQ152" s="77">
        <v>1490</v>
      </c>
      <c r="AR152" s="77">
        <v>195</v>
      </c>
      <c r="AS152" s="77">
        <v>1084</v>
      </c>
      <c r="AT152" s="77">
        <v>406</v>
      </c>
      <c r="AU152" s="77">
        <v>8</v>
      </c>
      <c r="AV152" s="77">
        <v>20</v>
      </c>
      <c r="AW152" s="77">
        <v>145</v>
      </c>
      <c r="AX152" s="77">
        <v>112</v>
      </c>
      <c r="AY152" s="77">
        <v>63</v>
      </c>
      <c r="AZ152" s="77">
        <v>96</v>
      </c>
      <c r="BA152" s="77">
        <v>31</v>
      </c>
      <c r="BB152" s="77">
        <v>72</v>
      </c>
      <c r="BC152" s="77">
        <v>18</v>
      </c>
      <c r="BD152" s="77">
        <v>336</v>
      </c>
      <c r="BE152" s="77">
        <v>80</v>
      </c>
      <c r="BF152" s="77">
        <v>9</v>
      </c>
      <c r="BG152" s="77">
        <v>407</v>
      </c>
      <c r="BH152" s="77">
        <v>45</v>
      </c>
      <c r="BI152" s="77">
        <v>10</v>
      </c>
      <c r="BJ152" s="62">
        <v>0.19146005509641872</v>
      </c>
      <c r="BK152" s="88">
        <v>6.6</v>
      </c>
      <c r="BL152" s="88">
        <v>7.7</v>
      </c>
      <c r="BM152" s="88">
        <v>4.5</v>
      </c>
      <c r="BN152" s="88">
        <v>6</v>
      </c>
      <c r="BO152" s="88">
        <v>7.4</v>
      </c>
      <c r="BP152" s="88">
        <v>8.4</v>
      </c>
      <c r="BQ152" s="88">
        <v>5.0999999999999996</v>
      </c>
      <c r="BR152" s="88">
        <v>5.4</v>
      </c>
      <c r="BS152" s="88">
        <v>5</v>
      </c>
      <c r="BT152" s="88">
        <v>7.8</v>
      </c>
      <c r="BU152" s="88">
        <v>4</v>
      </c>
      <c r="BV152" s="88">
        <v>4.3</v>
      </c>
      <c r="BW152" s="88">
        <v>7.2</v>
      </c>
      <c r="BX152" s="88">
        <v>6.7</v>
      </c>
      <c r="BY152" s="88">
        <v>3</v>
      </c>
      <c r="BZ152" s="88">
        <v>6.1</v>
      </c>
      <c r="CA152" s="88">
        <v>2</v>
      </c>
      <c r="CB152" s="88">
        <v>2.8</v>
      </c>
      <c r="CC152" s="88">
        <v>18.8</v>
      </c>
      <c r="CD152" s="88">
        <v>60.599999999999994</v>
      </c>
      <c r="CE152" s="88">
        <v>20.599999999999998</v>
      </c>
    </row>
    <row r="153" spans="1:83" x14ac:dyDescent="0.25">
      <c r="A153" s="61" t="s">
        <v>1429</v>
      </c>
      <c r="B153" s="61" t="s">
        <v>1430</v>
      </c>
      <c r="C153" s="61" t="s">
        <v>1431</v>
      </c>
      <c r="D153" s="61" t="s">
        <v>2099</v>
      </c>
      <c r="E153" s="61" t="s">
        <v>511</v>
      </c>
      <c r="F153" s="61" t="s">
        <v>512</v>
      </c>
      <c r="G153" s="61" t="s">
        <v>440</v>
      </c>
      <c r="H153" s="61" t="s">
        <v>1432</v>
      </c>
      <c r="I153" s="61" t="s">
        <v>1433</v>
      </c>
      <c r="J153" s="97" t="s">
        <v>1433</v>
      </c>
      <c r="K153" s="61">
        <v>5468908</v>
      </c>
      <c r="L153" s="61" t="s">
        <v>285</v>
      </c>
      <c r="M153" s="83">
        <v>0.59454182688220392</v>
      </c>
      <c r="N153" s="77">
        <v>762</v>
      </c>
      <c r="O153" s="62">
        <v>1281.65919628557</v>
      </c>
      <c r="P153" s="77">
        <v>336</v>
      </c>
      <c r="Q153" s="62">
        <v>2.27</v>
      </c>
      <c r="R153" s="77">
        <v>762</v>
      </c>
      <c r="S153" s="77">
        <v>8</v>
      </c>
      <c r="T153" s="77">
        <v>8</v>
      </c>
      <c r="U153" s="77">
        <v>27</v>
      </c>
      <c r="V153" s="77">
        <v>6</v>
      </c>
      <c r="W153" s="77">
        <v>35</v>
      </c>
      <c r="X153" s="77">
        <v>25</v>
      </c>
      <c r="Y153" s="77">
        <v>6</v>
      </c>
      <c r="Z153" s="77">
        <v>8</v>
      </c>
      <c r="AA153" s="77">
        <v>12</v>
      </c>
      <c r="AB153" s="77">
        <v>32</v>
      </c>
      <c r="AC153" s="77">
        <v>75</v>
      </c>
      <c r="AD153" s="77">
        <v>42</v>
      </c>
      <c r="AE153" s="77">
        <v>43</v>
      </c>
      <c r="AF153" s="77">
        <v>0</v>
      </c>
      <c r="AG153" s="77">
        <v>6</v>
      </c>
      <c r="AH153" s="77">
        <v>3</v>
      </c>
      <c r="AI153" s="62">
        <v>12.797619047619047</v>
      </c>
      <c r="AJ153" s="62">
        <v>12.202380952380953</v>
      </c>
      <c r="AK153" s="62">
        <v>15.178571428571427</v>
      </c>
      <c r="AL153" s="62">
        <v>9.5238095238095237</v>
      </c>
      <c r="AM153" s="62">
        <v>50.297619047619044</v>
      </c>
      <c r="AN153" s="77">
        <v>31723</v>
      </c>
      <c r="AO153" s="77">
        <v>60100</v>
      </c>
      <c r="AP153" s="62">
        <v>0.4017857142857143</v>
      </c>
      <c r="AQ153" s="77">
        <v>336</v>
      </c>
      <c r="AR153" s="77">
        <v>41</v>
      </c>
      <c r="AS153" s="77">
        <v>275</v>
      </c>
      <c r="AT153" s="77">
        <v>61</v>
      </c>
      <c r="AU153" s="77">
        <v>8</v>
      </c>
      <c r="AV153" s="77">
        <v>19</v>
      </c>
      <c r="AW153" s="77">
        <v>16</v>
      </c>
      <c r="AX153" s="77">
        <v>23</v>
      </c>
      <c r="AY153" s="77">
        <v>10</v>
      </c>
      <c r="AZ153" s="77">
        <v>18</v>
      </c>
      <c r="BA153" s="77">
        <v>19</v>
      </c>
      <c r="BB153" s="77">
        <v>7</v>
      </c>
      <c r="BC153" s="77">
        <v>0</v>
      </c>
      <c r="BD153" s="77">
        <v>95</v>
      </c>
      <c r="BE153" s="77">
        <v>12</v>
      </c>
      <c r="BF153" s="77">
        <v>0</v>
      </c>
      <c r="BG153" s="77">
        <v>94</v>
      </c>
      <c r="BH153" s="77">
        <v>0</v>
      </c>
      <c r="BI153" s="77">
        <v>0</v>
      </c>
      <c r="BJ153" s="62">
        <v>0.1059190031152648</v>
      </c>
      <c r="BK153" s="88">
        <v>3.1</v>
      </c>
      <c r="BL153" s="88">
        <v>3.1</v>
      </c>
      <c r="BM153" s="88">
        <v>2.9</v>
      </c>
      <c r="BN153" s="88">
        <v>8.1</v>
      </c>
      <c r="BO153" s="88">
        <v>7.3</v>
      </c>
      <c r="BP153" s="88">
        <v>5.4</v>
      </c>
      <c r="BQ153" s="88">
        <v>10</v>
      </c>
      <c r="BR153" s="88">
        <v>5.5</v>
      </c>
      <c r="BS153" s="88">
        <v>5.6</v>
      </c>
      <c r="BT153" s="88">
        <v>6.8</v>
      </c>
      <c r="BU153" s="88">
        <v>1.4</v>
      </c>
      <c r="BV153" s="88">
        <v>13.4</v>
      </c>
      <c r="BW153" s="88">
        <v>6.7</v>
      </c>
      <c r="BX153" s="88">
        <v>7.9</v>
      </c>
      <c r="BY153" s="88">
        <v>3.7</v>
      </c>
      <c r="BZ153" s="88">
        <v>3.9</v>
      </c>
      <c r="CA153" s="88">
        <v>3.9</v>
      </c>
      <c r="CB153" s="88">
        <v>1</v>
      </c>
      <c r="CC153" s="88">
        <v>9.1</v>
      </c>
      <c r="CD153" s="88">
        <v>70.199999999999989</v>
      </c>
      <c r="CE153" s="88">
        <v>20.400000000000002</v>
      </c>
    </row>
    <row r="154" spans="1:83" x14ac:dyDescent="0.25">
      <c r="A154" s="61" t="s">
        <v>1655</v>
      </c>
      <c r="B154" s="61" t="s">
        <v>1656</v>
      </c>
      <c r="C154" s="61" t="s">
        <v>1657</v>
      </c>
      <c r="D154" s="61" t="s">
        <v>2099</v>
      </c>
      <c r="E154" s="61" t="s">
        <v>511</v>
      </c>
      <c r="F154" s="61" t="s">
        <v>512</v>
      </c>
      <c r="G154" s="61" t="s">
        <v>440</v>
      </c>
      <c r="H154" s="61" t="s">
        <v>1658</v>
      </c>
      <c r="I154" s="61" t="s">
        <v>1659</v>
      </c>
      <c r="J154" s="97" t="s">
        <v>1659</v>
      </c>
      <c r="K154" s="61">
        <v>5486620</v>
      </c>
      <c r="L154" s="61" t="s">
        <v>329</v>
      </c>
      <c r="M154" s="83">
        <v>1.052069572248042</v>
      </c>
      <c r="N154" s="77">
        <v>1006</v>
      </c>
      <c r="O154" s="62">
        <v>956.21052688597251</v>
      </c>
      <c r="P154" s="77">
        <v>410</v>
      </c>
      <c r="Q154" s="62">
        <v>2.4500000000000002</v>
      </c>
      <c r="R154" s="77">
        <v>1006</v>
      </c>
      <c r="S154" s="77">
        <v>12</v>
      </c>
      <c r="T154" s="77">
        <v>10</v>
      </c>
      <c r="U154" s="77">
        <v>8</v>
      </c>
      <c r="V154" s="77">
        <v>21</v>
      </c>
      <c r="W154" s="77">
        <v>22</v>
      </c>
      <c r="X154" s="77">
        <v>6</v>
      </c>
      <c r="Y154" s="77">
        <v>17</v>
      </c>
      <c r="Z154" s="77">
        <v>22</v>
      </c>
      <c r="AA154" s="77">
        <v>20</v>
      </c>
      <c r="AB154" s="77">
        <v>62</v>
      </c>
      <c r="AC154" s="77">
        <v>38</v>
      </c>
      <c r="AD154" s="77">
        <v>61</v>
      </c>
      <c r="AE154" s="77">
        <v>13</v>
      </c>
      <c r="AF154" s="77">
        <v>30</v>
      </c>
      <c r="AG154" s="77">
        <v>55</v>
      </c>
      <c r="AH154" s="77">
        <v>13</v>
      </c>
      <c r="AI154" s="62">
        <v>7.3170731707317067</v>
      </c>
      <c r="AJ154" s="62">
        <v>10.487804878048781</v>
      </c>
      <c r="AK154" s="62">
        <v>15.853658536585366</v>
      </c>
      <c r="AL154" s="62">
        <v>15.121951219512194</v>
      </c>
      <c r="AM154" s="62">
        <v>51.219512195121951</v>
      </c>
      <c r="AN154" s="77">
        <v>34045</v>
      </c>
      <c r="AO154" s="77">
        <v>63250</v>
      </c>
      <c r="AP154" s="62">
        <v>0.33658536585365856</v>
      </c>
      <c r="AQ154" s="77">
        <v>410</v>
      </c>
      <c r="AR154" s="77">
        <v>14</v>
      </c>
      <c r="AS154" s="77">
        <v>220</v>
      </c>
      <c r="AT154" s="77">
        <v>190</v>
      </c>
      <c r="AU154" s="77">
        <v>0</v>
      </c>
      <c r="AV154" s="77">
        <v>4</v>
      </c>
      <c r="AW154" s="77">
        <v>26</v>
      </c>
      <c r="AX154" s="77">
        <v>12</v>
      </c>
      <c r="AY154" s="77">
        <v>5</v>
      </c>
      <c r="AZ154" s="77">
        <v>32</v>
      </c>
      <c r="BA154" s="77">
        <v>22</v>
      </c>
      <c r="BB154" s="77">
        <v>22</v>
      </c>
      <c r="BC154" s="77">
        <v>15</v>
      </c>
      <c r="BD154" s="77">
        <v>47</v>
      </c>
      <c r="BE154" s="77">
        <v>53</v>
      </c>
      <c r="BF154" s="77">
        <v>0</v>
      </c>
      <c r="BG154" s="77">
        <v>151</v>
      </c>
      <c r="BH154" s="77">
        <v>21</v>
      </c>
      <c r="BI154" s="77">
        <v>0</v>
      </c>
      <c r="BJ154" s="62">
        <v>0.17804878048780487</v>
      </c>
      <c r="BK154" s="88">
        <v>9</v>
      </c>
      <c r="BL154" s="88">
        <v>7</v>
      </c>
      <c r="BM154" s="88">
        <v>6.3</v>
      </c>
      <c r="BN154" s="88">
        <v>7.1</v>
      </c>
      <c r="BO154" s="88">
        <v>6.4</v>
      </c>
      <c r="BP154" s="88">
        <v>7.5</v>
      </c>
      <c r="BQ154" s="88">
        <v>6.3</v>
      </c>
      <c r="BR154" s="88">
        <v>8.3000000000000007</v>
      </c>
      <c r="BS154" s="88">
        <v>7.4</v>
      </c>
      <c r="BT154" s="88">
        <v>7.2</v>
      </c>
      <c r="BU154" s="88">
        <v>2.6</v>
      </c>
      <c r="BV154" s="88">
        <v>4.3</v>
      </c>
      <c r="BW154" s="88">
        <v>4.7</v>
      </c>
      <c r="BX154" s="88">
        <v>6</v>
      </c>
      <c r="BY154" s="88">
        <v>2.4</v>
      </c>
      <c r="BZ154" s="88">
        <v>5</v>
      </c>
      <c r="CA154" s="88">
        <v>0.9</v>
      </c>
      <c r="CB154" s="88">
        <v>2.1</v>
      </c>
      <c r="CC154" s="88">
        <v>22.3</v>
      </c>
      <c r="CD154" s="88">
        <v>61.800000000000004</v>
      </c>
      <c r="CE154" s="88">
        <v>16.400000000000002</v>
      </c>
    </row>
    <row r="155" spans="1:83" x14ac:dyDescent="0.25">
      <c r="A155" s="61" t="s">
        <v>1690</v>
      </c>
      <c r="B155" s="61" t="s">
        <v>1691</v>
      </c>
      <c r="C155" s="61" t="s">
        <v>1692</v>
      </c>
      <c r="D155" s="61" t="s">
        <v>2099</v>
      </c>
      <c r="E155" s="61" t="s">
        <v>511</v>
      </c>
      <c r="F155" s="61" t="s">
        <v>512</v>
      </c>
      <c r="G155" s="61" t="s">
        <v>440</v>
      </c>
      <c r="H155" s="61" t="s">
        <v>1693</v>
      </c>
      <c r="I155" s="61" t="s">
        <v>1694</v>
      </c>
      <c r="J155" s="97" t="s">
        <v>1694</v>
      </c>
      <c r="K155" s="61">
        <v>5488708</v>
      </c>
      <c r="L155" s="61" t="s">
        <v>336</v>
      </c>
      <c r="M155" s="83">
        <v>0.59805514893499434</v>
      </c>
      <c r="N155" s="77">
        <v>105</v>
      </c>
      <c r="O155" s="62">
        <v>175.56909289549981</v>
      </c>
      <c r="P155" s="77">
        <v>55</v>
      </c>
      <c r="Q155" s="62">
        <v>1.91</v>
      </c>
      <c r="R155" s="77">
        <v>105</v>
      </c>
      <c r="S155" s="77">
        <v>8</v>
      </c>
      <c r="T155" s="77">
        <v>2</v>
      </c>
      <c r="U155" s="77">
        <v>10</v>
      </c>
      <c r="V155" s="77">
        <v>11</v>
      </c>
      <c r="W155" s="77">
        <v>0</v>
      </c>
      <c r="X155" s="77">
        <v>0</v>
      </c>
      <c r="Y155" s="77">
        <v>4</v>
      </c>
      <c r="Z155" s="77">
        <v>0</v>
      </c>
      <c r="AA155" s="77">
        <v>8</v>
      </c>
      <c r="AB155" s="77">
        <v>5</v>
      </c>
      <c r="AC155" s="77">
        <v>7</v>
      </c>
      <c r="AD155" s="77">
        <v>0</v>
      </c>
      <c r="AE155" s="77">
        <v>0</v>
      </c>
      <c r="AF155" s="77">
        <v>0</v>
      </c>
      <c r="AG155" s="77">
        <v>0</v>
      </c>
      <c r="AH155" s="77">
        <v>0</v>
      </c>
      <c r="AI155" s="62">
        <v>36.363636363636367</v>
      </c>
      <c r="AJ155" s="62">
        <v>20</v>
      </c>
      <c r="AK155" s="62">
        <v>21.818181818181817</v>
      </c>
      <c r="AL155" s="62">
        <v>9.0909090909090917</v>
      </c>
      <c r="AM155" s="62">
        <v>12.727272727272727</v>
      </c>
      <c r="AN155" s="77">
        <v>17001</v>
      </c>
      <c r="AO155" s="77">
        <v>23542</v>
      </c>
      <c r="AP155" s="62">
        <v>0.78181818181818186</v>
      </c>
      <c r="AQ155" s="77">
        <v>55</v>
      </c>
      <c r="AR155" s="77">
        <v>5</v>
      </c>
      <c r="AS155" s="77">
        <v>39</v>
      </c>
      <c r="AT155" s="77">
        <v>16</v>
      </c>
      <c r="AU155" s="77">
        <v>5</v>
      </c>
      <c r="AV155" s="77">
        <v>2</v>
      </c>
      <c r="AW155" s="77">
        <v>11</v>
      </c>
      <c r="AX155" s="77">
        <v>5</v>
      </c>
      <c r="AY155" s="77">
        <v>0</v>
      </c>
      <c r="AZ155" s="77">
        <v>0</v>
      </c>
      <c r="BA155" s="77">
        <v>4</v>
      </c>
      <c r="BB155" s="77">
        <v>8</v>
      </c>
      <c r="BC155" s="77">
        <v>0</v>
      </c>
      <c r="BD155" s="77">
        <v>12</v>
      </c>
      <c r="BE155" s="77">
        <v>0</v>
      </c>
      <c r="BF155" s="77">
        <v>0</v>
      </c>
      <c r="BG155" s="77">
        <v>0</v>
      </c>
      <c r="BH155" s="77">
        <v>0</v>
      </c>
      <c r="BI155" s="77">
        <v>0</v>
      </c>
      <c r="BJ155" s="62">
        <v>0.23404255319148937</v>
      </c>
      <c r="BK155" s="88">
        <v>4.8</v>
      </c>
      <c r="BL155" s="88">
        <v>4.8</v>
      </c>
      <c r="BM155" s="88">
        <v>0</v>
      </c>
      <c r="BN155" s="88">
        <v>0</v>
      </c>
      <c r="BO155" s="88">
        <v>5.7</v>
      </c>
      <c r="BP155" s="88">
        <v>15.2</v>
      </c>
      <c r="BQ155" s="88">
        <v>0</v>
      </c>
      <c r="BR155" s="88">
        <v>0</v>
      </c>
      <c r="BS155" s="88">
        <v>0</v>
      </c>
      <c r="BT155" s="88">
        <v>5.7</v>
      </c>
      <c r="BU155" s="88">
        <v>10.5</v>
      </c>
      <c r="BV155" s="88">
        <v>15.2</v>
      </c>
      <c r="BW155" s="88">
        <v>13.3</v>
      </c>
      <c r="BX155" s="88">
        <v>10.5</v>
      </c>
      <c r="BY155" s="88">
        <v>4.8</v>
      </c>
      <c r="BZ155" s="88">
        <v>9.5</v>
      </c>
      <c r="CA155" s="88">
        <v>0</v>
      </c>
      <c r="CB155" s="88">
        <v>0</v>
      </c>
      <c r="CC155" s="88">
        <v>9.6</v>
      </c>
      <c r="CD155" s="88">
        <v>65.599999999999994</v>
      </c>
      <c r="CE155" s="88">
        <v>24.8</v>
      </c>
    </row>
    <row r="156" spans="1:83" s="18" customFormat="1" x14ac:dyDescent="0.25">
      <c r="A156" s="67" t="s">
        <v>49</v>
      </c>
      <c r="B156" s="68" t="s">
        <v>1984</v>
      </c>
      <c r="C156" s="67"/>
      <c r="D156" s="67" t="s">
        <v>2098</v>
      </c>
      <c r="E156" s="67"/>
      <c r="F156" s="67"/>
      <c r="G156" s="67"/>
      <c r="H156" s="67"/>
      <c r="I156" s="67"/>
      <c r="J156" s="98"/>
      <c r="K156" s="67">
        <v>54049</v>
      </c>
      <c r="L156" s="67" t="s">
        <v>48</v>
      </c>
      <c r="M156" s="84">
        <v>311.26522685013191</v>
      </c>
      <c r="N156" s="78">
        <v>56256</v>
      </c>
      <c r="O156" s="69">
        <v>180.7333269099351</v>
      </c>
      <c r="P156" s="78">
        <v>23278</v>
      </c>
      <c r="Q156" s="69">
        <v>2.37</v>
      </c>
      <c r="R156" s="78">
        <v>55084</v>
      </c>
      <c r="S156" s="78">
        <v>1284</v>
      </c>
      <c r="T156" s="78">
        <v>1080</v>
      </c>
      <c r="U156" s="78">
        <v>1391</v>
      </c>
      <c r="V156" s="78">
        <v>1245</v>
      </c>
      <c r="W156" s="78">
        <v>1209</v>
      </c>
      <c r="X156" s="78">
        <v>1190</v>
      </c>
      <c r="Y156" s="78">
        <v>1038</v>
      </c>
      <c r="Z156" s="78">
        <v>1057</v>
      </c>
      <c r="AA156" s="78">
        <v>902</v>
      </c>
      <c r="AB156" s="78">
        <v>2057</v>
      </c>
      <c r="AC156" s="78">
        <v>2456</v>
      </c>
      <c r="AD156" s="78">
        <v>3224</v>
      </c>
      <c r="AE156" s="78">
        <v>2239</v>
      </c>
      <c r="AF156" s="78">
        <v>1007</v>
      </c>
      <c r="AG156" s="78">
        <v>1087</v>
      </c>
      <c r="AH156" s="78">
        <v>812</v>
      </c>
      <c r="AI156" s="69">
        <v>16.131110920182145</v>
      </c>
      <c r="AJ156" s="69">
        <v>10.542142795772833</v>
      </c>
      <c r="AK156" s="69">
        <v>17.986940458802302</v>
      </c>
      <c r="AL156" s="69">
        <v>8.8366698169945863</v>
      </c>
      <c r="AM156" s="69">
        <v>46.503136008248127</v>
      </c>
      <c r="AN156" s="78">
        <v>29526</v>
      </c>
      <c r="AO156" s="78">
        <v>55094</v>
      </c>
      <c r="AP156" s="69">
        <v>0.44660194174757284</v>
      </c>
      <c r="AQ156" s="78">
        <v>23278</v>
      </c>
      <c r="AR156" s="78">
        <v>3022</v>
      </c>
      <c r="AS156" s="78">
        <v>17239</v>
      </c>
      <c r="AT156" s="78">
        <v>6039</v>
      </c>
      <c r="AU156" s="78">
        <v>476</v>
      </c>
      <c r="AV156" s="78">
        <v>394</v>
      </c>
      <c r="AW156" s="78">
        <v>2425</v>
      </c>
      <c r="AX156" s="78">
        <v>1448</v>
      </c>
      <c r="AY156" s="78">
        <v>592</v>
      </c>
      <c r="AZ156" s="78">
        <v>1443</v>
      </c>
      <c r="BA156" s="78">
        <v>1754</v>
      </c>
      <c r="BB156" s="78">
        <v>701</v>
      </c>
      <c r="BC156" s="78">
        <v>419</v>
      </c>
      <c r="BD156" s="78">
        <v>3309</v>
      </c>
      <c r="BE156" s="78">
        <v>959</v>
      </c>
      <c r="BF156" s="78">
        <v>94</v>
      </c>
      <c r="BG156" s="78">
        <v>7845</v>
      </c>
      <c r="BH156" s="78">
        <v>369</v>
      </c>
      <c r="BI156" s="78">
        <v>59</v>
      </c>
      <c r="BJ156" s="69">
        <v>0.1992192758110109</v>
      </c>
      <c r="BK156" s="89">
        <v>5.5</v>
      </c>
      <c r="BL156" s="89">
        <v>5.7</v>
      </c>
      <c r="BM156" s="89">
        <v>5.6</v>
      </c>
      <c r="BN156" s="89">
        <v>6.5</v>
      </c>
      <c r="BO156" s="89">
        <v>8</v>
      </c>
      <c r="BP156" s="89">
        <v>6.5</v>
      </c>
      <c r="BQ156" s="89">
        <v>5.7</v>
      </c>
      <c r="BR156" s="89">
        <v>6</v>
      </c>
      <c r="BS156" s="89">
        <v>5.9</v>
      </c>
      <c r="BT156" s="89">
        <v>6.2</v>
      </c>
      <c r="BU156" s="89">
        <v>6.2</v>
      </c>
      <c r="BV156" s="89">
        <v>6.4</v>
      </c>
      <c r="BW156" s="89">
        <v>6.7</v>
      </c>
      <c r="BX156" s="89">
        <v>6.7</v>
      </c>
      <c r="BY156" s="89">
        <v>4.8</v>
      </c>
      <c r="BZ156" s="89">
        <v>3.5</v>
      </c>
      <c r="CA156" s="89">
        <v>2.1</v>
      </c>
      <c r="CB156" s="89">
        <v>2</v>
      </c>
      <c r="CC156" s="89">
        <v>16.799999999999997</v>
      </c>
      <c r="CD156" s="89">
        <v>64.100000000000009</v>
      </c>
      <c r="CE156" s="89">
        <v>19.100000000000001</v>
      </c>
    </row>
    <row r="157" spans="1:83" s="72" customFormat="1" x14ac:dyDescent="0.25">
      <c r="A157" s="70" t="s">
        <v>1800</v>
      </c>
      <c r="B157" s="70" t="s">
        <v>1801</v>
      </c>
      <c r="C157" s="70" t="s">
        <v>1802</v>
      </c>
      <c r="D157" s="70" t="s">
        <v>2097</v>
      </c>
      <c r="E157" s="70" t="s">
        <v>567</v>
      </c>
      <c r="F157" s="70" t="s">
        <v>568</v>
      </c>
      <c r="G157" s="70" t="s">
        <v>440</v>
      </c>
      <c r="H157" s="70" t="s">
        <v>1803</v>
      </c>
      <c r="I157" s="70" t="s">
        <v>1804</v>
      </c>
      <c r="J157" s="96" t="s">
        <v>1804</v>
      </c>
      <c r="K157" s="70" t="s">
        <v>1978</v>
      </c>
      <c r="L157" s="70" t="s">
        <v>1978</v>
      </c>
      <c r="M157" s="82">
        <v>303.51519883471241</v>
      </c>
      <c r="N157" s="76">
        <v>17179</v>
      </c>
      <c r="O157" s="71">
        <v>56.600130952108593</v>
      </c>
      <c r="P157" s="76">
        <v>6136</v>
      </c>
      <c r="Q157" s="71">
        <v>2.7452737940026077</v>
      </c>
      <c r="R157" s="76">
        <v>16845</v>
      </c>
      <c r="S157" s="76">
        <v>318</v>
      </c>
      <c r="T157" s="76">
        <v>225</v>
      </c>
      <c r="U157" s="76">
        <v>308</v>
      </c>
      <c r="V157" s="76">
        <v>382</v>
      </c>
      <c r="W157" s="76">
        <v>366</v>
      </c>
      <c r="X157" s="76">
        <v>114</v>
      </c>
      <c r="Y157" s="76">
        <v>186</v>
      </c>
      <c r="Z157" s="76">
        <v>263</v>
      </c>
      <c r="AA157" s="76">
        <v>207</v>
      </c>
      <c r="AB157" s="76">
        <v>668</v>
      </c>
      <c r="AC157" s="76">
        <v>700</v>
      </c>
      <c r="AD157" s="76">
        <v>587</v>
      </c>
      <c r="AE157" s="76">
        <v>708</v>
      </c>
      <c r="AF157" s="76">
        <v>420</v>
      </c>
      <c r="AG157" s="76">
        <v>407</v>
      </c>
      <c r="AH157" s="76">
        <v>276</v>
      </c>
      <c r="AI157" s="71">
        <v>13.86897001303781</v>
      </c>
      <c r="AJ157" s="71">
        <v>12.190352020860495</v>
      </c>
      <c r="AK157" s="71">
        <v>12.548891786179922</v>
      </c>
      <c r="AL157" s="71">
        <v>10.886571056062582</v>
      </c>
      <c r="AM157" s="71">
        <v>50.488917861799223</v>
      </c>
      <c r="AN157" s="76">
        <v>30706</v>
      </c>
      <c r="AO157" s="76">
        <v>52371</v>
      </c>
      <c r="AP157" s="71">
        <v>0.38608213820078224</v>
      </c>
      <c r="AQ157" s="76">
        <v>6136</v>
      </c>
      <c r="AR157" s="76">
        <v>1615</v>
      </c>
      <c r="AS157" s="76">
        <v>5306</v>
      </c>
      <c r="AT157" s="76">
        <v>830</v>
      </c>
      <c r="AU157" s="76">
        <v>71</v>
      </c>
      <c r="AV157" s="76">
        <v>132</v>
      </c>
      <c r="AW157" s="76">
        <v>483</v>
      </c>
      <c r="AX157" s="76">
        <v>251</v>
      </c>
      <c r="AY157" s="76">
        <v>333</v>
      </c>
      <c r="AZ157" s="76">
        <v>280</v>
      </c>
      <c r="BA157" s="76">
        <v>388</v>
      </c>
      <c r="BB157" s="76">
        <v>164</v>
      </c>
      <c r="BC157" s="76">
        <v>44</v>
      </c>
      <c r="BD157" s="76">
        <v>1131</v>
      </c>
      <c r="BE157" s="76">
        <v>170</v>
      </c>
      <c r="BF157" s="76">
        <v>68</v>
      </c>
      <c r="BG157" s="76">
        <v>2268</v>
      </c>
      <c r="BH157" s="76">
        <v>97</v>
      </c>
      <c r="BI157" s="76">
        <v>20</v>
      </c>
      <c r="BJ157" s="71">
        <v>0.15169491525423728</v>
      </c>
      <c r="BK157" s="87">
        <v>4.8</v>
      </c>
      <c r="BL157" s="87">
        <v>5.2</v>
      </c>
      <c r="BM157" s="87">
        <v>5.7</v>
      </c>
      <c r="BN157" s="87">
        <v>5.4</v>
      </c>
      <c r="BO157" s="87">
        <v>4.8</v>
      </c>
      <c r="BP157" s="87">
        <v>5.9</v>
      </c>
      <c r="BQ157" s="87">
        <v>5.3</v>
      </c>
      <c r="BR157" s="87">
        <v>5.9</v>
      </c>
      <c r="BS157" s="87">
        <v>5.5</v>
      </c>
      <c r="BT157" s="87">
        <v>6.8</v>
      </c>
      <c r="BU157" s="87">
        <v>6.6</v>
      </c>
      <c r="BV157" s="87">
        <v>7.3</v>
      </c>
      <c r="BW157" s="87">
        <v>8.5</v>
      </c>
      <c r="BX157" s="87">
        <v>7.3</v>
      </c>
      <c r="BY157" s="87">
        <v>6.5</v>
      </c>
      <c r="BZ157" s="87">
        <v>3.6</v>
      </c>
      <c r="CA157" s="87">
        <v>3</v>
      </c>
      <c r="CB157" s="87">
        <v>1.8</v>
      </c>
      <c r="CC157" s="87">
        <v>15.7</v>
      </c>
      <c r="CD157" s="87">
        <v>62</v>
      </c>
      <c r="CE157" s="87">
        <v>22.200000000000003</v>
      </c>
    </row>
    <row r="158" spans="1:83" x14ac:dyDescent="0.25">
      <c r="A158" s="61" t="s">
        <v>564</v>
      </c>
      <c r="B158" s="61" t="s">
        <v>565</v>
      </c>
      <c r="C158" s="61" t="s">
        <v>566</v>
      </c>
      <c r="D158" s="61" t="s">
        <v>2099</v>
      </c>
      <c r="E158" s="61" t="s">
        <v>567</v>
      </c>
      <c r="F158" s="61" t="s">
        <v>568</v>
      </c>
      <c r="G158" s="61" t="s">
        <v>440</v>
      </c>
      <c r="H158" s="61" t="s">
        <v>569</v>
      </c>
      <c r="I158" s="61" t="s">
        <v>570</v>
      </c>
      <c r="J158" s="97" t="s">
        <v>570</v>
      </c>
      <c r="K158" s="61">
        <v>5406340</v>
      </c>
      <c r="L158" s="61" t="s">
        <v>128</v>
      </c>
      <c r="M158" s="83">
        <v>1.776338818004247</v>
      </c>
      <c r="N158" s="77">
        <v>1265</v>
      </c>
      <c r="O158" s="62">
        <v>712.13891582983774</v>
      </c>
      <c r="P158" s="77">
        <v>540</v>
      </c>
      <c r="Q158" s="62">
        <v>2.34</v>
      </c>
      <c r="R158" s="77">
        <v>1265</v>
      </c>
      <c r="S158" s="77">
        <v>68</v>
      </c>
      <c r="T158" s="77">
        <v>40</v>
      </c>
      <c r="U158" s="77">
        <v>48</v>
      </c>
      <c r="V158" s="77">
        <v>51</v>
      </c>
      <c r="W158" s="77">
        <v>20</v>
      </c>
      <c r="X158" s="77">
        <v>37</v>
      </c>
      <c r="Y158" s="77">
        <v>47</v>
      </c>
      <c r="Z158" s="77">
        <v>18</v>
      </c>
      <c r="AA158" s="77">
        <v>22</v>
      </c>
      <c r="AB158" s="77">
        <v>28</v>
      </c>
      <c r="AC158" s="77">
        <v>17</v>
      </c>
      <c r="AD158" s="77">
        <v>46</v>
      </c>
      <c r="AE158" s="77">
        <v>67</v>
      </c>
      <c r="AF158" s="77">
        <v>9</v>
      </c>
      <c r="AG158" s="77">
        <v>20</v>
      </c>
      <c r="AH158" s="77">
        <v>2</v>
      </c>
      <c r="AI158" s="62">
        <v>28.888888888888886</v>
      </c>
      <c r="AJ158" s="62">
        <v>13.148148148148147</v>
      </c>
      <c r="AK158" s="62">
        <v>22.962962962962962</v>
      </c>
      <c r="AL158" s="62">
        <v>5.1851851851851851</v>
      </c>
      <c r="AM158" s="62">
        <v>29.814814814814817</v>
      </c>
      <c r="AN158" s="77">
        <v>22785</v>
      </c>
      <c r="AO158" s="77">
        <v>35536</v>
      </c>
      <c r="AP158" s="62">
        <v>0.65</v>
      </c>
      <c r="AQ158" s="77">
        <v>540</v>
      </c>
      <c r="AR158" s="77">
        <v>143</v>
      </c>
      <c r="AS158" s="77">
        <v>367</v>
      </c>
      <c r="AT158" s="77">
        <v>173</v>
      </c>
      <c r="AU158" s="77">
        <v>18</v>
      </c>
      <c r="AV158" s="77">
        <v>19</v>
      </c>
      <c r="AW158" s="77">
        <v>119</v>
      </c>
      <c r="AX158" s="77">
        <v>40</v>
      </c>
      <c r="AY158" s="77">
        <v>14</v>
      </c>
      <c r="AZ158" s="77">
        <v>51</v>
      </c>
      <c r="BA158" s="77">
        <v>48</v>
      </c>
      <c r="BB158" s="77">
        <v>34</v>
      </c>
      <c r="BC158" s="77">
        <v>5</v>
      </c>
      <c r="BD158" s="77">
        <v>42</v>
      </c>
      <c r="BE158" s="77">
        <v>0</v>
      </c>
      <c r="BF158" s="77">
        <v>0</v>
      </c>
      <c r="BG158" s="77">
        <v>135</v>
      </c>
      <c r="BH158" s="77">
        <v>0</v>
      </c>
      <c r="BI158" s="77">
        <v>0</v>
      </c>
      <c r="BJ158" s="62">
        <v>0.33333333333333331</v>
      </c>
      <c r="BK158" s="88">
        <v>2.2000000000000002</v>
      </c>
      <c r="BL158" s="88">
        <v>2.1</v>
      </c>
      <c r="BM158" s="88">
        <v>3.6</v>
      </c>
      <c r="BN158" s="88">
        <v>5.8</v>
      </c>
      <c r="BO158" s="88">
        <v>3.3</v>
      </c>
      <c r="BP158" s="88">
        <v>4.8</v>
      </c>
      <c r="BQ158" s="88">
        <v>6.2</v>
      </c>
      <c r="BR158" s="88">
        <v>4.2</v>
      </c>
      <c r="BS158" s="88">
        <v>7.4</v>
      </c>
      <c r="BT158" s="88">
        <v>5.5</v>
      </c>
      <c r="BU158" s="88">
        <v>5</v>
      </c>
      <c r="BV158" s="88">
        <v>12.1</v>
      </c>
      <c r="BW158" s="88">
        <v>16.3</v>
      </c>
      <c r="BX158" s="88">
        <v>5</v>
      </c>
      <c r="BY158" s="88">
        <v>8.1999999999999993</v>
      </c>
      <c r="BZ158" s="88">
        <v>2.9</v>
      </c>
      <c r="CA158" s="88">
        <v>2.8</v>
      </c>
      <c r="CB158" s="88">
        <v>2.5</v>
      </c>
      <c r="CC158" s="88">
        <v>7.9</v>
      </c>
      <c r="CD158" s="88">
        <v>70.599999999999994</v>
      </c>
      <c r="CE158" s="88">
        <v>21.4</v>
      </c>
    </row>
    <row r="159" spans="1:83" x14ac:dyDescent="0.25">
      <c r="A159" s="61" t="s">
        <v>663</v>
      </c>
      <c r="B159" s="61" t="s">
        <v>664</v>
      </c>
      <c r="C159" s="61" t="s">
        <v>665</v>
      </c>
      <c r="D159" s="61" t="s">
        <v>2099</v>
      </c>
      <c r="E159" s="61" t="s">
        <v>567</v>
      </c>
      <c r="F159" s="61" t="s">
        <v>568</v>
      </c>
      <c r="G159" s="61" t="s">
        <v>440</v>
      </c>
      <c r="H159" s="61" t="s">
        <v>666</v>
      </c>
      <c r="I159" s="61" t="s">
        <v>667</v>
      </c>
      <c r="J159" s="97" t="s">
        <v>667</v>
      </c>
      <c r="K159" s="61">
        <v>5412484</v>
      </c>
      <c r="L159" s="61" t="s">
        <v>145</v>
      </c>
      <c r="M159" s="83">
        <v>0.87011055267668258</v>
      </c>
      <c r="N159" s="77">
        <v>479</v>
      </c>
      <c r="O159" s="62">
        <v>550.50475887974642</v>
      </c>
      <c r="P159" s="77">
        <v>186</v>
      </c>
      <c r="Q159" s="62">
        <v>2.58</v>
      </c>
      <c r="R159" s="77">
        <v>479</v>
      </c>
      <c r="S159" s="77">
        <v>20</v>
      </c>
      <c r="T159" s="77">
        <v>38</v>
      </c>
      <c r="U159" s="77">
        <v>10</v>
      </c>
      <c r="V159" s="77">
        <v>10</v>
      </c>
      <c r="W159" s="77">
        <v>8</v>
      </c>
      <c r="X159" s="77">
        <v>4</v>
      </c>
      <c r="Y159" s="77">
        <v>9</v>
      </c>
      <c r="Z159" s="77">
        <v>6</v>
      </c>
      <c r="AA159" s="77">
        <v>8</v>
      </c>
      <c r="AB159" s="77">
        <v>11</v>
      </c>
      <c r="AC159" s="77">
        <v>7</v>
      </c>
      <c r="AD159" s="77">
        <v>11</v>
      </c>
      <c r="AE159" s="77">
        <v>4</v>
      </c>
      <c r="AF159" s="77">
        <v>14</v>
      </c>
      <c r="AG159" s="77">
        <v>6</v>
      </c>
      <c r="AH159" s="77">
        <v>20</v>
      </c>
      <c r="AI159" s="62">
        <v>36.55913978494624</v>
      </c>
      <c r="AJ159" s="62">
        <v>9.67741935483871</v>
      </c>
      <c r="AK159" s="62">
        <v>14.516129032258066</v>
      </c>
      <c r="AL159" s="62">
        <v>5.913978494623656</v>
      </c>
      <c r="AM159" s="62">
        <v>33.333333333333329</v>
      </c>
      <c r="AN159" s="77">
        <v>65936</v>
      </c>
      <c r="AO159" s="77">
        <v>37857</v>
      </c>
      <c r="AP159" s="62">
        <v>0.60752688172043012</v>
      </c>
      <c r="AQ159" s="77">
        <v>186</v>
      </c>
      <c r="AR159" s="77">
        <v>296</v>
      </c>
      <c r="AS159" s="77">
        <v>145</v>
      </c>
      <c r="AT159" s="77">
        <v>41</v>
      </c>
      <c r="AU159" s="77">
        <v>1</v>
      </c>
      <c r="AV159" s="77">
        <v>11</v>
      </c>
      <c r="AW159" s="77">
        <v>47</v>
      </c>
      <c r="AX159" s="77">
        <v>8</v>
      </c>
      <c r="AY159" s="77">
        <v>7</v>
      </c>
      <c r="AZ159" s="77">
        <v>3</v>
      </c>
      <c r="BA159" s="77">
        <v>21</v>
      </c>
      <c r="BB159" s="77">
        <v>0</v>
      </c>
      <c r="BC159" s="77">
        <v>2</v>
      </c>
      <c r="BD159" s="77">
        <v>13</v>
      </c>
      <c r="BE159" s="77">
        <v>5</v>
      </c>
      <c r="BF159" s="77">
        <v>0</v>
      </c>
      <c r="BG159" s="77">
        <v>52</v>
      </c>
      <c r="BH159" s="77">
        <v>0</v>
      </c>
      <c r="BI159" s="77">
        <v>0</v>
      </c>
      <c r="BJ159" s="62">
        <v>0.30588235294117649</v>
      </c>
      <c r="BK159" s="88">
        <v>1.3</v>
      </c>
      <c r="BL159" s="88">
        <v>5.6</v>
      </c>
      <c r="BM159" s="88">
        <v>7.3</v>
      </c>
      <c r="BN159" s="88">
        <v>4.8</v>
      </c>
      <c r="BO159" s="88">
        <v>1</v>
      </c>
      <c r="BP159" s="88">
        <v>1.9</v>
      </c>
      <c r="BQ159" s="88">
        <v>7.9</v>
      </c>
      <c r="BR159" s="88">
        <v>10</v>
      </c>
      <c r="BS159" s="88">
        <v>7.3</v>
      </c>
      <c r="BT159" s="88">
        <v>6.3</v>
      </c>
      <c r="BU159" s="88">
        <v>9.8000000000000007</v>
      </c>
      <c r="BV159" s="88">
        <v>2.1</v>
      </c>
      <c r="BW159" s="88">
        <v>4.5999999999999996</v>
      </c>
      <c r="BX159" s="88">
        <v>7.7</v>
      </c>
      <c r="BY159" s="88">
        <v>11.7</v>
      </c>
      <c r="BZ159" s="88">
        <v>2.5</v>
      </c>
      <c r="CA159" s="88">
        <v>3.1</v>
      </c>
      <c r="CB159" s="88">
        <v>5</v>
      </c>
      <c r="CC159" s="88">
        <v>14.2</v>
      </c>
      <c r="CD159" s="88">
        <v>55.7</v>
      </c>
      <c r="CE159" s="88">
        <v>30</v>
      </c>
    </row>
    <row r="160" spans="1:83" x14ac:dyDescent="0.25">
      <c r="A160" s="61" t="s">
        <v>902</v>
      </c>
      <c r="B160" s="61" t="s">
        <v>903</v>
      </c>
      <c r="C160" s="61" t="s">
        <v>904</v>
      </c>
      <c r="D160" s="61" t="s">
        <v>2099</v>
      </c>
      <c r="E160" s="61" t="s">
        <v>567</v>
      </c>
      <c r="F160" s="61" t="s">
        <v>568</v>
      </c>
      <c r="G160" s="61" t="s">
        <v>440</v>
      </c>
      <c r="H160" s="61" t="s">
        <v>905</v>
      </c>
      <c r="I160" s="61" t="s">
        <v>906</v>
      </c>
      <c r="J160" s="97" t="s">
        <v>906</v>
      </c>
      <c r="K160" s="61">
        <v>5431492</v>
      </c>
      <c r="L160" s="61" t="s">
        <v>187</v>
      </c>
      <c r="M160" s="83">
        <v>1.1593245798632692</v>
      </c>
      <c r="N160" s="77">
        <v>1674</v>
      </c>
      <c r="O160" s="62">
        <v>1443.9441974027943</v>
      </c>
      <c r="P160" s="77">
        <v>671</v>
      </c>
      <c r="Q160" s="62">
        <v>2.4900000000000002</v>
      </c>
      <c r="R160" s="77">
        <v>1674</v>
      </c>
      <c r="S160" s="77">
        <v>35</v>
      </c>
      <c r="T160" s="77">
        <v>25</v>
      </c>
      <c r="U160" s="77">
        <v>43</v>
      </c>
      <c r="V160" s="77">
        <v>24</v>
      </c>
      <c r="W160" s="77">
        <v>39</v>
      </c>
      <c r="X160" s="77">
        <v>22</v>
      </c>
      <c r="Y160" s="77">
        <v>9</v>
      </c>
      <c r="Z160" s="77">
        <v>23</v>
      </c>
      <c r="AA160" s="77">
        <v>13</v>
      </c>
      <c r="AB160" s="77">
        <v>48</v>
      </c>
      <c r="AC160" s="77">
        <v>43</v>
      </c>
      <c r="AD160" s="77">
        <v>90</v>
      </c>
      <c r="AE160" s="77">
        <v>68</v>
      </c>
      <c r="AF160" s="77">
        <v>82</v>
      </c>
      <c r="AG160" s="77">
        <v>62</v>
      </c>
      <c r="AH160" s="77">
        <v>45</v>
      </c>
      <c r="AI160" s="62">
        <v>15.350223546944857</v>
      </c>
      <c r="AJ160" s="62">
        <v>9.3889716840536508</v>
      </c>
      <c r="AK160" s="62">
        <v>9.9850968703427725</v>
      </c>
      <c r="AL160" s="62">
        <v>7.1535022354694489</v>
      </c>
      <c r="AM160" s="62">
        <v>58.122205663189277</v>
      </c>
      <c r="AN160" s="77">
        <v>43631</v>
      </c>
      <c r="AO160" s="77">
        <v>77530</v>
      </c>
      <c r="AP160" s="62">
        <v>0.34724292101341281</v>
      </c>
      <c r="AQ160" s="77">
        <v>671</v>
      </c>
      <c r="AR160" s="77">
        <v>36</v>
      </c>
      <c r="AS160" s="77">
        <v>564</v>
      </c>
      <c r="AT160" s="77">
        <v>107</v>
      </c>
      <c r="AU160" s="77">
        <v>3</v>
      </c>
      <c r="AV160" s="77">
        <v>28</v>
      </c>
      <c r="AW160" s="77">
        <v>72</v>
      </c>
      <c r="AX160" s="77">
        <v>35</v>
      </c>
      <c r="AY160" s="77">
        <v>22</v>
      </c>
      <c r="AZ160" s="77">
        <v>28</v>
      </c>
      <c r="BA160" s="77">
        <v>34</v>
      </c>
      <c r="BB160" s="77">
        <v>5</v>
      </c>
      <c r="BC160" s="77">
        <v>3</v>
      </c>
      <c r="BD160" s="77">
        <v>65</v>
      </c>
      <c r="BE160" s="77">
        <v>21</v>
      </c>
      <c r="BF160" s="77">
        <v>0</v>
      </c>
      <c r="BG160" s="77">
        <v>328</v>
      </c>
      <c r="BH160" s="77">
        <v>1</v>
      </c>
      <c r="BI160" s="77">
        <v>18</v>
      </c>
      <c r="BJ160" s="62">
        <v>0.18250377073906485</v>
      </c>
      <c r="BK160" s="88">
        <v>6.6</v>
      </c>
      <c r="BL160" s="88">
        <v>5.9</v>
      </c>
      <c r="BM160" s="88">
        <v>4.7</v>
      </c>
      <c r="BN160" s="88">
        <v>6.3</v>
      </c>
      <c r="BO160" s="88">
        <v>3.3</v>
      </c>
      <c r="BP160" s="88">
        <v>7.8</v>
      </c>
      <c r="BQ160" s="88">
        <v>7.3</v>
      </c>
      <c r="BR160" s="88">
        <v>2.2999999999999998</v>
      </c>
      <c r="BS160" s="88">
        <v>2.7</v>
      </c>
      <c r="BT160" s="88">
        <v>6</v>
      </c>
      <c r="BU160" s="88">
        <v>4</v>
      </c>
      <c r="BV160" s="88">
        <v>6.5</v>
      </c>
      <c r="BW160" s="88">
        <v>12.6</v>
      </c>
      <c r="BX160" s="88">
        <v>9.8000000000000007</v>
      </c>
      <c r="BY160" s="88">
        <v>6.9</v>
      </c>
      <c r="BZ160" s="88">
        <v>2.7</v>
      </c>
      <c r="CA160" s="88">
        <v>1.4</v>
      </c>
      <c r="CB160" s="88">
        <v>3</v>
      </c>
      <c r="CC160" s="88">
        <v>17.2</v>
      </c>
      <c r="CD160" s="88">
        <v>58.800000000000004</v>
      </c>
      <c r="CE160" s="88">
        <v>23.8</v>
      </c>
    </row>
    <row r="161" spans="1:83" x14ac:dyDescent="0.25">
      <c r="A161" s="61" t="s">
        <v>1100</v>
      </c>
      <c r="B161" s="61" t="s">
        <v>1101</v>
      </c>
      <c r="C161" s="61" t="s">
        <v>1102</v>
      </c>
      <c r="D161" s="61" t="s">
        <v>2099</v>
      </c>
      <c r="E161" s="61" t="s">
        <v>567</v>
      </c>
      <c r="F161" s="61" t="s">
        <v>568</v>
      </c>
      <c r="G161" s="61" t="s">
        <v>440</v>
      </c>
      <c r="H161" s="61" t="s">
        <v>1103</v>
      </c>
      <c r="I161" s="61" t="s">
        <v>1104</v>
      </c>
      <c r="J161" s="97" t="s">
        <v>1104</v>
      </c>
      <c r="K161" s="61">
        <v>5450260</v>
      </c>
      <c r="L161" s="61" t="s">
        <v>223</v>
      </c>
      <c r="M161" s="83">
        <v>0.807742840183577</v>
      </c>
      <c r="N161" s="77">
        <v>1667</v>
      </c>
      <c r="O161" s="62">
        <v>2063.7756437694184</v>
      </c>
      <c r="P161" s="77">
        <v>599</v>
      </c>
      <c r="Q161" s="62">
        <v>2.77</v>
      </c>
      <c r="R161" s="77">
        <v>1660</v>
      </c>
      <c r="S161" s="77">
        <v>52</v>
      </c>
      <c r="T161" s="77">
        <v>13</v>
      </c>
      <c r="U161" s="77">
        <v>58</v>
      </c>
      <c r="V161" s="77">
        <v>86</v>
      </c>
      <c r="W161" s="77">
        <v>29</v>
      </c>
      <c r="X161" s="77">
        <v>23</v>
      </c>
      <c r="Y161" s="77">
        <v>55</v>
      </c>
      <c r="Z161" s="77">
        <v>15</v>
      </c>
      <c r="AA161" s="77">
        <v>19</v>
      </c>
      <c r="AB161" s="77">
        <v>64</v>
      </c>
      <c r="AC161" s="77">
        <v>45</v>
      </c>
      <c r="AD161" s="77">
        <v>47</v>
      </c>
      <c r="AE161" s="77">
        <v>49</v>
      </c>
      <c r="AF161" s="77">
        <v>7</v>
      </c>
      <c r="AG161" s="77">
        <v>7</v>
      </c>
      <c r="AH161" s="77">
        <v>30</v>
      </c>
      <c r="AI161" s="62">
        <v>20.534223706176963</v>
      </c>
      <c r="AJ161" s="62">
        <v>19.198664440734557</v>
      </c>
      <c r="AK161" s="62">
        <v>18.697829716193656</v>
      </c>
      <c r="AL161" s="62">
        <v>10.684474123539232</v>
      </c>
      <c r="AM161" s="62">
        <v>30.884808013355592</v>
      </c>
      <c r="AN161" s="77">
        <v>26405</v>
      </c>
      <c r="AO161" s="77">
        <v>39063</v>
      </c>
      <c r="AP161" s="62">
        <v>0.58430717863105175</v>
      </c>
      <c r="AQ161" s="77">
        <v>599</v>
      </c>
      <c r="AR161" s="77">
        <v>207</v>
      </c>
      <c r="AS161" s="77">
        <v>421</v>
      </c>
      <c r="AT161" s="77">
        <v>178</v>
      </c>
      <c r="AU161" s="77">
        <v>21</v>
      </c>
      <c r="AV161" s="77">
        <v>13</v>
      </c>
      <c r="AW161" s="77">
        <v>78</v>
      </c>
      <c r="AX161" s="77">
        <v>40</v>
      </c>
      <c r="AY161" s="77">
        <v>64</v>
      </c>
      <c r="AZ161" s="77">
        <v>34</v>
      </c>
      <c r="BA161" s="77">
        <v>39</v>
      </c>
      <c r="BB161" s="77">
        <v>44</v>
      </c>
      <c r="BC161" s="77">
        <v>6</v>
      </c>
      <c r="BD161" s="77">
        <v>88</v>
      </c>
      <c r="BE161" s="77">
        <v>21</v>
      </c>
      <c r="BF161" s="77">
        <v>0</v>
      </c>
      <c r="BG161" s="77">
        <v>129</v>
      </c>
      <c r="BH161" s="77">
        <v>11</v>
      </c>
      <c r="BI161" s="77">
        <v>0</v>
      </c>
      <c r="BJ161" s="62">
        <v>0.20068027210884354</v>
      </c>
      <c r="BK161" s="88">
        <v>7.2</v>
      </c>
      <c r="BL161" s="88">
        <v>9.5</v>
      </c>
      <c r="BM161" s="88">
        <v>6.9</v>
      </c>
      <c r="BN161" s="88">
        <v>6.7</v>
      </c>
      <c r="BO161" s="88">
        <v>2.7</v>
      </c>
      <c r="BP161" s="88">
        <v>10.1</v>
      </c>
      <c r="BQ161" s="88">
        <v>10.1</v>
      </c>
      <c r="BR161" s="88">
        <v>5</v>
      </c>
      <c r="BS161" s="88">
        <v>2</v>
      </c>
      <c r="BT161" s="88">
        <v>8.3000000000000007</v>
      </c>
      <c r="BU161" s="88">
        <v>5.6</v>
      </c>
      <c r="BV161" s="88">
        <v>3.5</v>
      </c>
      <c r="BW161" s="88">
        <v>6.5</v>
      </c>
      <c r="BX161" s="88">
        <v>5.6</v>
      </c>
      <c r="BY161" s="88">
        <v>4</v>
      </c>
      <c r="BZ161" s="88">
        <v>3.2</v>
      </c>
      <c r="CA161" s="88">
        <v>1.7</v>
      </c>
      <c r="CB161" s="88">
        <v>1.4</v>
      </c>
      <c r="CC161" s="88">
        <v>23.6</v>
      </c>
      <c r="CD161" s="88">
        <v>60.500000000000007</v>
      </c>
      <c r="CE161" s="88">
        <v>15.9</v>
      </c>
    </row>
    <row r="162" spans="1:83" x14ac:dyDescent="0.25">
      <c r="A162" s="61" t="s">
        <v>1204</v>
      </c>
      <c r="B162" s="61" t="s">
        <v>1205</v>
      </c>
      <c r="C162" s="61" t="s">
        <v>1206</v>
      </c>
      <c r="D162" s="61" t="s">
        <v>2099</v>
      </c>
      <c r="E162" s="61" t="s">
        <v>567</v>
      </c>
      <c r="F162" s="61" t="s">
        <v>568</v>
      </c>
      <c r="G162" s="61" t="s">
        <v>440</v>
      </c>
      <c r="H162" s="61" t="s">
        <v>1207</v>
      </c>
      <c r="I162" s="61" t="s">
        <v>1208</v>
      </c>
      <c r="J162" s="97" t="s">
        <v>1208</v>
      </c>
      <c r="K162" s="61">
        <v>5456020</v>
      </c>
      <c r="L162" s="61" t="s">
        <v>243</v>
      </c>
      <c r="M162" s="83">
        <v>3.3176638774467127</v>
      </c>
      <c r="N162" s="77">
        <v>8195</v>
      </c>
      <c r="O162" s="62">
        <v>2470.1115913848707</v>
      </c>
      <c r="P162" s="77">
        <v>3526</v>
      </c>
      <c r="Q162" s="62">
        <v>2.2799999999999998</v>
      </c>
      <c r="R162" s="77">
        <v>8043</v>
      </c>
      <c r="S162" s="77">
        <v>376</v>
      </c>
      <c r="T162" s="77">
        <v>249</v>
      </c>
      <c r="U162" s="77">
        <v>299</v>
      </c>
      <c r="V162" s="77">
        <v>299</v>
      </c>
      <c r="W162" s="77">
        <v>261</v>
      </c>
      <c r="X162" s="77">
        <v>125</v>
      </c>
      <c r="Y162" s="77">
        <v>141</v>
      </c>
      <c r="Z162" s="77">
        <v>182</v>
      </c>
      <c r="AA162" s="77">
        <v>151</v>
      </c>
      <c r="AB162" s="77">
        <v>188</v>
      </c>
      <c r="AC162" s="77">
        <v>586</v>
      </c>
      <c r="AD162" s="77">
        <v>267</v>
      </c>
      <c r="AE162" s="77">
        <v>224</v>
      </c>
      <c r="AF162" s="77">
        <v>53</v>
      </c>
      <c r="AG162" s="77">
        <v>66</v>
      </c>
      <c r="AH162" s="77">
        <v>59</v>
      </c>
      <c r="AI162" s="62">
        <v>26.205331820760069</v>
      </c>
      <c r="AJ162" s="62">
        <v>15.882019285309132</v>
      </c>
      <c r="AK162" s="62">
        <v>16.988088485536018</v>
      </c>
      <c r="AL162" s="62">
        <v>5.3318207600680658</v>
      </c>
      <c r="AM162" s="62">
        <v>35.592739648326713</v>
      </c>
      <c r="AN162" s="77">
        <v>28079</v>
      </c>
      <c r="AO162" s="77">
        <v>40471</v>
      </c>
      <c r="AP162" s="62">
        <v>0.59075439591605217</v>
      </c>
      <c r="AQ162" s="77">
        <v>3526</v>
      </c>
      <c r="AR162" s="77">
        <v>723</v>
      </c>
      <c r="AS162" s="77">
        <v>2572</v>
      </c>
      <c r="AT162" s="77">
        <v>954</v>
      </c>
      <c r="AU162" s="77">
        <v>143</v>
      </c>
      <c r="AV162" s="77">
        <v>271</v>
      </c>
      <c r="AW162" s="77">
        <v>461</v>
      </c>
      <c r="AX162" s="77">
        <v>277</v>
      </c>
      <c r="AY162" s="77">
        <v>234</v>
      </c>
      <c r="AZ162" s="77">
        <v>159</v>
      </c>
      <c r="BA162" s="77">
        <v>367</v>
      </c>
      <c r="BB162" s="77">
        <v>89</v>
      </c>
      <c r="BC162" s="77">
        <v>18</v>
      </c>
      <c r="BD162" s="77">
        <v>615</v>
      </c>
      <c r="BE162" s="77">
        <v>151</v>
      </c>
      <c r="BF162" s="77">
        <v>8</v>
      </c>
      <c r="BG162" s="77">
        <v>669</v>
      </c>
      <c r="BH162" s="77">
        <v>0</v>
      </c>
      <c r="BI162" s="77">
        <v>0</v>
      </c>
      <c r="BJ162" s="62">
        <v>0.18659734257654534</v>
      </c>
      <c r="BK162" s="88">
        <v>2.8</v>
      </c>
      <c r="BL162" s="88">
        <v>3.9</v>
      </c>
      <c r="BM162" s="88">
        <v>2.2999999999999998</v>
      </c>
      <c r="BN162" s="88">
        <v>5.3</v>
      </c>
      <c r="BO162" s="88">
        <v>5.9</v>
      </c>
      <c r="BP162" s="88">
        <v>4.7</v>
      </c>
      <c r="BQ162" s="88">
        <v>3.8</v>
      </c>
      <c r="BR162" s="88">
        <v>8</v>
      </c>
      <c r="BS162" s="88">
        <v>10</v>
      </c>
      <c r="BT162" s="88">
        <v>6.6</v>
      </c>
      <c r="BU162" s="88">
        <v>8</v>
      </c>
      <c r="BV162" s="88">
        <v>7.2</v>
      </c>
      <c r="BW162" s="88">
        <v>7.3</v>
      </c>
      <c r="BX162" s="88">
        <v>8.6999999999999993</v>
      </c>
      <c r="BY162" s="88">
        <v>5.5</v>
      </c>
      <c r="BZ162" s="88">
        <v>3.7</v>
      </c>
      <c r="CA162" s="88">
        <v>4.0999999999999996</v>
      </c>
      <c r="CB162" s="88">
        <v>2.1</v>
      </c>
      <c r="CC162" s="88">
        <v>9</v>
      </c>
      <c r="CD162" s="88">
        <v>66.800000000000011</v>
      </c>
      <c r="CE162" s="88">
        <v>24.1</v>
      </c>
    </row>
    <row r="163" spans="1:83" s="10" customFormat="1" x14ac:dyDescent="0.25">
      <c r="A163" s="65" t="s">
        <v>1649</v>
      </c>
      <c r="B163" s="65" t="s">
        <v>1650</v>
      </c>
      <c r="C163" s="65" t="s">
        <v>1654</v>
      </c>
      <c r="D163" s="65" t="s">
        <v>2099</v>
      </c>
      <c r="E163" s="65" t="s">
        <v>567</v>
      </c>
      <c r="F163" s="65" t="s">
        <v>568</v>
      </c>
      <c r="G163" s="65" t="s">
        <v>440</v>
      </c>
      <c r="H163" s="65" t="s">
        <v>1652</v>
      </c>
      <c r="I163" s="65" t="s">
        <v>1653</v>
      </c>
      <c r="J163" s="99" t="s">
        <v>2001</v>
      </c>
      <c r="K163" s="65">
        <v>5486452</v>
      </c>
      <c r="L163" s="65" t="s">
        <v>328</v>
      </c>
      <c r="M163" s="85">
        <v>0.20591243816744156</v>
      </c>
      <c r="N163" s="79">
        <v>354</v>
      </c>
      <c r="O163" s="66">
        <v>1719.1773510648127</v>
      </c>
      <c r="P163" s="79">
        <v>153</v>
      </c>
      <c r="Q163" s="66">
        <v>2.2222222222222223</v>
      </c>
      <c r="R163" s="79">
        <v>340</v>
      </c>
      <c r="S163" s="79">
        <v>11</v>
      </c>
      <c r="T163" s="79">
        <v>15</v>
      </c>
      <c r="U163" s="79">
        <v>11</v>
      </c>
      <c r="V163" s="79">
        <v>10</v>
      </c>
      <c r="W163" s="79">
        <v>9</v>
      </c>
      <c r="X163" s="79">
        <v>8</v>
      </c>
      <c r="Y163" s="79">
        <v>8</v>
      </c>
      <c r="Z163" s="79">
        <v>7</v>
      </c>
      <c r="AA163" s="79">
        <v>7</v>
      </c>
      <c r="AB163" s="79">
        <v>11</v>
      </c>
      <c r="AC163" s="79">
        <v>12</v>
      </c>
      <c r="AD163" s="79">
        <v>15</v>
      </c>
      <c r="AE163" s="79">
        <v>12</v>
      </c>
      <c r="AF163" s="79">
        <v>6</v>
      </c>
      <c r="AG163" s="79">
        <v>6</v>
      </c>
      <c r="AH163" s="79">
        <v>6</v>
      </c>
      <c r="AI163" s="66">
        <v>24.025974025974026</v>
      </c>
      <c r="AJ163" s="66">
        <v>12.337662337662337</v>
      </c>
      <c r="AK163" s="66">
        <v>19.480519480519483</v>
      </c>
      <c r="AL163" s="66">
        <v>7.1428571428571423</v>
      </c>
      <c r="AM163" s="66">
        <v>37.012987012987011</v>
      </c>
      <c r="AN163" s="79">
        <v>29555</v>
      </c>
      <c r="AO163" s="79">
        <v>43483</v>
      </c>
      <c r="AP163" s="66">
        <v>0.55844155844155841</v>
      </c>
      <c r="AQ163" s="79">
        <v>153</v>
      </c>
      <c r="AR163" s="79">
        <v>39</v>
      </c>
      <c r="AS163" s="79">
        <v>94</v>
      </c>
      <c r="AT163" s="79">
        <v>59</v>
      </c>
      <c r="AU163" s="79">
        <v>3</v>
      </c>
      <c r="AV163" s="79">
        <v>6</v>
      </c>
      <c r="AW163" s="79">
        <v>25</v>
      </c>
      <c r="AX163" s="79">
        <v>8</v>
      </c>
      <c r="AY163" s="79">
        <v>4</v>
      </c>
      <c r="AZ163" s="79">
        <v>13</v>
      </c>
      <c r="BA163" s="79">
        <v>11</v>
      </c>
      <c r="BB163" s="79">
        <v>6</v>
      </c>
      <c r="BC163" s="79">
        <v>3</v>
      </c>
      <c r="BD163" s="79">
        <v>16</v>
      </c>
      <c r="BE163" s="79">
        <v>5</v>
      </c>
      <c r="BF163" s="79">
        <v>1</v>
      </c>
      <c r="BG163" s="79">
        <v>42</v>
      </c>
      <c r="BH163" s="79">
        <v>2</v>
      </c>
      <c r="BI163" s="79">
        <v>0</v>
      </c>
      <c r="BJ163" s="66">
        <v>0.28965517241379313</v>
      </c>
      <c r="BK163" s="90">
        <v>5.7</v>
      </c>
      <c r="BL163" s="90">
        <v>4.8</v>
      </c>
      <c r="BM163" s="90">
        <v>6</v>
      </c>
      <c r="BN163" s="90">
        <v>6.6</v>
      </c>
      <c r="BO163" s="90">
        <v>5.8</v>
      </c>
      <c r="BP163" s="90">
        <v>5.6</v>
      </c>
      <c r="BQ163" s="90">
        <v>5.5</v>
      </c>
      <c r="BR163" s="90">
        <v>6</v>
      </c>
      <c r="BS163" s="90">
        <v>5.4</v>
      </c>
      <c r="BT163" s="90">
        <v>4.5999999999999996</v>
      </c>
      <c r="BU163" s="90">
        <v>5.5</v>
      </c>
      <c r="BV163" s="90">
        <v>6.4</v>
      </c>
      <c r="BW163" s="90">
        <v>8.1</v>
      </c>
      <c r="BX163" s="90">
        <v>8.1</v>
      </c>
      <c r="BY163" s="90">
        <v>5.0999999999999996</v>
      </c>
      <c r="BZ163" s="90">
        <v>3.5</v>
      </c>
      <c r="CA163" s="90">
        <v>3.2</v>
      </c>
      <c r="CB163" s="90">
        <v>4</v>
      </c>
      <c r="CC163" s="90">
        <v>16.5</v>
      </c>
      <c r="CD163" s="90">
        <v>59.5</v>
      </c>
      <c r="CE163" s="90">
        <v>23.9</v>
      </c>
    </row>
    <row r="164" spans="1:83" s="18" customFormat="1" x14ac:dyDescent="0.25">
      <c r="A164" s="67" t="s">
        <v>51</v>
      </c>
      <c r="B164" s="68" t="s">
        <v>1984</v>
      </c>
      <c r="C164" s="67"/>
      <c r="D164" s="67" t="s">
        <v>2098</v>
      </c>
      <c r="E164" s="67"/>
      <c r="F164" s="67"/>
      <c r="G164" s="67"/>
      <c r="H164" s="67"/>
      <c r="I164" s="67"/>
      <c r="J164" s="98"/>
      <c r="K164" s="67">
        <v>54051</v>
      </c>
      <c r="L164" s="67" t="s">
        <v>50</v>
      </c>
      <c r="M164" s="84">
        <v>311.65229194105433</v>
      </c>
      <c r="N164" s="78">
        <v>30813</v>
      </c>
      <c r="O164" s="69">
        <v>98.869800725957589</v>
      </c>
      <c r="P164" s="78">
        <v>11811</v>
      </c>
      <c r="Q164" s="69">
        <v>2.57</v>
      </c>
      <c r="R164" s="78">
        <v>30306</v>
      </c>
      <c r="S164" s="78">
        <v>880</v>
      </c>
      <c r="T164" s="78">
        <v>605</v>
      </c>
      <c r="U164" s="78">
        <v>777</v>
      </c>
      <c r="V164" s="78">
        <v>862</v>
      </c>
      <c r="W164" s="78">
        <v>732</v>
      </c>
      <c r="X164" s="78">
        <v>333</v>
      </c>
      <c r="Y164" s="78">
        <v>455</v>
      </c>
      <c r="Z164" s="78">
        <v>514</v>
      </c>
      <c r="AA164" s="78">
        <v>427</v>
      </c>
      <c r="AB164" s="78">
        <v>1018</v>
      </c>
      <c r="AC164" s="78">
        <v>1410</v>
      </c>
      <c r="AD164" s="78">
        <v>1063</v>
      </c>
      <c r="AE164" s="78">
        <v>1132</v>
      </c>
      <c r="AF164" s="78">
        <v>591</v>
      </c>
      <c r="AG164" s="78">
        <v>574</v>
      </c>
      <c r="AH164" s="78">
        <v>438</v>
      </c>
      <c r="AI164" s="69">
        <v>19.151638303276606</v>
      </c>
      <c r="AJ164" s="69">
        <v>13.495893658453983</v>
      </c>
      <c r="AK164" s="69">
        <v>14.638895944458556</v>
      </c>
      <c r="AL164" s="69">
        <v>8.6190839048344756</v>
      </c>
      <c r="AM164" s="69">
        <v>44.094488188976378</v>
      </c>
      <c r="AN164" s="78">
        <v>30706</v>
      </c>
      <c r="AO164" s="78">
        <v>52371</v>
      </c>
      <c r="AP164" s="69">
        <v>0.47286427906189143</v>
      </c>
      <c r="AQ164" s="78">
        <v>11811</v>
      </c>
      <c r="AR164" s="78">
        <v>3059</v>
      </c>
      <c r="AS164" s="78">
        <v>9469</v>
      </c>
      <c r="AT164" s="78">
        <v>2342</v>
      </c>
      <c r="AU164" s="78">
        <v>260</v>
      </c>
      <c r="AV164" s="78">
        <v>480</v>
      </c>
      <c r="AW164" s="78">
        <v>1285</v>
      </c>
      <c r="AX164" s="78">
        <v>659</v>
      </c>
      <c r="AY164" s="78">
        <v>678</v>
      </c>
      <c r="AZ164" s="78">
        <v>568</v>
      </c>
      <c r="BA164" s="78">
        <v>908</v>
      </c>
      <c r="BB164" s="78">
        <v>342</v>
      </c>
      <c r="BC164" s="78">
        <v>81</v>
      </c>
      <c r="BD164" s="78">
        <v>1970</v>
      </c>
      <c r="BE164" s="78">
        <v>373</v>
      </c>
      <c r="BF164" s="78">
        <v>77</v>
      </c>
      <c r="BG164" s="78">
        <v>3623</v>
      </c>
      <c r="BH164" s="78">
        <v>111</v>
      </c>
      <c r="BI164" s="78">
        <v>38</v>
      </c>
      <c r="BJ164" s="69">
        <v>0.17890509036933555</v>
      </c>
      <c r="BK164" s="89">
        <v>4.8</v>
      </c>
      <c r="BL164" s="89">
        <v>5.2</v>
      </c>
      <c r="BM164" s="89">
        <v>5.7</v>
      </c>
      <c r="BN164" s="89">
        <v>5.4</v>
      </c>
      <c r="BO164" s="89">
        <v>4.8</v>
      </c>
      <c r="BP164" s="89">
        <v>5.9</v>
      </c>
      <c r="BQ164" s="89">
        <v>5.3</v>
      </c>
      <c r="BR164" s="89">
        <v>5.9</v>
      </c>
      <c r="BS164" s="89">
        <v>5.5</v>
      </c>
      <c r="BT164" s="89">
        <v>6.8</v>
      </c>
      <c r="BU164" s="89">
        <v>6.6</v>
      </c>
      <c r="BV164" s="89">
        <v>7.3</v>
      </c>
      <c r="BW164" s="89">
        <v>8.5</v>
      </c>
      <c r="BX164" s="89">
        <v>7.3</v>
      </c>
      <c r="BY164" s="89">
        <v>6.5</v>
      </c>
      <c r="BZ164" s="89">
        <v>3.6</v>
      </c>
      <c r="CA164" s="89">
        <v>3</v>
      </c>
      <c r="CB164" s="89">
        <v>1.8</v>
      </c>
      <c r="CC164" s="89">
        <v>15.7</v>
      </c>
      <c r="CD164" s="89">
        <v>62</v>
      </c>
      <c r="CE164" s="89">
        <v>22.200000000000003</v>
      </c>
    </row>
    <row r="165" spans="1:83" s="72" customFormat="1" x14ac:dyDescent="0.25">
      <c r="A165" s="70" t="s">
        <v>1805</v>
      </c>
      <c r="B165" s="70" t="s">
        <v>1806</v>
      </c>
      <c r="C165" s="70" t="s">
        <v>1807</v>
      </c>
      <c r="D165" s="70" t="s">
        <v>2097</v>
      </c>
      <c r="E165" s="70" t="s">
        <v>971</v>
      </c>
      <c r="F165" s="70" t="s">
        <v>972</v>
      </c>
      <c r="G165" s="70" t="s">
        <v>440</v>
      </c>
      <c r="H165" s="70" t="s">
        <v>1808</v>
      </c>
      <c r="I165" s="70" t="s">
        <v>1809</v>
      </c>
      <c r="J165" s="96" t="s">
        <v>1809</v>
      </c>
      <c r="K165" s="70" t="s">
        <v>1978</v>
      </c>
      <c r="L165" s="70" t="s">
        <v>1978</v>
      </c>
      <c r="M165" s="82">
        <v>437.83433299290016</v>
      </c>
      <c r="N165" s="76">
        <v>17937</v>
      </c>
      <c r="O165" s="71">
        <v>40.96755016306787</v>
      </c>
      <c r="P165" s="76">
        <v>6819</v>
      </c>
      <c r="Q165" s="71">
        <v>2.5338026103534244</v>
      </c>
      <c r="R165" s="76">
        <v>17278</v>
      </c>
      <c r="S165" s="76">
        <v>550</v>
      </c>
      <c r="T165" s="76">
        <v>121</v>
      </c>
      <c r="U165" s="76">
        <v>631</v>
      </c>
      <c r="V165" s="76">
        <v>371</v>
      </c>
      <c r="W165" s="76">
        <v>230</v>
      </c>
      <c r="X165" s="76">
        <v>372</v>
      </c>
      <c r="Y165" s="76">
        <v>369</v>
      </c>
      <c r="Z165" s="76">
        <v>298</v>
      </c>
      <c r="AA165" s="76">
        <v>191</v>
      </c>
      <c r="AB165" s="76">
        <v>561</v>
      </c>
      <c r="AC165" s="76">
        <v>800</v>
      </c>
      <c r="AD165" s="76">
        <v>722</v>
      </c>
      <c r="AE165" s="76">
        <v>664</v>
      </c>
      <c r="AF165" s="76">
        <v>168</v>
      </c>
      <c r="AG165" s="76">
        <v>516</v>
      </c>
      <c r="AH165" s="76">
        <v>255</v>
      </c>
      <c r="AI165" s="71">
        <v>19.093708754949407</v>
      </c>
      <c r="AJ165" s="71">
        <v>8.8136090335826367</v>
      </c>
      <c r="AK165" s="71">
        <v>18.03783545974483</v>
      </c>
      <c r="AL165" s="71">
        <v>8.2270127584689838</v>
      </c>
      <c r="AM165" s="71">
        <v>45.827833993254139</v>
      </c>
      <c r="AN165" s="76">
        <v>28598</v>
      </c>
      <c r="AO165" s="76">
        <v>49957</v>
      </c>
      <c r="AP165" s="71">
        <v>0.45945153248276871</v>
      </c>
      <c r="AQ165" s="76">
        <v>6819</v>
      </c>
      <c r="AR165" s="76">
        <v>1548</v>
      </c>
      <c r="AS165" s="76">
        <v>6124</v>
      </c>
      <c r="AT165" s="76">
        <v>695</v>
      </c>
      <c r="AU165" s="76">
        <v>215</v>
      </c>
      <c r="AV165" s="76">
        <v>149</v>
      </c>
      <c r="AW165" s="76">
        <v>616</v>
      </c>
      <c r="AX165" s="76">
        <v>449</v>
      </c>
      <c r="AY165" s="76">
        <v>203</v>
      </c>
      <c r="AZ165" s="76">
        <v>246</v>
      </c>
      <c r="BA165" s="76">
        <v>593</v>
      </c>
      <c r="BB165" s="76">
        <v>127</v>
      </c>
      <c r="BC165" s="76">
        <v>86</v>
      </c>
      <c r="BD165" s="76">
        <v>853</v>
      </c>
      <c r="BE165" s="76">
        <v>267</v>
      </c>
      <c r="BF165" s="76">
        <v>136</v>
      </c>
      <c r="BG165" s="76">
        <v>2125</v>
      </c>
      <c r="BH165" s="76">
        <v>53</v>
      </c>
      <c r="BI165" s="76">
        <v>66</v>
      </c>
      <c r="BJ165" s="71">
        <v>0.18596377749029755</v>
      </c>
      <c r="BK165" s="87">
        <v>5.0999999999999996</v>
      </c>
      <c r="BL165" s="87">
        <v>5.5</v>
      </c>
      <c r="BM165" s="87">
        <v>6.3</v>
      </c>
      <c r="BN165" s="87">
        <v>5.8</v>
      </c>
      <c r="BO165" s="87">
        <v>4.8</v>
      </c>
      <c r="BP165" s="87">
        <v>5.6</v>
      </c>
      <c r="BQ165" s="87">
        <v>5.4</v>
      </c>
      <c r="BR165" s="87">
        <v>5.8</v>
      </c>
      <c r="BS165" s="87">
        <v>6.4</v>
      </c>
      <c r="BT165" s="87">
        <v>6.1</v>
      </c>
      <c r="BU165" s="87">
        <v>6.7</v>
      </c>
      <c r="BV165" s="87">
        <v>7.2</v>
      </c>
      <c r="BW165" s="87">
        <v>8.1</v>
      </c>
      <c r="BX165" s="87">
        <v>7.5</v>
      </c>
      <c r="BY165" s="87">
        <v>4.9000000000000004</v>
      </c>
      <c r="BZ165" s="87">
        <v>3.3</v>
      </c>
      <c r="CA165" s="87">
        <v>2.9</v>
      </c>
      <c r="CB165" s="87">
        <v>2.5</v>
      </c>
      <c r="CC165" s="87">
        <v>16.899999999999999</v>
      </c>
      <c r="CD165" s="87">
        <v>61.900000000000013</v>
      </c>
      <c r="CE165" s="87">
        <v>21.099999999999998</v>
      </c>
    </row>
    <row r="166" spans="1:83" x14ac:dyDescent="0.25">
      <c r="A166" s="61" t="s">
        <v>968</v>
      </c>
      <c r="B166" s="61" t="s">
        <v>969</v>
      </c>
      <c r="C166" s="61" t="s">
        <v>970</v>
      </c>
      <c r="D166" s="61" t="s">
        <v>2099</v>
      </c>
      <c r="E166" s="61" t="s">
        <v>971</v>
      </c>
      <c r="F166" s="61" t="s">
        <v>972</v>
      </c>
      <c r="G166" s="61" t="s">
        <v>440</v>
      </c>
      <c r="H166" s="61" t="s">
        <v>973</v>
      </c>
      <c r="I166" s="61" t="s">
        <v>974</v>
      </c>
      <c r="J166" s="97" t="s">
        <v>974</v>
      </c>
      <c r="K166" s="61">
        <v>5435500</v>
      </c>
      <c r="L166" s="61" t="s">
        <v>199</v>
      </c>
      <c r="M166" s="83">
        <v>1.2378176346390917</v>
      </c>
      <c r="N166" s="77">
        <v>531</v>
      </c>
      <c r="O166" s="62">
        <v>428.98080067733304</v>
      </c>
      <c r="P166" s="77">
        <v>213</v>
      </c>
      <c r="Q166" s="62">
        <v>2.4900000000000002</v>
      </c>
      <c r="R166" s="77">
        <v>531</v>
      </c>
      <c r="S166" s="77">
        <v>9</v>
      </c>
      <c r="T166" s="77">
        <v>0</v>
      </c>
      <c r="U166" s="77">
        <v>17</v>
      </c>
      <c r="V166" s="77">
        <v>11</v>
      </c>
      <c r="W166" s="77">
        <v>19</v>
      </c>
      <c r="X166" s="77">
        <v>33</v>
      </c>
      <c r="Y166" s="77">
        <v>7</v>
      </c>
      <c r="Z166" s="77">
        <v>8</v>
      </c>
      <c r="AA166" s="77">
        <v>14</v>
      </c>
      <c r="AB166" s="77">
        <v>50</v>
      </c>
      <c r="AC166" s="77">
        <v>13</v>
      </c>
      <c r="AD166" s="77">
        <v>22</v>
      </c>
      <c r="AE166" s="77">
        <v>0</v>
      </c>
      <c r="AF166" s="77">
        <v>0</v>
      </c>
      <c r="AG166" s="77">
        <v>3</v>
      </c>
      <c r="AH166" s="77">
        <v>7</v>
      </c>
      <c r="AI166" s="62">
        <v>12.206572769953052</v>
      </c>
      <c r="AJ166" s="62">
        <v>14.084507042253522</v>
      </c>
      <c r="AK166" s="62">
        <v>29.107981220657276</v>
      </c>
      <c r="AL166" s="62">
        <v>23.474178403755868</v>
      </c>
      <c r="AM166" s="62">
        <v>21.12676056338028</v>
      </c>
      <c r="AN166" s="77">
        <v>21092</v>
      </c>
      <c r="AO166" s="77">
        <v>45521</v>
      </c>
      <c r="AP166" s="62">
        <v>0.5539906103286385</v>
      </c>
      <c r="AQ166" s="77">
        <v>213</v>
      </c>
      <c r="AR166" s="77">
        <v>47</v>
      </c>
      <c r="AS166" s="77">
        <v>179</v>
      </c>
      <c r="AT166" s="77">
        <v>34</v>
      </c>
      <c r="AU166" s="77">
        <v>0</v>
      </c>
      <c r="AV166" s="77">
        <v>0</v>
      </c>
      <c r="AW166" s="77">
        <v>26</v>
      </c>
      <c r="AX166" s="77">
        <v>34</v>
      </c>
      <c r="AY166" s="77">
        <v>16</v>
      </c>
      <c r="AZ166" s="77">
        <v>13</v>
      </c>
      <c r="BA166" s="77">
        <v>20</v>
      </c>
      <c r="BB166" s="77">
        <v>0</v>
      </c>
      <c r="BC166" s="77">
        <v>2</v>
      </c>
      <c r="BD166" s="77">
        <v>58</v>
      </c>
      <c r="BE166" s="77">
        <v>5</v>
      </c>
      <c r="BF166" s="77">
        <v>0</v>
      </c>
      <c r="BG166" s="77">
        <v>32</v>
      </c>
      <c r="BH166" s="77">
        <v>0</v>
      </c>
      <c r="BI166" s="77">
        <v>0</v>
      </c>
      <c r="BJ166" s="62">
        <v>0.19902912621359223</v>
      </c>
      <c r="BK166" s="88">
        <v>0.4</v>
      </c>
      <c r="BL166" s="88">
        <v>1.5</v>
      </c>
      <c r="BM166" s="88">
        <v>16.2</v>
      </c>
      <c r="BN166" s="88">
        <v>6.2</v>
      </c>
      <c r="BO166" s="88">
        <v>2.2999999999999998</v>
      </c>
      <c r="BP166" s="88">
        <v>5.5</v>
      </c>
      <c r="BQ166" s="88">
        <v>1.7</v>
      </c>
      <c r="BR166" s="88">
        <v>3.2</v>
      </c>
      <c r="BS166" s="88">
        <v>1.9</v>
      </c>
      <c r="BT166" s="88">
        <v>10.199999999999999</v>
      </c>
      <c r="BU166" s="88">
        <v>2.1</v>
      </c>
      <c r="BV166" s="88">
        <v>10.9</v>
      </c>
      <c r="BW166" s="88">
        <v>17.7</v>
      </c>
      <c r="BX166" s="88">
        <v>6.4</v>
      </c>
      <c r="BY166" s="88">
        <v>4.3</v>
      </c>
      <c r="BZ166" s="88">
        <v>4.5</v>
      </c>
      <c r="CA166" s="88">
        <v>2.2999999999999998</v>
      </c>
      <c r="CB166" s="88">
        <v>2.8</v>
      </c>
      <c r="CC166" s="88">
        <v>18.099999999999998</v>
      </c>
      <c r="CD166" s="88">
        <v>61.699999999999989</v>
      </c>
      <c r="CE166" s="88">
        <v>20.3</v>
      </c>
    </row>
    <row r="167" spans="1:83" x14ac:dyDescent="0.25">
      <c r="A167" s="61" t="s">
        <v>977</v>
      </c>
      <c r="B167" s="61" t="s">
        <v>978</v>
      </c>
      <c r="C167" s="61" t="s">
        <v>979</v>
      </c>
      <c r="D167" s="61" t="s">
        <v>2099</v>
      </c>
      <c r="E167" s="61" t="s">
        <v>971</v>
      </c>
      <c r="F167" s="61" t="s">
        <v>972</v>
      </c>
      <c r="G167" s="61" t="s">
        <v>440</v>
      </c>
      <c r="H167" s="61" t="s">
        <v>980</v>
      </c>
      <c r="I167" s="61" t="s">
        <v>981</v>
      </c>
      <c r="J167" s="97" t="s">
        <v>981</v>
      </c>
      <c r="K167" s="61">
        <v>5436436</v>
      </c>
      <c r="L167" s="61" t="s">
        <v>200</v>
      </c>
      <c r="M167" s="83">
        <v>0.46518608467543854</v>
      </c>
      <c r="N167" s="77">
        <v>379</v>
      </c>
      <c r="O167" s="62">
        <v>814.72772399120504</v>
      </c>
      <c r="P167" s="77">
        <v>125</v>
      </c>
      <c r="Q167" s="62">
        <v>3.03</v>
      </c>
      <c r="R167" s="77">
        <v>379</v>
      </c>
      <c r="S167" s="77">
        <v>23</v>
      </c>
      <c r="T167" s="77">
        <v>4</v>
      </c>
      <c r="U167" s="77">
        <v>34</v>
      </c>
      <c r="V167" s="77">
        <v>6</v>
      </c>
      <c r="W167" s="77">
        <v>5</v>
      </c>
      <c r="X167" s="77">
        <v>19</v>
      </c>
      <c r="Y167" s="77">
        <v>0</v>
      </c>
      <c r="Z167" s="77">
        <v>0</v>
      </c>
      <c r="AA167" s="77">
        <v>7</v>
      </c>
      <c r="AB167" s="77">
        <v>2</v>
      </c>
      <c r="AC167" s="77">
        <v>7</v>
      </c>
      <c r="AD167" s="77">
        <v>11</v>
      </c>
      <c r="AE167" s="77">
        <v>0</v>
      </c>
      <c r="AF167" s="77">
        <v>2</v>
      </c>
      <c r="AG167" s="77">
        <v>0</v>
      </c>
      <c r="AH167" s="77">
        <v>5</v>
      </c>
      <c r="AI167" s="62">
        <v>48.8</v>
      </c>
      <c r="AJ167" s="62">
        <v>8.7999999999999989</v>
      </c>
      <c r="AK167" s="62">
        <v>20.8</v>
      </c>
      <c r="AL167" s="62">
        <v>1.6</v>
      </c>
      <c r="AM167" s="62">
        <v>20</v>
      </c>
      <c r="AN167" s="77">
        <v>14411</v>
      </c>
      <c r="AO167" s="77">
        <v>21875</v>
      </c>
      <c r="AP167" s="62">
        <v>0.78400000000000003</v>
      </c>
      <c r="AQ167" s="77">
        <v>125</v>
      </c>
      <c r="AR167" s="77">
        <v>4</v>
      </c>
      <c r="AS167" s="77">
        <v>65</v>
      </c>
      <c r="AT167" s="77">
        <v>60</v>
      </c>
      <c r="AU167" s="77">
        <v>1</v>
      </c>
      <c r="AV167" s="77">
        <v>6</v>
      </c>
      <c r="AW167" s="77">
        <v>40</v>
      </c>
      <c r="AX167" s="77">
        <v>8</v>
      </c>
      <c r="AY167" s="77">
        <v>2</v>
      </c>
      <c r="AZ167" s="77">
        <v>4</v>
      </c>
      <c r="BA167" s="77">
        <v>7</v>
      </c>
      <c r="BB167" s="77">
        <v>0</v>
      </c>
      <c r="BC167" s="77">
        <v>0</v>
      </c>
      <c r="BD167" s="77">
        <v>9</v>
      </c>
      <c r="BE167" s="77">
        <v>0</v>
      </c>
      <c r="BF167" s="77">
        <v>0</v>
      </c>
      <c r="BG167" s="77">
        <v>18</v>
      </c>
      <c r="BH167" s="77">
        <v>0</v>
      </c>
      <c r="BI167" s="77">
        <v>0</v>
      </c>
      <c r="BJ167" s="62">
        <v>0.4631578947368421</v>
      </c>
      <c r="BK167" s="88">
        <v>2.1</v>
      </c>
      <c r="BL167" s="88">
        <v>5.5</v>
      </c>
      <c r="BM167" s="88">
        <v>21.1</v>
      </c>
      <c r="BN167" s="88">
        <v>0.3</v>
      </c>
      <c r="BO167" s="88">
        <v>11.9</v>
      </c>
      <c r="BP167" s="88">
        <v>6.6</v>
      </c>
      <c r="BQ167" s="88">
        <v>3.7</v>
      </c>
      <c r="BR167" s="88">
        <v>10</v>
      </c>
      <c r="BS167" s="88">
        <v>7.4</v>
      </c>
      <c r="BT167" s="88">
        <v>0.5</v>
      </c>
      <c r="BU167" s="88">
        <v>2.9</v>
      </c>
      <c r="BV167" s="88">
        <v>4</v>
      </c>
      <c r="BW167" s="88">
        <v>10</v>
      </c>
      <c r="BX167" s="88">
        <v>1.6</v>
      </c>
      <c r="BY167" s="88">
        <v>6.6</v>
      </c>
      <c r="BZ167" s="88">
        <v>0.8</v>
      </c>
      <c r="CA167" s="88">
        <v>3.4</v>
      </c>
      <c r="CB167" s="88">
        <v>1.6</v>
      </c>
      <c r="CC167" s="88">
        <v>28.700000000000003</v>
      </c>
      <c r="CD167" s="88">
        <v>57.3</v>
      </c>
      <c r="CE167" s="88">
        <v>14</v>
      </c>
    </row>
    <row r="168" spans="1:83" x14ac:dyDescent="0.25">
      <c r="A168" s="61" t="s">
        <v>1065</v>
      </c>
      <c r="B168" s="61" t="s">
        <v>1066</v>
      </c>
      <c r="C168" s="61" t="s">
        <v>1067</v>
      </c>
      <c r="D168" s="61" t="s">
        <v>2099</v>
      </c>
      <c r="E168" s="61" t="s">
        <v>971</v>
      </c>
      <c r="F168" s="61" t="s">
        <v>972</v>
      </c>
      <c r="G168" s="61" t="s">
        <v>440</v>
      </c>
      <c r="H168" s="61" t="s">
        <v>1068</v>
      </c>
      <c r="I168" s="61" t="s">
        <v>1069</v>
      </c>
      <c r="J168" s="97" t="s">
        <v>1069</v>
      </c>
      <c r="K168" s="61">
        <v>5446300</v>
      </c>
      <c r="L168" s="61" t="s">
        <v>216</v>
      </c>
      <c r="M168" s="83">
        <v>0.37363055423005748</v>
      </c>
      <c r="N168" s="77">
        <v>362</v>
      </c>
      <c r="O168" s="62">
        <v>968.87151198320862</v>
      </c>
      <c r="P168" s="77">
        <v>89</v>
      </c>
      <c r="Q168" s="62">
        <v>4.07</v>
      </c>
      <c r="R168" s="77">
        <v>362</v>
      </c>
      <c r="S168" s="77">
        <v>7</v>
      </c>
      <c r="T168" s="77">
        <v>0</v>
      </c>
      <c r="U168" s="77">
        <v>0</v>
      </c>
      <c r="V168" s="77">
        <v>22</v>
      </c>
      <c r="W168" s="77">
        <v>30</v>
      </c>
      <c r="X168" s="77">
        <v>2</v>
      </c>
      <c r="Y168" s="77">
        <v>0</v>
      </c>
      <c r="Z168" s="77">
        <v>2</v>
      </c>
      <c r="AA168" s="77">
        <v>3</v>
      </c>
      <c r="AB168" s="77">
        <v>16</v>
      </c>
      <c r="AC168" s="77">
        <v>0</v>
      </c>
      <c r="AD168" s="77">
        <v>7</v>
      </c>
      <c r="AE168" s="77">
        <v>0</v>
      </c>
      <c r="AF168" s="77">
        <v>0</v>
      </c>
      <c r="AG168" s="77">
        <v>0</v>
      </c>
      <c r="AH168" s="77">
        <v>0</v>
      </c>
      <c r="AI168" s="62">
        <v>7.8651685393258424</v>
      </c>
      <c r="AJ168" s="62">
        <v>58.426966292134829</v>
      </c>
      <c r="AK168" s="62">
        <v>7.8651685393258424</v>
      </c>
      <c r="AL168" s="62">
        <v>17.977528089887642</v>
      </c>
      <c r="AM168" s="62">
        <v>7.8651685393258424</v>
      </c>
      <c r="AN168" s="77">
        <v>9523</v>
      </c>
      <c r="AO168" s="77">
        <v>28792</v>
      </c>
      <c r="AP168" s="62">
        <v>0.7415730337078652</v>
      </c>
      <c r="AQ168" s="77">
        <v>89</v>
      </c>
      <c r="AR168" s="77">
        <v>21</v>
      </c>
      <c r="AS168" s="77">
        <v>41</v>
      </c>
      <c r="AT168" s="77">
        <v>48</v>
      </c>
      <c r="AU168" s="77">
        <v>0</v>
      </c>
      <c r="AV168" s="77">
        <v>0</v>
      </c>
      <c r="AW168" s="77">
        <v>3</v>
      </c>
      <c r="AX168" s="77">
        <v>0</v>
      </c>
      <c r="AY168" s="77">
        <v>0</v>
      </c>
      <c r="AZ168" s="77">
        <v>45</v>
      </c>
      <c r="BA168" s="77">
        <v>5</v>
      </c>
      <c r="BB168" s="77">
        <v>0</v>
      </c>
      <c r="BC168" s="77">
        <v>0</v>
      </c>
      <c r="BD168" s="77">
        <v>16</v>
      </c>
      <c r="BE168" s="77">
        <v>0</v>
      </c>
      <c r="BF168" s="77">
        <v>0</v>
      </c>
      <c r="BG168" s="77">
        <v>7</v>
      </c>
      <c r="BH168" s="77">
        <v>0</v>
      </c>
      <c r="BI168" s="77">
        <v>0</v>
      </c>
      <c r="BJ168" s="62">
        <v>0.63157894736842102</v>
      </c>
      <c r="BK168" s="88">
        <v>23.8</v>
      </c>
      <c r="BL168" s="88">
        <v>13.8</v>
      </c>
      <c r="BM168" s="88">
        <v>15.2</v>
      </c>
      <c r="BN168" s="88">
        <v>3.9</v>
      </c>
      <c r="BO168" s="88">
        <v>13</v>
      </c>
      <c r="BP168" s="88">
        <v>4.4000000000000004</v>
      </c>
      <c r="BQ168" s="88">
        <v>5.5</v>
      </c>
      <c r="BR168" s="88">
        <v>9.6999999999999993</v>
      </c>
      <c r="BS168" s="88">
        <v>1.7</v>
      </c>
      <c r="BT168" s="88">
        <v>2.8</v>
      </c>
      <c r="BU168" s="88">
        <v>1.9</v>
      </c>
      <c r="BV168" s="88">
        <v>0.6</v>
      </c>
      <c r="BW168" s="88">
        <v>1.9</v>
      </c>
      <c r="BX168" s="88">
        <v>0</v>
      </c>
      <c r="BY168" s="88">
        <v>0</v>
      </c>
      <c r="BZ168" s="88">
        <v>0.6</v>
      </c>
      <c r="CA168" s="88">
        <v>0</v>
      </c>
      <c r="CB168" s="88">
        <v>1.4</v>
      </c>
      <c r="CC168" s="88">
        <v>52.8</v>
      </c>
      <c r="CD168" s="88">
        <v>45.4</v>
      </c>
      <c r="CE168" s="88">
        <v>2</v>
      </c>
    </row>
    <row r="169" spans="1:83" x14ac:dyDescent="0.25">
      <c r="A169" s="61" t="s">
        <v>1135</v>
      </c>
      <c r="B169" s="61" t="s">
        <v>1136</v>
      </c>
      <c r="C169" s="61" t="s">
        <v>1137</v>
      </c>
      <c r="D169" s="61" t="s">
        <v>2099</v>
      </c>
      <c r="E169" s="61" t="s">
        <v>971</v>
      </c>
      <c r="F169" s="61" t="s">
        <v>972</v>
      </c>
      <c r="G169" s="61" t="s">
        <v>440</v>
      </c>
      <c r="H169" s="61" t="s">
        <v>1138</v>
      </c>
      <c r="I169" s="61" t="s">
        <v>1139</v>
      </c>
      <c r="J169" s="97" t="s">
        <v>1139</v>
      </c>
      <c r="K169" s="61">
        <v>5452180</v>
      </c>
      <c r="L169" s="61" t="s">
        <v>230</v>
      </c>
      <c r="M169" s="83">
        <v>0.58435746946589717</v>
      </c>
      <c r="N169" s="77">
        <v>793</v>
      </c>
      <c r="O169" s="62">
        <v>1357.046057312833</v>
      </c>
      <c r="P169" s="77">
        <v>384</v>
      </c>
      <c r="Q169" s="62">
        <v>2.0699999999999998</v>
      </c>
      <c r="R169" s="77">
        <v>793</v>
      </c>
      <c r="S169" s="77">
        <v>30</v>
      </c>
      <c r="T169" s="77">
        <v>22</v>
      </c>
      <c r="U169" s="77">
        <v>48</v>
      </c>
      <c r="V169" s="77">
        <v>17</v>
      </c>
      <c r="W169" s="77">
        <v>35</v>
      </c>
      <c r="X169" s="77">
        <v>43</v>
      </c>
      <c r="Y169" s="77">
        <v>35</v>
      </c>
      <c r="Z169" s="77">
        <v>16</v>
      </c>
      <c r="AA169" s="77">
        <v>7</v>
      </c>
      <c r="AB169" s="77">
        <v>33</v>
      </c>
      <c r="AC169" s="77">
        <v>38</v>
      </c>
      <c r="AD169" s="77">
        <v>28</v>
      </c>
      <c r="AE169" s="77">
        <v>22</v>
      </c>
      <c r="AF169" s="77">
        <v>6</v>
      </c>
      <c r="AG169" s="77">
        <v>0</v>
      </c>
      <c r="AH169" s="77">
        <v>4</v>
      </c>
      <c r="AI169" s="62">
        <v>26.041666666666668</v>
      </c>
      <c r="AJ169" s="62">
        <v>13.541666666666666</v>
      </c>
      <c r="AK169" s="62">
        <v>26.302083333333332</v>
      </c>
      <c r="AL169" s="62">
        <v>8.59375</v>
      </c>
      <c r="AM169" s="62">
        <v>25.520833333333332</v>
      </c>
      <c r="AN169" s="77">
        <v>22622</v>
      </c>
      <c r="AO169" s="77">
        <v>34583</v>
      </c>
      <c r="AP169" s="62">
        <v>0.65885416666666663</v>
      </c>
      <c r="AQ169" s="77">
        <v>384</v>
      </c>
      <c r="AR169" s="77">
        <v>84</v>
      </c>
      <c r="AS169" s="77">
        <v>309</v>
      </c>
      <c r="AT169" s="77">
        <v>75</v>
      </c>
      <c r="AU169" s="77">
        <v>9</v>
      </c>
      <c r="AV169" s="77">
        <v>31</v>
      </c>
      <c r="AW169" s="77">
        <v>43</v>
      </c>
      <c r="AX169" s="77">
        <v>64</v>
      </c>
      <c r="AY169" s="77">
        <v>0</v>
      </c>
      <c r="AZ169" s="77">
        <v>31</v>
      </c>
      <c r="BA169" s="77">
        <v>28</v>
      </c>
      <c r="BB169" s="77">
        <v>30</v>
      </c>
      <c r="BC169" s="77">
        <v>0</v>
      </c>
      <c r="BD169" s="77">
        <v>59</v>
      </c>
      <c r="BE169" s="77">
        <v>12</v>
      </c>
      <c r="BF169" s="77">
        <v>0</v>
      </c>
      <c r="BG169" s="77">
        <v>60</v>
      </c>
      <c r="BH169" s="77">
        <v>0</v>
      </c>
      <c r="BI169" s="77">
        <v>0</v>
      </c>
      <c r="BJ169" s="62">
        <v>0.20163487738419619</v>
      </c>
      <c r="BK169" s="88">
        <v>2.1</v>
      </c>
      <c r="BL169" s="88">
        <v>1.3</v>
      </c>
      <c r="BM169" s="88">
        <v>7.1</v>
      </c>
      <c r="BN169" s="88">
        <v>4.2</v>
      </c>
      <c r="BO169" s="88">
        <v>4.2</v>
      </c>
      <c r="BP169" s="88">
        <v>7.9</v>
      </c>
      <c r="BQ169" s="88">
        <v>4.9000000000000004</v>
      </c>
      <c r="BR169" s="88">
        <v>8.6</v>
      </c>
      <c r="BS169" s="88">
        <v>3.2</v>
      </c>
      <c r="BT169" s="88">
        <v>6.4</v>
      </c>
      <c r="BU169" s="88">
        <v>6.7</v>
      </c>
      <c r="BV169" s="88">
        <v>4.7</v>
      </c>
      <c r="BW169" s="88">
        <v>10.7</v>
      </c>
      <c r="BX169" s="88">
        <v>9</v>
      </c>
      <c r="BY169" s="88">
        <v>5.8</v>
      </c>
      <c r="BZ169" s="88">
        <v>5.2</v>
      </c>
      <c r="CA169" s="88">
        <v>1.5</v>
      </c>
      <c r="CB169" s="88">
        <v>6.7</v>
      </c>
      <c r="CC169" s="88">
        <v>10.5</v>
      </c>
      <c r="CD169" s="88">
        <v>61.500000000000014</v>
      </c>
      <c r="CE169" s="88">
        <v>28.2</v>
      </c>
    </row>
    <row r="170" spans="1:83" x14ac:dyDescent="0.25">
      <c r="A170" s="61" t="s">
        <v>1231</v>
      </c>
      <c r="B170" s="61" t="s">
        <v>1232</v>
      </c>
      <c r="C170" s="61" t="s">
        <v>1233</v>
      </c>
      <c r="D170" s="61" t="s">
        <v>2099</v>
      </c>
      <c r="E170" s="61" t="s">
        <v>971</v>
      </c>
      <c r="F170" s="61" t="s">
        <v>972</v>
      </c>
      <c r="G170" s="61" t="s">
        <v>440</v>
      </c>
      <c r="H170" s="61" t="s">
        <v>1234</v>
      </c>
      <c r="I170" s="61" t="s">
        <v>1235</v>
      </c>
      <c r="J170" s="97" t="s">
        <v>1235</v>
      </c>
      <c r="K170" s="61">
        <v>5458564</v>
      </c>
      <c r="L170" s="61" t="s">
        <v>248</v>
      </c>
      <c r="M170" s="83">
        <v>1.3004245238309506</v>
      </c>
      <c r="N170" s="77">
        <v>1541</v>
      </c>
      <c r="O170" s="62">
        <v>1184.9976463534636</v>
      </c>
      <c r="P170" s="77">
        <v>647</v>
      </c>
      <c r="Q170" s="62">
        <v>2.38</v>
      </c>
      <c r="R170" s="77">
        <v>1541</v>
      </c>
      <c r="S170" s="77">
        <v>49</v>
      </c>
      <c r="T170" s="77">
        <v>18</v>
      </c>
      <c r="U170" s="77">
        <v>35</v>
      </c>
      <c r="V170" s="77">
        <v>48</v>
      </c>
      <c r="W170" s="77">
        <v>24</v>
      </c>
      <c r="X170" s="77">
        <v>16</v>
      </c>
      <c r="Y170" s="77">
        <v>72</v>
      </c>
      <c r="Z170" s="77">
        <v>44</v>
      </c>
      <c r="AA170" s="77">
        <v>18</v>
      </c>
      <c r="AB170" s="77">
        <v>25</v>
      </c>
      <c r="AC170" s="77">
        <v>61</v>
      </c>
      <c r="AD170" s="77">
        <v>111</v>
      </c>
      <c r="AE170" s="77">
        <v>21</v>
      </c>
      <c r="AF170" s="77">
        <v>11</v>
      </c>
      <c r="AG170" s="77">
        <v>61</v>
      </c>
      <c r="AH170" s="77">
        <v>33</v>
      </c>
      <c r="AI170" s="62">
        <v>15.765069551777433</v>
      </c>
      <c r="AJ170" s="62">
        <v>11.128284389489954</v>
      </c>
      <c r="AK170" s="62">
        <v>23.183925811437405</v>
      </c>
      <c r="AL170" s="62">
        <v>3.863987635239567</v>
      </c>
      <c r="AM170" s="62">
        <v>46.058732612055643</v>
      </c>
      <c r="AN170" s="77">
        <v>44881</v>
      </c>
      <c r="AO170" s="77">
        <v>49583</v>
      </c>
      <c r="AP170" s="62">
        <v>0.50077279752704795</v>
      </c>
      <c r="AQ170" s="77">
        <v>647</v>
      </c>
      <c r="AR170" s="77">
        <v>99</v>
      </c>
      <c r="AS170" s="77">
        <v>557</v>
      </c>
      <c r="AT170" s="77">
        <v>90</v>
      </c>
      <c r="AU170" s="77">
        <v>10</v>
      </c>
      <c r="AV170" s="77">
        <v>25</v>
      </c>
      <c r="AW170" s="77">
        <v>57</v>
      </c>
      <c r="AX170" s="77">
        <v>52</v>
      </c>
      <c r="AY170" s="77">
        <v>0</v>
      </c>
      <c r="AZ170" s="77">
        <v>22</v>
      </c>
      <c r="BA170" s="77">
        <v>93</v>
      </c>
      <c r="BB170" s="77">
        <v>36</v>
      </c>
      <c r="BC170" s="77">
        <v>5</v>
      </c>
      <c r="BD170" s="77">
        <v>83</v>
      </c>
      <c r="BE170" s="77">
        <v>3</v>
      </c>
      <c r="BF170" s="77">
        <v>0</v>
      </c>
      <c r="BG170" s="77">
        <v>226</v>
      </c>
      <c r="BH170" s="77">
        <v>0</v>
      </c>
      <c r="BI170" s="77">
        <v>0</v>
      </c>
      <c r="BJ170" s="62">
        <v>0.13725490196078433</v>
      </c>
      <c r="BK170" s="88">
        <v>4.3</v>
      </c>
      <c r="BL170" s="88">
        <v>5.5</v>
      </c>
      <c r="BM170" s="88">
        <v>4.7</v>
      </c>
      <c r="BN170" s="88">
        <v>1.8</v>
      </c>
      <c r="BO170" s="88">
        <v>6.4</v>
      </c>
      <c r="BP170" s="88">
        <v>4.9000000000000004</v>
      </c>
      <c r="BQ170" s="88">
        <v>3.7</v>
      </c>
      <c r="BR170" s="88">
        <v>11.1</v>
      </c>
      <c r="BS170" s="88">
        <v>5.6</v>
      </c>
      <c r="BT170" s="88">
        <v>3.4</v>
      </c>
      <c r="BU170" s="88">
        <v>7.6</v>
      </c>
      <c r="BV170" s="88">
        <v>10.1</v>
      </c>
      <c r="BW170" s="88">
        <v>3.6</v>
      </c>
      <c r="BX170" s="88">
        <v>12.4</v>
      </c>
      <c r="BY170" s="88">
        <v>6.4</v>
      </c>
      <c r="BZ170" s="88">
        <v>1.4</v>
      </c>
      <c r="CA170" s="88">
        <v>6.3</v>
      </c>
      <c r="CB170" s="88">
        <v>0.9</v>
      </c>
      <c r="CC170" s="88">
        <v>14.5</v>
      </c>
      <c r="CD170" s="88">
        <v>58.2</v>
      </c>
      <c r="CE170" s="88">
        <v>27.4</v>
      </c>
    </row>
    <row r="171" spans="1:83" x14ac:dyDescent="0.25">
      <c r="A171" s="61" t="s">
        <v>1353</v>
      </c>
      <c r="B171" s="61" t="s">
        <v>1354</v>
      </c>
      <c r="C171" s="61" t="s">
        <v>1355</v>
      </c>
      <c r="D171" s="61" t="s">
        <v>2099</v>
      </c>
      <c r="E171" s="61" t="s">
        <v>971</v>
      </c>
      <c r="F171" s="61" t="s">
        <v>972</v>
      </c>
      <c r="G171" s="61" t="s">
        <v>440</v>
      </c>
      <c r="H171" s="61" t="s">
        <v>1356</v>
      </c>
      <c r="I171" s="61" t="s">
        <v>1357</v>
      </c>
      <c r="J171" s="97" t="s">
        <v>1357</v>
      </c>
      <c r="K171" s="61">
        <v>5464708</v>
      </c>
      <c r="L171" s="61" t="s">
        <v>271</v>
      </c>
      <c r="M171" s="83">
        <v>3.0889013912064454</v>
      </c>
      <c r="N171" s="77">
        <v>4124</v>
      </c>
      <c r="O171" s="62">
        <v>1335.1025098244627</v>
      </c>
      <c r="P171" s="77">
        <v>1780</v>
      </c>
      <c r="Q171" s="62">
        <v>2.2999999999999998</v>
      </c>
      <c r="R171" s="77">
        <v>4090</v>
      </c>
      <c r="S171" s="77">
        <v>134</v>
      </c>
      <c r="T171" s="77">
        <v>131</v>
      </c>
      <c r="U171" s="77">
        <v>155</v>
      </c>
      <c r="V171" s="77">
        <v>52</v>
      </c>
      <c r="W171" s="77">
        <v>267</v>
      </c>
      <c r="X171" s="77">
        <v>100</v>
      </c>
      <c r="Y171" s="77">
        <v>38</v>
      </c>
      <c r="Z171" s="77">
        <v>148</v>
      </c>
      <c r="AA171" s="77">
        <v>14</v>
      </c>
      <c r="AB171" s="77">
        <v>109</v>
      </c>
      <c r="AC171" s="77">
        <v>65</v>
      </c>
      <c r="AD171" s="77">
        <v>329</v>
      </c>
      <c r="AE171" s="77">
        <v>111</v>
      </c>
      <c r="AF171" s="77">
        <v>13</v>
      </c>
      <c r="AG171" s="77">
        <v>32</v>
      </c>
      <c r="AH171" s="77">
        <v>82</v>
      </c>
      <c r="AI171" s="62">
        <v>23.595505617977526</v>
      </c>
      <c r="AJ171" s="62">
        <v>17.921348314606742</v>
      </c>
      <c r="AK171" s="62">
        <v>16.853932584269664</v>
      </c>
      <c r="AL171" s="62">
        <v>6.1235955056179776</v>
      </c>
      <c r="AM171" s="62">
        <v>35.50561797752809</v>
      </c>
      <c r="AN171" s="77">
        <v>27399</v>
      </c>
      <c r="AO171" s="77">
        <v>40325</v>
      </c>
      <c r="AP171" s="62">
        <v>0.58370786516853934</v>
      </c>
      <c r="AQ171" s="77">
        <v>1780</v>
      </c>
      <c r="AR171" s="77">
        <v>408</v>
      </c>
      <c r="AS171" s="77">
        <v>1182</v>
      </c>
      <c r="AT171" s="77">
        <v>598</v>
      </c>
      <c r="AU171" s="77">
        <v>89</v>
      </c>
      <c r="AV171" s="77">
        <v>113</v>
      </c>
      <c r="AW171" s="77">
        <v>174</v>
      </c>
      <c r="AX171" s="77">
        <v>228</v>
      </c>
      <c r="AY171" s="77">
        <v>79</v>
      </c>
      <c r="AZ171" s="77">
        <v>112</v>
      </c>
      <c r="BA171" s="77">
        <v>135</v>
      </c>
      <c r="BB171" s="77">
        <v>65</v>
      </c>
      <c r="BC171" s="77">
        <v>0</v>
      </c>
      <c r="BD171" s="77">
        <v>158</v>
      </c>
      <c r="BE171" s="77">
        <v>16</v>
      </c>
      <c r="BF171" s="77">
        <v>0</v>
      </c>
      <c r="BG171" s="77">
        <v>536</v>
      </c>
      <c r="BH171" s="77">
        <v>0</v>
      </c>
      <c r="BI171" s="77">
        <v>0</v>
      </c>
      <c r="BJ171" s="62">
        <v>0.16774193548387098</v>
      </c>
      <c r="BK171" s="88">
        <v>12.7</v>
      </c>
      <c r="BL171" s="88">
        <v>7</v>
      </c>
      <c r="BM171" s="88">
        <v>5.6</v>
      </c>
      <c r="BN171" s="88">
        <v>2.4</v>
      </c>
      <c r="BO171" s="88">
        <v>3.2</v>
      </c>
      <c r="BP171" s="88">
        <v>9</v>
      </c>
      <c r="BQ171" s="88">
        <v>6.4</v>
      </c>
      <c r="BR171" s="88">
        <v>5.4</v>
      </c>
      <c r="BS171" s="88">
        <v>4.8</v>
      </c>
      <c r="BT171" s="88">
        <v>2.7</v>
      </c>
      <c r="BU171" s="88">
        <v>2.5</v>
      </c>
      <c r="BV171" s="88">
        <v>8.5</v>
      </c>
      <c r="BW171" s="88">
        <v>8.4</v>
      </c>
      <c r="BX171" s="88">
        <v>4.9000000000000004</v>
      </c>
      <c r="BY171" s="88">
        <v>4.9000000000000004</v>
      </c>
      <c r="BZ171" s="88">
        <v>5</v>
      </c>
      <c r="CA171" s="88">
        <v>2.7</v>
      </c>
      <c r="CB171" s="88">
        <v>3.9</v>
      </c>
      <c r="CC171" s="88">
        <v>25.299999999999997</v>
      </c>
      <c r="CD171" s="88">
        <v>53.3</v>
      </c>
      <c r="CE171" s="88">
        <v>21.4</v>
      </c>
    </row>
    <row r="172" spans="1:83" s="18" customFormat="1" x14ac:dyDescent="0.25">
      <c r="A172" s="67" t="s">
        <v>53</v>
      </c>
      <c r="B172" s="68" t="s">
        <v>1984</v>
      </c>
      <c r="C172" s="67"/>
      <c r="D172" s="67" t="s">
        <v>2098</v>
      </c>
      <c r="E172" s="67"/>
      <c r="F172" s="67"/>
      <c r="G172" s="67"/>
      <c r="H172" s="67"/>
      <c r="I172" s="67"/>
      <c r="J172" s="98"/>
      <c r="K172" s="67">
        <v>54053</v>
      </c>
      <c r="L172" s="67" t="s">
        <v>52</v>
      </c>
      <c r="M172" s="84">
        <v>444.884650650948</v>
      </c>
      <c r="N172" s="78">
        <v>25667</v>
      </c>
      <c r="O172" s="69">
        <v>57.693606561710908</v>
      </c>
      <c r="P172" s="78">
        <v>10057</v>
      </c>
      <c r="Q172" s="69">
        <v>2.48</v>
      </c>
      <c r="R172" s="78">
        <v>24974</v>
      </c>
      <c r="S172" s="78">
        <v>802</v>
      </c>
      <c r="T172" s="78">
        <v>296</v>
      </c>
      <c r="U172" s="78">
        <v>920</v>
      </c>
      <c r="V172" s="78">
        <v>527</v>
      </c>
      <c r="W172" s="78">
        <v>610</v>
      </c>
      <c r="X172" s="78">
        <v>585</v>
      </c>
      <c r="Y172" s="78">
        <v>521</v>
      </c>
      <c r="Z172" s="78">
        <v>516</v>
      </c>
      <c r="AA172" s="78">
        <v>254</v>
      </c>
      <c r="AB172" s="78">
        <v>796</v>
      </c>
      <c r="AC172" s="78">
        <v>984</v>
      </c>
      <c r="AD172" s="78">
        <v>1230</v>
      </c>
      <c r="AE172" s="78">
        <v>818</v>
      </c>
      <c r="AF172" s="78">
        <v>200</v>
      </c>
      <c r="AG172" s="78">
        <v>612</v>
      </c>
      <c r="AH172" s="78">
        <v>386</v>
      </c>
      <c r="AI172" s="69">
        <v>20.065625932186538</v>
      </c>
      <c r="AJ172" s="69">
        <v>11.305558317589739</v>
      </c>
      <c r="AK172" s="69">
        <v>18.653674057870141</v>
      </c>
      <c r="AL172" s="69">
        <v>7.9148851546186743</v>
      </c>
      <c r="AM172" s="69">
        <v>42.060256537734915</v>
      </c>
      <c r="AN172" s="78">
        <v>28598</v>
      </c>
      <c r="AO172" s="78">
        <v>49957</v>
      </c>
      <c r="AP172" s="69">
        <v>0.50024858307646414</v>
      </c>
      <c r="AQ172" s="78">
        <v>10057</v>
      </c>
      <c r="AR172" s="78">
        <v>2211</v>
      </c>
      <c r="AS172" s="78">
        <v>8457</v>
      </c>
      <c r="AT172" s="78">
        <v>1600</v>
      </c>
      <c r="AU172" s="78">
        <v>324</v>
      </c>
      <c r="AV172" s="78">
        <v>324</v>
      </c>
      <c r="AW172" s="78">
        <v>959</v>
      </c>
      <c r="AX172" s="78">
        <v>835</v>
      </c>
      <c r="AY172" s="78">
        <v>300</v>
      </c>
      <c r="AZ172" s="78">
        <v>473</v>
      </c>
      <c r="BA172" s="78">
        <v>881</v>
      </c>
      <c r="BB172" s="78">
        <v>258</v>
      </c>
      <c r="BC172" s="78">
        <v>93</v>
      </c>
      <c r="BD172" s="78">
        <v>1236</v>
      </c>
      <c r="BE172" s="78">
        <v>303</v>
      </c>
      <c r="BF172" s="78">
        <v>136</v>
      </c>
      <c r="BG172" s="78">
        <v>3004</v>
      </c>
      <c r="BH172" s="78">
        <v>53</v>
      </c>
      <c r="BI172" s="78">
        <v>66</v>
      </c>
      <c r="BJ172" s="69">
        <v>0.18680367766360195</v>
      </c>
      <c r="BK172" s="89">
        <v>5.0999999999999996</v>
      </c>
      <c r="BL172" s="89">
        <v>5.5</v>
      </c>
      <c r="BM172" s="89">
        <v>6.3</v>
      </c>
      <c r="BN172" s="89">
        <v>5.8</v>
      </c>
      <c r="BO172" s="89">
        <v>4.8</v>
      </c>
      <c r="BP172" s="89">
        <v>5.6</v>
      </c>
      <c r="BQ172" s="89">
        <v>5.4</v>
      </c>
      <c r="BR172" s="89">
        <v>5.8</v>
      </c>
      <c r="BS172" s="89">
        <v>6.4</v>
      </c>
      <c r="BT172" s="89">
        <v>6.1</v>
      </c>
      <c r="BU172" s="89">
        <v>6.7</v>
      </c>
      <c r="BV172" s="89">
        <v>7.2</v>
      </c>
      <c r="BW172" s="89">
        <v>8.1</v>
      </c>
      <c r="BX172" s="89">
        <v>7.5</v>
      </c>
      <c r="BY172" s="89">
        <v>4.9000000000000004</v>
      </c>
      <c r="BZ172" s="89">
        <v>3.3</v>
      </c>
      <c r="CA172" s="89">
        <v>2.9</v>
      </c>
      <c r="CB172" s="89">
        <v>2.5</v>
      </c>
      <c r="CC172" s="89">
        <v>16.899999999999999</v>
      </c>
      <c r="CD172" s="89">
        <v>61.900000000000013</v>
      </c>
      <c r="CE172" s="89">
        <v>21.099999999999998</v>
      </c>
    </row>
    <row r="173" spans="1:83" s="72" customFormat="1" x14ac:dyDescent="0.25">
      <c r="A173" s="70" t="s">
        <v>1810</v>
      </c>
      <c r="B173" s="70" t="s">
        <v>1811</v>
      </c>
      <c r="C173" s="70" t="s">
        <v>1812</v>
      </c>
      <c r="D173" s="70" t="s">
        <v>2097</v>
      </c>
      <c r="E173" s="70" t="s">
        <v>462</v>
      </c>
      <c r="F173" s="70" t="s">
        <v>463</v>
      </c>
      <c r="G173" s="70" t="s">
        <v>440</v>
      </c>
      <c r="H173" s="70" t="s">
        <v>1813</v>
      </c>
      <c r="I173" s="70" t="s">
        <v>1814</v>
      </c>
      <c r="J173" s="96" t="s">
        <v>1814</v>
      </c>
      <c r="K173" s="70" t="s">
        <v>1978</v>
      </c>
      <c r="L173" s="70" t="s">
        <v>1978</v>
      </c>
      <c r="M173" s="82">
        <v>521.62503614389504</v>
      </c>
      <c r="N173" s="76">
        <v>13177</v>
      </c>
      <c r="O173" s="71">
        <v>25.261440856847607</v>
      </c>
      <c r="P173" s="76">
        <v>4525</v>
      </c>
      <c r="Q173" s="71">
        <v>2.9049723756906078</v>
      </c>
      <c r="R173" s="76">
        <v>13145</v>
      </c>
      <c r="S173" s="76">
        <v>748</v>
      </c>
      <c r="T173" s="76">
        <v>414</v>
      </c>
      <c r="U173" s="76">
        <v>447</v>
      </c>
      <c r="V173" s="76">
        <v>293</v>
      </c>
      <c r="W173" s="76">
        <v>322</v>
      </c>
      <c r="X173" s="76">
        <v>485</v>
      </c>
      <c r="Y173" s="76">
        <v>286</v>
      </c>
      <c r="Z173" s="76">
        <v>119</v>
      </c>
      <c r="AA173" s="76">
        <v>178</v>
      </c>
      <c r="AB173" s="76">
        <v>279</v>
      </c>
      <c r="AC173" s="76">
        <v>260</v>
      </c>
      <c r="AD173" s="76">
        <v>405</v>
      </c>
      <c r="AE173" s="76">
        <v>130</v>
      </c>
      <c r="AF173" s="76">
        <v>67</v>
      </c>
      <c r="AG173" s="76">
        <v>76</v>
      </c>
      <c r="AH173" s="76">
        <v>16</v>
      </c>
      <c r="AI173" s="71">
        <v>35.55801104972376</v>
      </c>
      <c r="AJ173" s="71">
        <v>13.591160220994475</v>
      </c>
      <c r="AK173" s="71">
        <v>23.602209944751383</v>
      </c>
      <c r="AL173" s="71">
        <v>6.165745856353591</v>
      </c>
      <c r="AM173" s="71">
        <v>21.082872928176798</v>
      </c>
      <c r="AN173" s="76">
        <v>15474</v>
      </c>
      <c r="AO173" s="76">
        <v>30127</v>
      </c>
      <c r="AP173" s="71">
        <v>0.72751381215469613</v>
      </c>
      <c r="AQ173" s="76">
        <v>4525</v>
      </c>
      <c r="AR173" s="76">
        <v>1930</v>
      </c>
      <c r="AS173" s="76">
        <v>3760</v>
      </c>
      <c r="AT173" s="76">
        <v>765</v>
      </c>
      <c r="AU173" s="76">
        <v>356</v>
      </c>
      <c r="AV173" s="76">
        <v>252</v>
      </c>
      <c r="AW173" s="76">
        <v>674</v>
      </c>
      <c r="AX173" s="76">
        <v>664</v>
      </c>
      <c r="AY173" s="76">
        <v>138</v>
      </c>
      <c r="AZ173" s="76">
        <v>166</v>
      </c>
      <c r="BA173" s="76">
        <v>414</v>
      </c>
      <c r="BB173" s="76">
        <v>109</v>
      </c>
      <c r="BC173" s="76">
        <v>5</v>
      </c>
      <c r="BD173" s="76">
        <v>530</v>
      </c>
      <c r="BE173" s="76">
        <v>9</v>
      </c>
      <c r="BF173" s="76">
        <v>0</v>
      </c>
      <c r="BG173" s="76">
        <v>685</v>
      </c>
      <c r="BH173" s="76">
        <v>1</v>
      </c>
      <c r="BI173" s="76">
        <v>0</v>
      </c>
      <c r="BJ173" s="71">
        <v>0.21109168123907068</v>
      </c>
      <c r="BK173" s="87">
        <v>4.9000000000000004</v>
      </c>
      <c r="BL173" s="87">
        <v>6.4</v>
      </c>
      <c r="BM173" s="87">
        <v>5.3</v>
      </c>
      <c r="BN173" s="87">
        <v>5</v>
      </c>
      <c r="BO173" s="87">
        <v>4.4000000000000004</v>
      </c>
      <c r="BP173" s="87">
        <v>5.6</v>
      </c>
      <c r="BQ173" s="87">
        <v>5.2</v>
      </c>
      <c r="BR173" s="87">
        <v>6.3</v>
      </c>
      <c r="BS173" s="87">
        <v>5.8</v>
      </c>
      <c r="BT173" s="87">
        <v>6.3</v>
      </c>
      <c r="BU173" s="87">
        <v>6.5</v>
      </c>
      <c r="BV173" s="87">
        <v>6.9</v>
      </c>
      <c r="BW173" s="87">
        <v>9.5</v>
      </c>
      <c r="BX173" s="87">
        <v>8.4</v>
      </c>
      <c r="BY173" s="87">
        <v>5.4</v>
      </c>
      <c r="BZ173" s="87">
        <v>3.8</v>
      </c>
      <c r="CA173" s="87">
        <v>2.2999999999999998</v>
      </c>
      <c r="CB173" s="87">
        <v>2.1</v>
      </c>
      <c r="CC173" s="87">
        <v>16.600000000000001</v>
      </c>
      <c r="CD173" s="87">
        <v>61.499999999999993</v>
      </c>
      <c r="CE173" s="87">
        <v>22.000000000000004</v>
      </c>
    </row>
    <row r="174" spans="1:83" x14ac:dyDescent="0.25">
      <c r="A174" s="61" t="s">
        <v>459</v>
      </c>
      <c r="B174" s="61" t="s">
        <v>460</v>
      </c>
      <c r="C174" s="61" t="s">
        <v>461</v>
      </c>
      <c r="D174" s="61" t="s">
        <v>2099</v>
      </c>
      <c r="E174" s="61" t="s">
        <v>462</v>
      </c>
      <c r="F174" s="61" t="s">
        <v>463</v>
      </c>
      <c r="G174" s="61" t="s">
        <v>440</v>
      </c>
      <c r="H174" s="61" t="s">
        <v>464</v>
      </c>
      <c r="I174" s="61" t="s">
        <v>465</v>
      </c>
      <c r="J174" s="97" t="s">
        <v>465</v>
      </c>
      <c r="K174" s="61">
        <v>5401780</v>
      </c>
      <c r="L174" s="61" t="s">
        <v>113</v>
      </c>
      <c r="M174" s="83">
        <v>0.57491435376467293</v>
      </c>
      <c r="N174" s="77">
        <v>158</v>
      </c>
      <c r="O174" s="62">
        <v>274.82354365546666</v>
      </c>
      <c r="P174" s="77">
        <v>62</v>
      </c>
      <c r="Q174" s="62">
        <v>2.5499999999999998</v>
      </c>
      <c r="R174" s="77">
        <v>158</v>
      </c>
      <c r="S174" s="77">
        <v>13</v>
      </c>
      <c r="T174" s="77">
        <v>7</v>
      </c>
      <c r="U174" s="77">
        <v>3</v>
      </c>
      <c r="V174" s="77">
        <v>14</v>
      </c>
      <c r="W174" s="77">
        <v>3</v>
      </c>
      <c r="X174" s="77">
        <v>14</v>
      </c>
      <c r="Y174" s="77">
        <v>5</v>
      </c>
      <c r="Z174" s="77">
        <v>0</v>
      </c>
      <c r="AA174" s="77">
        <v>3</v>
      </c>
      <c r="AB174" s="77">
        <v>0</v>
      </c>
      <c r="AC174" s="77">
        <v>0</v>
      </c>
      <c r="AD174" s="77">
        <v>0</v>
      </c>
      <c r="AE174" s="77">
        <v>0</v>
      </c>
      <c r="AF174" s="77">
        <v>0</v>
      </c>
      <c r="AG174" s="77">
        <v>0</v>
      </c>
      <c r="AH174" s="77">
        <v>0</v>
      </c>
      <c r="AI174" s="62">
        <v>37.096774193548384</v>
      </c>
      <c r="AJ174" s="62">
        <v>27.419354838709676</v>
      </c>
      <c r="AK174" s="62">
        <v>35.483870967741936</v>
      </c>
      <c r="AL174" s="62">
        <v>0</v>
      </c>
      <c r="AM174" s="62">
        <v>0</v>
      </c>
      <c r="AN174" s="77">
        <v>8839</v>
      </c>
      <c r="AO174" s="77">
        <v>23500</v>
      </c>
      <c r="AP174" s="62">
        <v>1</v>
      </c>
      <c r="AQ174" s="77">
        <v>62</v>
      </c>
      <c r="AR174" s="77">
        <v>47</v>
      </c>
      <c r="AS174" s="77">
        <v>40</v>
      </c>
      <c r="AT174" s="77">
        <v>22</v>
      </c>
      <c r="AU174" s="77">
        <v>3</v>
      </c>
      <c r="AV174" s="77">
        <v>0</v>
      </c>
      <c r="AW174" s="77">
        <v>15</v>
      </c>
      <c r="AX174" s="77">
        <v>18</v>
      </c>
      <c r="AY174" s="77">
        <v>13</v>
      </c>
      <c r="AZ174" s="77">
        <v>0</v>
      </c>
      <c r="BA174" s="77">
        <v>8</v>
      </c>
      <c r="BB174" s="77">
        <v>0</v>
      </c>
      <c r="BC174" s="77">
        <v>0</v>
      </c>
      <c r="BD174" s="77">
        <v>0</v>
      </c>
      <c r="BE174" s="77">
        <v>0</v>
      </c>
      <c r="BF174" s="77">
        <v>0</v>
      </c>
      <c r="BG174" s="77">
        <v>0</v>
      </c>
      <c r="BH174" s="77">
        <v>0</v>
      </c>
      <c r="BI174" s="77">
        <v>0</v>
      </c>
      <c r="BJ174" s="62">
        <v>0.26315789473684209</v>
      </c>
      <c r="BK174" s="88">
        <v>5.7</v>
      </c>
      <c r="BL174" s="88">
        <v>11.4</v>
      </c>
      <c r="BM174" s="88">
        <v>4.4000000000000004</v>
      </c>
      <c r="BN174" s="88">
        <v>6.3</v>
      </c>
      <c r="BO174" s="88">
        <v>0</v>
      </c>
      <c r="BP174" s="88">
        <v>14.6</v>
      </c>
      <c r="BQ174" s="88">
        <v>10.8</v>
      </c>
      <c r="BR174" s="88">
        <v>0</v>
      </c>
      <c r="BS174" s="88">
        <v>8.1999999999999993</v>
      </c>
      <c r="BT174" s="88">
        <v>0</v>
      </c>
      <c r="BU174" s="88">
        <v>6.3</v>
      </c>
      <c r="BV174" s="88">
        <v>0</v>
      </c>
      <c r="BW174" s="88">
        <v>7</v>
      </c>
      <c r="BX174" s="88">
        <v>8.9</v>
      </c>
      <c r="BY174" s="88">
        <v>3.8</v>
      </c>
      <c r="BZ174" s="88">
        <v>7.6</v>
      </c>
      <c r="CA174" s="88">
        <v>2.5</v>
      </c>
      <c r="CB174" s="88">
        <v>2.5</v>
      </c>
      <c r="CC174" s="88">
        <v>21.5</v>
      </c>
      <c r="CD174" s="88">
        <v>53.199999999999996</v>
      </c>
      <c r="CE174" s="88">
        <v>25.299999999999997</v>
      </c>
    </row>
    <row r="175" spans="1:83" x14ac:dyDescent="0.25">
      <c r="A175" s="61" t="s">
        <v>609</v>
      </c>
      <c r="B175" s="61" t="s">
        <v>610</v>
      </c>
      <c r="C175" s="61" t="s">
        <v>611</v>
      </c>
      <c r="D175" s="61" t="s">
        <v>2099</v>
      </c>
      <c r="E175" s="61" t="s">
        <v>462</v>
      </c>
      <c r="F175" s="61" t="s">
        <v>463</v>
      </c>
      <c r="G175" s="61" t="s">
        <v>440</v>
      </c>
      <c r="H175" s="61" t="s">
        <v>612</v>
      </c>
      <c r="I175" s="61" t="s">
        <v>613</v>
      </c>
      <c r="J175" s="97" t="s">
        <v>613</v>
      </c>
      <c r="K175" s="61">
        <v>5409700</v>
      </c>
      <c r="L175" s="61" t="s">
        <v>135</v>
      </c>
      <c r="M175" s="83">
        <v>0.79925865636324644</v>
      </c>
      <c r="N175" s="77">
        <v>279</v>
      </c>
      <c r="O175" s="62">
        <v>349.07347925325479</v>
      </c>
      <c r="P175" s="77">
        <v>148</v>
      </c>
      <c r="Q175" s="62">
        <v>1.89</v>
      </c>
      <c r="R175" s="77">
        <v>279</v>
      </c>
      <c r="S175" s="77">
        <v>6</v>
      </c>
      <c r="T175" s="77">
        <v>25</v>
      </c>
      <c r="U175" s="77">
        <v>69</v>
      </c>
      <c r="V175" s="77">
        <v>11</v>
      </c>
      <c r="W175" s="77">
        <v>3</v>
      </c>
      <c r="X175" s="77">
        <v>0</v>
      </c>
      <c r="Y175" s="77">
        <v>5</v>
      </c>
      <c r="Z175" s="77">
        <v>0</v>
      </c>
      <c r="AA175" s="77">
        <v>0</v>
      </c>
      <c r="AB175" s="77">
        <v>0</v>
      </c>
      <c r="AC175" s="77">
        <v>0</v>
      </c>
      <c r="AD175" s="77">
        <v>20</v>
      </c>
      <c r="AE175" s="77">
        <v>9</v>
      </c>
      <c r="AF175" s="77">
        <v>0</v>
      </c>
      <c r="AG175" s="77">
        <v>0</v>
      </c>
      <c r="AH175" s="77">
        <v>0</v>
      </c>
      <c r="AI175" s="62">
        <v>67.567567567567565</v>
      </c>
      <c r="AJ175" s="62">
        <v>9.4594594594594597</v>
      </c>
      <c r="AK175" s="62">
        <v>3.3783783783783785</v>
      </c>
      <c r="AL175" s="62">
        <v>0</v>
      </c>
      <c r="AM175" s="62">
        <v>19.594594594594593</v>
      </c>
      <c r="AN175" s="77">
        <v>20789</v>
      </c>
      <c r="AO175" s="77">
        <v>19015</v>
      </c>
      <c r="AP175" s="62">
        <v>0.80405405405405406</v>
      </c>
      <c r="AQ175" s="77">
        <v>148</v>
      </c>
      <c r="AR175" s="77">
        <v>30</v>
      </c>
      <c r="AS175" s="77">
        <v>103</v>
      </c>
      <c r="AT175" s="77">
        <v>45</v>
      </c>
      <c r="AU175" s="77">
        <v>66</v>
      </c>
      <c r="AV175" s="77">
        <v>3</v>
      </c>
      <c r="AW175" s="77">
        <v>26</v>
      </c>
      <c r="AX175" s="77">
        <v>5</v>
      </c>
      <c r="AY175" s="77">
        <v>6</v>
      </c>
      <c r="AZ175" s="77">
        <v>3</v>
      </c>
      <c r="BA175" s="77">
        <v>0</v>
      </c>
      <c r="BB175" s="77">
        <v>5</v>
      </c>
      <c r="BC175" s="77">
        <v>0</v>
      </c>
      <c r="BD175" s="77">
        <v>0</v>
      </c>
      <c r="BE175" s="77">
        <v>0</v>
      </c>
      <c r="BF175" s="77">
        <v>0</v>
      </c>
      <c r="BG175" s="77">
        <v>29</v>
      </c>
      <c r="BH175" s="77">
        <v>0</v>
      </c>
      <c r="BI175" s="77">
        <v>0</v>
      </c>
      <c r="BJ175" s="62">
        <v>0.20279720279720279</v>
      </c>
      <c r="BK175" s="88">
        <v>4.3</v>
      </c>
      <c r="BL175" s="88">
        <v>0</v>
      </c>
      <c r="BM175" s="88">
        <v>10.4</v>
      </c>
      <c r="BN175" s="88">
        <v>3.9</v>
      </c>
      <c r="BO175" s="88">
        <v>0</v>
      </c>
      <c r="BP175" s="88">
        <v>5.4</v>
      </c>
      <c r="BQ175" s="88">
        <v>3.9</v>
      </c>
      <c r="BR175" s="88">
        <v>0</v>
      </c>
      <c r="BS175" s="88">
        <v>15.8</v>
      </c>
      <c r="BT175" s="88">
        <v>6.8</v>
      </c>
      <c r="BU175" s="88">
        <v>6.8</v>
      </c>
      <c r="BV175" s="88">
        <v>1.1000000000000001</v>
      </c>
      <c r="BW175" s="88">
        <v>3.9</v>
      </c>
      <c r="BX175" s="88">
        <v>6.1</v>
      </c>
      <c r="BY175" s="88">
        <v>5.4</v>
      </c>
      <c r="BZ175" s="88">
        <v>25.1</v>
      </c>
      <c r="CA175" s="88">
        <v>0</v>
      </c>
      <c r="CB175" s="88">
        <v>1.1000000000000001</v>
      </c>
      <c r="CC175" s="88">
        <v>14.7</v>
      </c>
      <c r="CD175" s="88">
        <v>47.599999999999994</v>
      </c>
      <c r="CE175" s="88">
        <v>37.700000000000003</v>
      </c>
    </row>
    <row r="176" spans="1:83" x14ac:dyDescent="0.25">
      <c r="A176" s="61" t="s">
        <v>764</v>
      </c>
      <c r="B176" s="61" t="s">
        <v>765</v>
      </c>
      <c r="C176" s="61" t="s">
        <v>766</v>
      </c>
      <c r="D176" s="61" t="s">
        <v>2099</v>
      </c>
      <c r="E176" s="61" t="s">
        <v>462</v>
      </c>
      <c r="F176" s="61" t="s">
        <v>463</v>
      </c>
      <c r="G176" s="61" t="s">
        <v>440</v>
      </c>
      <c r="H176" s="61" t="s">
        <v>767</v>
      </c>
      <c r="I176" s="61" t="s">
        <v>768</v>
      </c>
      <c r="J176" s="97" t="s">
        <v>768</v>
      </c>
      <c r="K176" s="61">
        <v>5420500</v>
      </c>
      <c r="L176" s="61" t="s">
        <v>162</v>
      </c>
      <c r="M176" s="83">
        <v>1.29333845473882</v>
      </c>
      <c r="N176" s="77">
        <v>320</v>
      </c>
      <c r="O176" s="62">
        <v>247.42170065964797</v>
      </c>
      <c r="P176" s="77">
        <v>94</v>
      </c>
      <c r="Q176" s="62">
        <v>3.4</v>
      </c>
      <c r="R176" s="77">
        <v>320</v>
      </c>
      <c r="S176" s="77">
        <v>13</v>
      </c>
      <c r="T176" s="77">
        <v>10</v>
      </c>
      <c r="U176" s="77">
        <v>14</v>
      </c>
      <c r="V176" s="77">
        <v>6</v>
      </c>
      <c r="W176" s="77">
        <v>7</v>
      </c>
      <c r="X176" s="77">
        <v>3</v>
      </c>
      <c r="Y176" s="77">
        <v>8</v>
      </c>
      <c r="Z176" s="77">
        <v>0</v>
      </c>
      <c r="AA176" s="77">
        <v>2</v>
      </c>
      <c r="AB176" s="77">
        <v>8</v>
      </c>
      <c r="AC176" s="77">
        <v>8</v>
      </c>
      <c r="AD176" s="77">
        <v>10</v>
      </c>
      <c r="AE176" s="77">
        <v>0</v>
      </c>
      <c r="AF176" s="77">
        <v>5</v>
      </c>
      <c r="AG176" s="77">
        <v>0</v>
      </c>
      <c r="AH176" s="77">
        <v>0</v>
      </c>
      <c r="AI176" s="62">
        <v>39.361702127659576</v>
      </c>
      <c r="AJ176" s="62">
        <v>13.829787234042554</v>
      </c>
      <c r="AK176" s="62">
        <v>13.829787234042554</v>
      </c>
      <c r="AL176" s="62">
        <v>8.5106382978723403</v>
      </c>
      <c r="AM176" s="62">
        <v>24.468085106382979</v>
      </c>
      <c r="AN176" s="77">
        <v>12100</v>
      </c>
      <c r="AO176" s="77">
        <v>28500</v>
      </c>
      <c r="AP176" s="62">
        <v>0.67021276595744683</v>
      </c>
      <c r="AQ176" s="77">
        <v>94</v>
      </c>
      <c r="AR176" s="77">
        <v>33</v>
      </c>
      <c r="AS176" s="77">
        <v>76</v>
      </c>
      <c r="AT176" s="77">
        <v>18</v>
      </c>
      <c r="AU176" s="77">
        <v>12</v>
      </c>
      <c r="AV176" s="77">
        <v>2</v>
      </c>
      <c r="AW176" s="77">
        <v>4</v>
      </c>
      <c r="AX176" s="77">
        <v>10</v>
      </c>
      <c r="AY176" s="77">
        <v>0</v>
      </c>
      <c r="AZ176" s="77">
        <v>6</v>
      </c>
      <c r="BA176" s="77">
        <v>10</v>
      </c>
      <c r="BB176" s="77">
        <v>0</v>
      </c>
      <c r="BC176" s="77">
        <v>0</v>
      </c>
      <c r="BD176" s="77">
        <v>16</v>
      </c>
      <c r="BE176" s="77">
        <v>0</v>
      </c>
      <c r="BF176" s="77">
        <v>0</v>
      </c>
      <c r="BG176" s="77">
        <v>15</v>
      </c>
      <c r="BH176" s="77">
        <v>0</v>
      </c>
      <c r="BI176" s="77">
        <v>0</v>
      </c>
      <c r="BJ176" s="62">
        <v>0.13333333333333333</v>
      </c>
      <c r="BK176" s="88">
        <v>12.8</v>
      </c>
      <c r="BL176" s="88">
        <v>6.3</v>
      </c>
      <c r="BM176" s="88">
        <v>6.9</v>
      </c>
      <c r="BN176" s="88">
        <v>9.4</v>
      </c>
      <c r="BO176" s="88">
        <v>4.7</v>
      </c>
      <c r="BP176" s="88">
        <v>6.3</v>
      </c>
      <c r="BQ176" s="88">
        <v>5.6</v>
      </c>
      <c r="BR176" s="88">
        <v>3.8</v>
      </c>
      <c r="BS176" s="88">
        <v>16.3</v>
      </c>
      <c r="BT176" s="88">
        <v>3.8</v>
      </c>
      <c r="BU176" s="88">
        <v>0.9</v>
      </c>
      <c r="BV176" s="88">
        <v>5</v>
      </c>
      <c r="BW176" s="88">
        <v>3.8</v>
      </c>
      <c r="BX176" s="88">
        <v>1.9</v>
      </c>
      <c r="BY176" s="88">
        <v>6.6</v>
      </c>
      <c r="BZ176" s="88">
        <v>4.0999999999999996</v>
      </c>
      <c r="CA176" s="88">
        <v>2.2000000000000002</v>
      </c>
      <c r="CB176" s="88">
        <v>0</v>
      </c>
      <c r="CC176" s="88">
        <v>26</v>
      </c>
      <c r="CD176" s="88">
        <v>59.599999999999994</v>
      </c>
      <c r="CE176" s="88">
        <v>14.8</v>
      </c>
    </row>
    <row r="177" spans="1:83" x14ac:dyDescent="0.25">
      <c r="A177" s="61" t="s">
        <v>877</v>
      </c>
      <c r="B177" s="61" t="s">
        <v>878</v>
      </c>
      <c r="C177" s="61" t="s">
        <v>879</v>
      </c>
      <c r="D177" s="61" t="s">
        <v>2099</v>
      </c>
      <c r="E177" s="61" t="s">
        <v>462</v>
      </c>
      <c r="F177" s="61" t="s">
        <v>463</v>
      </c>
      <c r="G177" s="61" t="s">
        <v>440</v>
      </c>
      <c r="H177" s="61" t="s">
        <v>880</v>
      </c>
      <c r="I177" s="61" t="s">
        <v>881</v>
      </c>
      <c r="J177" s="97" t="s">
        <v>881</v>
      </c>
      <c r="K177" s="61">
        <v>5430196</v>
      </c>
      <c r="L177" s="61" t="s">
        <v>182</v>
      </c>
      <c r="M177" s="83">
        <v>0.87236107967202492</v>
      </c>
      <c r="N177" s="77">
        <v>832</v>
      </c>
      <c r="O177" s="62">
        <v>953.73351630130128</v>
      </c>
      <c r="P177" s="77">
        <v>293</v>
      </c>
      <c r="Q177" s="62">
        <v>2.5099999999999998</v>
      </c>
      <c r="R177" s="77">
        <v>735</v>
      </c>
      <c r="S177" s="77">
        <v>41</v>
      </c>
      <c r="T177" s="77">
        <v>12</v>
      </c>
      <c r="U177" s="77">
        <v>38</v>
      </c>
      <c r="V177" s="77">
        <v>17</v>
      </c>
      <c r="W177" s="77">
        <v>18</v>
      </c>
      <c r="X177" s="77">
        <v>35</v>
      </c>
      <c r="Y177" s="77">
        <v>61</v>
      </c>
      <c r="Z177" s="77">
        <v>16</v>
      </c>
      <c r="AA177" s="77">
        <v>5</v>
      </c>
      <c r="AB177" s="77">
        <v>7</v>
      </c>
      <c r="AC177" s="77">
        <v>0</v>
      </c>
      <c r="AD177" s="77">
        <v>13</v>
      </c>
      <c r="AE177" s="77">
        <v>18</v>
      </c>
      <c r="AF177" s="77">
        <v>12</v>
      </c>
      <c r="AG177" s="77">
        <v>0</v>
      </c>
      <c r="AH177" s="77">
        <v>0</v>
      </c>
      <c r="AI177" s="62">
        <v>31.058020477815703</v>
      </c>
      <c r="AJ177" s="62">
        <v>11.945392491467576</v>
      </c>
      <c r="AK177" s="62">
        <v>39.931740614334473</v>
      </c>
      <c r="AL177" s="62">
        <v>2.3890784982935154</v>
      </c>
      <c r="AM177" s="62">
        <v>14.675767918088736</v>
      </c>
      <c r="AN177" s="77">
        <v>16652</v>
      </c>
      <c r="AO177" s="77">
        <v>32583</v>
      </c>
      <c r="AP177" s="62">
        <v>0.82935153583617749</v>
      </c>
      <c r="AQ177" s="77">
        <v>293</v>
      </c>
      <c r="AR177" s="77">
        <v>198</v>
      </c>
      <c r="AS177" s="77">
        <v>239</v>
      </c>
      <c r="AT177" s="77">
        <v>54</v>
      </c>
      <c r="AU177" s="77">
        <v>7</v>
      </c>
      <c r="AV177" s="77">
        <v>22</v>
      </c>
      <c r="AW177" s="77">
        <v>44</v>
      </c>
      <c r="AX177" s="77">
        <v>54</v>
      </c>
      <c r="AY177" s="77">
        <v>0</v>
      </c>
      <c r="AZ177" s="77">
        <v>4</v>
      </c>
      <c r="BA177" s="77">
        <v>48</v>
      </c>
      <c r="BB177" s="77">
        <v>34</v>
      </c>
      <c r="BC177" s="77">
        <v>0</v>
      </c>
      <c r="BD177" s="77">
        <v>7</v>
      </c>
      <c r="BE177" s="77">
        <v>0</v>
      </c>
      <c r="BF177" s="77">
        <v>0</v>
      </c>
      <c r="BG177" s="77">
        <v>43</v>
      </c>
      <c r="BH177" s="77">
        <v>0</v>
      </c>
      <c r="BI177" s="77">
        <v>0</v>
      </c>
      <c r="BJ177" s="62">
        <v>0.18250950570342206</v>
      </c>
      <c r="BK177" s="88">
        <v>0</v>
      </c>
      <c r="BL177" s="88">
        <v>8.1999999999999993</v>
      </c>
      <c r="BM177" s="88">
        <v>1.3</v>
      </c>
      <c r="BN177" s="88">
        <v>4.5999999999999996</v>
      </c>
      <c r="BO177" s="88">
        <v>7.9</v>
      </c>
      <c r="BP177" s="88">
        <v>6</v>
      </c>
      <c r="BQ177" s="88">
        <v>3</v>
      </c>
      <c r="BR177" s="88">
        <v>5.6</v>
      </c>
      <c r="BS177" s="88">
        <v>5.9</v>
      </c>
      <c r="BT177" s="88">
        <v>4.5999999999999996</v>
      </c>
      <c r="BU177" s="88">
        <v>6.6</v>
      </c>
      <c r="BV177" s="88">
        <v>9.3000000000000007</v>
      </c>
      <c r="BW177" s="88">
        <v>10.6</v>
      </c>
      <c r="BX177" s="88">
        <v>7.1</v>
      </c>
      <c r="BY177" s="88">
        <v>0</v>
      </c>
      <c r="BZ177" s="88">
        <v>7</v>
      </c>
      <c r="CA177" s="88">
        <v>10.5</v>
      </c>
      <c r="CB177" s="88">
        <v>1.9</v>
      </c>
      <c r="CC177" s="88">
        <v>9.5</v>
      </c>
      <c r="CD177" s="88">
        <v>64.099999999999994</v>
      </c>
      <c r="CE177" s="88">
        <v>26.5</v>
      </c>
    </row>
    <row r="178" spans="1:83" x14ac:dyDescent="0.25">
      <c r="A178" s="61" t="s">
        <v>1018</v>
      </c>
      <c r="B178" s="61" t="s">
        <v>1019</v>
      </c>
      <c r="C178" s="61" t="s">
        <v>1020</v>
      </c>
      <c r="D178" s="61" t="s">
        <v>2099</v>
      </c>
      <c r="E178" s="61" t="s">
        <v>462</v>
      </c>
      <c r="F178" s="61" t="s">
        <v>463</v>
      </c>
      <c r="G178" s="61" t="s">
        <v>440</v>
      </c>
      <c r="H178" s="61" t="s">
        <v>1021</v>
      </c>
      <c r="I178" s="61" t="s">
        <v>1022</v>
      </c>
      <c r="J178" s="97" t="s">
        <v>1022</v>
      </c>
      <c r="K178" s="61">
        <v>5439652</v>
      </c>
      <c r="L178" s="61" t="s">
        <v>207</v>
      </c>
      <c r="M178" s="83">
        <v>0.83479290966239927</v>
      </c>
      <c r="N178" s="77">
        <v>245</v>
      </c>
      <c r="O178" s="62">
        <v>293.48596180468405</v>
      </c>
      <c r="P178" s="77">
        <v>79</v>
      </c>
      <c r="Q178" s="62">
        <v>3.1</v>
      </c>
      <c r="R178" s="77">
        <v>245</v>
      </c>
      <c r="S178" s="77">
        <v>9</v>
      </c>
      <c r="T178" s="77">
        <v>6</v>
      </c>
      <c r="U178" s="77">
        <v>3</v>
      </c>
      <c r="V178" s="77">
        <v>0</v>
      </c>
      <c r="W178" s="77">
        <v>6</v>
      </c>
      <c r="X178" s="77">
        <v>3</v>
      </c>
      <c r="Y178" s="77">
        <v>3</v>
      </c>
      <c r="Z178" s="77">
        <v>2</v>
      </c>
      <c r="AA178" s="77">
        <v>27</v>
      </c>
      <c r="AB178" s="77">
        <v>0</v>
      </c>
      <c r="AC178" s="77">
        <v>5</v>
      </c>
      <c r="AD178" s="77">
        <v>9</v>
      </c>
      <c r="AE178" s="77">
        <v>6</v>
      </c>
      <c r="AF178" s="77">
        <v>0</v>
      </c>
      <c r="AG178" s="77">
        <v>0</v>
      </c>
      <c r="AH178" s="77">
        <v>0</v>
      </c>
      <c r="AI178" s="62">
        <v>22.784810126582279</v>
      </c>
      <c r="AJ178" s="62">
        <v>7.59493670886076</v>
      </c>
      <c r="AK178" s="62">
        <v>44.303797468354425</v>
      </c>
      <c r="AL178" s="62">
        <v>0</v>
      </c>
      <c r="AM178" s="62">
        <v>25.316455696202532</v>
      </c>
      <c r="AN178" s="77">
        <v>17437</v>
      </c>
      <c r="AO178" s="77">
        <v>48194</v>
      </c>
      <c r="AP178" s="62">
        <v>0.74683544303797467</v>
      </c>
      <c r="AQ178" s="77">
        <v>79</v>
      </c>
      <c r="AR178" s="77">
        <v>46</v>
      </c>
      <c r="AS178" s="77">
        <v>43</v>
      </c>
      <c r="AT178" s="77">
        <v>36</v>
      </c>
      <c r="AU178" s="77">
        <v>3</v>
      </c>
      <c r="AV178" s="77">
        <v>7</v>
      </c>
      <c r="AW178" s="77">
        <v>8</v>
      </c>
      <c r="AX178" s="77">
        <v>3</v>
      </c>
      <c r="AY178" s="77">
        <v>6</v>
      </c>
      <c r="AZ178" s="77">
        <v>0</v>
      </c>
      <c r="BA178" s="77">
        <v>2</v>
      </c>
      <c r="BB178" s="77">
        <v>0</v>
      </c>
      <c r="BC178" s="77">
        <v>0</v>
      </c>
      <c r="BD178" s="77">
        <v>5</v>
      </c>
      <c r="BE178" s="77">
        <v>0</v>
      </c>
      <c r="BF178" s="77">
        <v>0</v>
      </c>
      <c r="BG178" s="77">
        <v>15</v>
      </c>
      <c r="BH178" s="77">
        <v>0</v>
      </c>
      <c r="BI178" s="77">
        <v>0</v>
      </c>
      <c r="BJ178" s="62">
        <v>0.16326530612244897</v>
      </c>
      <c r="BK178" s="88">
        <v>4.9000000000000004</v>
      </c>
      <c r="BL178" s="88">
        <v>10.6</v>
      </c>
      <c r="BM178" s="88">
        <v>8.6</v>
      </c>
      <c r="BN178" s="88">
        <v>0</v>
      </c>
      <c r="BO178" s="88">
        <v>10.199999999999999</v>
      </c>
      <c r="BP178" s="88">
        <v>2.4</v>
      </c>
      <c r="BQ178" s="88">
        <v>4.9000000000000004</v>
      </c>
      <c r="BR178" s="88">
        <v>2.4</v>
      </c>
      <c r="BS178" s="88">
        <v>2</v>
      </c>
      <c r="BT178" s="88">
        <v>4.9000000000000004</v>
      </c>
      <c r="BU178" s="88">
        <v>4.0999999999999996</v>
      </c>
      <c r="BV178" s="88">
        <v>3.7</v>
      </c>
      <c r="BW178" s="88">
        <v>24.5</v>
      </c>
      <c r="BX178" s="88">
        <v>3.3</v>
      </c>
      <c r="BY178" s="88">
        <v>1.6</v>
      </c>
      <c r="BZ178" s="88">
        <v>0</v>
      </c>
      <c r="CA178" s="88">
        <v>5.7</v>
      </c>
      <c r="CB178" s="88">
        <v>6.1</v>
      </c>
      <c r="CC178" s="88">
        <v>24.1</v>
      </c>
      <c r="CD178" s="88">
        <v>59.1</v>
      </c>
      <c r="CE178" s="88">
        <v>16.700000000000003</v>
      </c>
    </row>
    <row r="179" spans="1:83" x14ac:dyDescent="0.25">
      <c r="A179" s="61" t="s">
        <v>1050</v>
      </c>
      <c r="B179" s="61" t="s">
        <v>1051</v>
      </c>
      <c r="C179" s="61" t="s">
        <v>1052</v>
      </c>
      <c r="D179" s="61" t="s">
        <v>2099</v>
      </c>
      <c r="E179" s="61" t="s">
        <v>462</v>
      </c>
      <c r="F179" s="61" t="s">
        <v>463</v>
      </c>
      <c r="G179" s="61" t="s">
        <v>440</v>
      </c>
      <c r="H179" s="61" t="s">
        <v>1053</v>
      </c>
      <c r="I179" s="61" t="s">
        <v>1054</v>
      </c>
      <c r="J179" s="97" t="s">
        <v>1054</v>
      </c>
      <c r="K179" s="61">
        <v>5443516</v>
      </c>
      <c r="L179" s="61" t="s">
        <v>213</v>
      </c>
      <c r="M179" s="83">
        <v>0.32346025299005543</v>
      </c>
      <c r="N179" s="77">
        <v>68</v>
      </c>
      <c r="O179" s="62">
        <v>210.22675698609132</v>
      </c>
      <c r="P179" s="77">
        <v>41</v>
      </c>
      <c r="Q179" s="62">
        <v>1.66</v>
      </c>
      <c r="R179" s="77">
        <v>68</v>
      </c>
      <c r="S179" s="77">
        <v>9</v>
      </c>
      <c r="T179" s="77">
        <v>4</v>
      </c>
      <c r="U179" s="77">
        <v>11</v>
      </c>
      <c r="V179" s="77">
        <v>8</v>
      </c>
      <c r="W179" s="77">
        <v>0</v>
      </c>
      <c r="X179" s="77">
        <v>5</v>
      </c>
      <c r="Y179" s="77">
        <v>3</v>
      </c>
      <c r="Z179" s="77">
        <v>0</v>
      </c>
      <c r="AA179" s="77">
        <v>0</v>
      </c>
      <c r="AB179" s="77">
        <v>0</v>
      </c>
      <c r="AC179" s="77">
        <v>1</v>
      </c>
      <c r="AD179" s="77">
        <v>0</v>
      </c>
      <c r="AE179" s="77">
        <v>0</v>
      </c>
      <c r="AF179" s="77">
        <v>0</v>
      </c>
      <c r="AG179" s="77">
        <v>0</v>
      </c>
      <c r="AH179" s="77">
        <v>0</v>
      </c>
      <c r="AI179" s="62">
        <v>58.536585365853654</v>
      </c>
      <c r="AJ179" s="62">
        <v>19.512195121951219</v>
      </c>
      <c r="AK179" s="62">
        <v>19.512195121951219</v>
      </c>
      <c r="AL179" s="62">
        <v>0</v>
      </c>
      <c r="AM179" s="62">
        <v>2.4390243902439024</v>
      </c>
      <c r="AN179" s="77">
        <v>15115</v>
      </c>
      <c r="AO179" s="77">
        <v>17344</v>
      </c>
      <c r="AP179" s="62">
        <v>0.97560975609756095</v>
      </c>
      <c r="AQ179" s="77">
        <v>41</v>
      </c>
      <c r="AR179" s="77">
        <v>99</v>
      </c>
      <c r="AS179" s="77">
        <v>33</v>
      </c>
      <c r="AT179" s="77">
        <v>8</v>
      </c>
      <c r="AU179" s="77">
        <v>7</v>
      </c>
      <c r="AV179" s="77">
        <v>8</v>
      </c>
      <c r="AW179" s="77">
        <v>1</v>
      </c>
      <c r="AX179" s="77">
        <v>8</v>
      </c>
      <c r="AY179" s="77">
        <v>5</v>
      </c>
      <c r="AZ179" s="77">
        <v>0</v>
      </c>
      <c r="BA179" s="77">
        <v>3</v>
      </c>
      <c r="BB179" s="77">
        <v>0</v>
      </c>
      <c r="BC179" s="77">
        <v>0</v>
      </c>
      <c r="BD179" s="77">
        <v>0</v>
      </c>
      <c r="BE179" s="77">
        <v>1</v>
      </c>
      <c r="BF179" s="77">
        <v>0</v>
      </c>
      <c r="BG179" s="77">
        <v>0</v>
      </c>
      <c r="BH179" s="77">
        <v>0</v>
      </c>
      <c r="BI179" s="77">
        <v>0</v>
      </c>
      <c r="BJ179" s="62">
        <v>3.0303030303030304E-2</v>
      </c>
      <c r="BK179" s="88">
        <v>0</v>
      </c>
      <c r="BL179" s="88">
        <v>7.4</v>
      </c>
      <c r="BM179" s="88">
        <v>0</v>
      </c>
      <c r="BN179" s="88">
        <v>0</v>
      </c>
      <c r="BO179" s="88">
        <v>7.4</v>
      </c>
      <c r="BP179" s="88">
        <v>0</v>
      </c>
      <c r="BQ179" s="88">
        <v>0</v>
      </c>
      <c r="BR179" s="88">
        <v>8.8000000000000007</v>
      </c>
      <c r="BS179" s="88">
        <v>1.5</v>
      </c>
      <c r="BT179" s="88">
        <v>11.8</v>
      </c>
      <c r="BU179" s="88">
        <v>10.3</v>
      </c>
      <c r="BV179" s="88">
        <v>17.600000000000001</v>
      </c>
      <c r="BW179" s="88">
        <v>17.600000000000001</v>
      </c>
      <c r="BX179" s="88">
        <v>0</v>
      </c>
      <c r="BY179" s="88">
        <v>5.9</v>
      </c>
      <c r="BZ179" s="88">
        <v>0</v>
      </c>
      <c r="CA179" s="88">
        <v>0</v>
      </c>
      <c r="CB179" s="88">
        <v>11.8</v>
      </c>
      <c r="CC179" s="88">
        <v>7.4</v>
      </c>
      <c r="CD179" s="88">
        <v>75</v>
      </c>
      <c r="CE179" s="88">
        <v>17.700000000000003</v>
      </c>
    </row>
    <row r="180" spans="1:83" x14ac:dyDescent="0.25">
      <c r="A180" s="61" t="s">
        <v>1055</v>
      </c>
      <c r="B180" s="61" t="s">
        <v>1056</v>
      </c>
      <c r="C180" s="61" t="s">
        <v>1057</v>
      </c>
      <c r="D180" s="61" t="s">
        <v>2099</v>
      </c>
      <c r="E180" s="61" t="s">
        <v>462</v>
      </c>
      <c r="F180" s="61" t="s">
        <v>463</v>
      </c>
      <c r="G180" s="61" t="s">
        <v>440</v>
      </c>
      <c r="H180" s="61" t="s">
        <v>1058</v>
      </c>
      <c r="I180" s="61" t="s">
        <v>1059</v>
      </c>
      <c r="J180" s="97" t="s">
        <v>1059</v>
      </c>
      <c r="K180" s="61">
        <v>5443780</v>
      </c>
      <c r="L180" s="61" t="s">
        <v>214</v>
      </c>
      <c r="M180" s="83">
        <v>0.2528342549185888</v>
      </c>
      <c r="N180" s="77">
        <v>159</v>
      </c>
      <c r="O180" s="62">
        <v>628.87048296203818</v>
      </c>
      <c r="P180" s="77">
        <v>44</v>
      </c>
      <c r="Q180" s="62">
        <v>3.61</v>
      </c>
      <c r="R180" s="77">
        <v>159</v>
      </c>
      <c r="S180" s="77">
        <v>0</v>
      </c>
      <c r="T180" s="77">
        <v>0</v>
      </c>
      <c r="U180" s="77">
        <v>0</v>
      </c>
      <c r="V180" s="77">
        <v>3</v>
      </c>
      <c r="W180" s="77">
        <v>3</v>
      </c>
      <c r="X180" s="77">
        <v>0</v>
      </c>
      <c r="Y180" s="77">
        <v>13</v>
      </c>
      <c r="Z180" s="77">
        <v>3</v>
      </c>
      <c r="AA180" s="77">
        <v>0</v>
      </c>
      <c r="AB180" s="77">
        <v>6</v>
      </c>
      <c r="AC180" s="77">
        <v>13</v>
      </c>
      <c r="AD180" s="77">
        <v>3</v>
      </c>
      <c r="AE180" s="77">
        <v>0</v>
      </c>
      <c r="AF180" s="77">
        <v>0</v>
      </c>
      <c r="AG180" s="77">
        <v>0</v>
      </c>
      <c r="AH180" s="77">
        <v>0</v>
      </c>
      <c r="AI180" s="62">
        <v>0</v>
      </c>
      <c r="AJ180" s="62">
        <v>13.636363636363635</v>
      </c>
      <c r="AK180" s="62">
        <v>36.363636363636367</v>
      </c>
      <c r="AL180" s="62">
        <v>13.636363636363635</v>
      </c>
      <c r="AM180" s="62">
        <v>36.363636363636367</v>
      </c>
      <c r="AN180" s="77">
        <v>15362</v>
      </c>
      <c r="AO180" s="77">
        <v>47500</v>
      </c>
      <c r="AP180" s="62">
        <v>0.5</v>
      </c>
      <c r="AQ180" s="77">
        <v>44</v>
      </c>
      <c r="AR180" s="77">
        <v>59</v>
      </c>
      <c r="AS180" s="77">
        <v>35</v>
      </c>
      <c r="AT180" s="77">
        <v>9</v>
      </c>
      <c r="AU180" s="77">
        <v>0</v>
      </c>
      <c r="AV180" s="77">
        <v>0</v>
      </c>
      <c r="AW180" s="77">
        <v>0</v>
      </c>
      <c r="AX180" s="77">
        <v>0</v>
      </c>
      <c r="AY180" s="77">
        <v>0</v>
      </c>
      <c r="AZ180" s="77">
        <v>0</v>
      </c>
      <c r="BA180" s="77">
        <v>16</v>
      </c>
      <c r="BB180" s="77">
        <v>0</v>
      </c>
      <c r="BC180" s="77">
        <v>0</v>
      </c>
      <c r="BD180" s="77">
        <v>19</v>
      </c>
      <c r="BE180" s="77">
        <v>0</v>
      </c>
      <c r="BF180" s="77">
        <v>0</v>
      </c>
      <c r="BG180" s="77">
        <v>3</v>
      </c>
      <c r="BH180" s="77">
        <v>0</v>
      </c>
      <c r="BI180" s="77">
        <v>0</v>
      </c>
      <c r="BJ180" s="62">
        <v>0</v>
      </c>
      <c r="BK180" s="88">
        <v>0</v>
      </c>
      <c r="BL180" s="88">
        <v>7.5</v>
      </c>
      <c r="BM180" s="88">
        <v>0</v>
      </c>
      <c r="BN180" s="88">
        <v>0</v>
      </c>
      <c r="BO180" s="88">
        <v>0</v>
      </c>
      <c r="BP180" s="88">
        <v>13.2</v>
      </c>
      <c r="BQ180" s="88">
        <v>1.9</v>
      </c>
      <c r="BR180" s="88">
        <v>0</v>
      </c>
      <c r="BS180" s="88">
        <v>3.1</v>
      </c>
      <c r="BT180" s="88">
        <v>5</v>
      </c>
      <c r="BU180" s="88">
        <v>8.1999999999999993</v>
      </c>
      <c r="BV180" s="88">
        <v>42.1</v>
      </c>
      <c r="BW180" s="88">
        <v>1.9</v>
      </c>
      <c r="BX180" s="88">
        <v>17</v>
      </c>
      <c r="BY180" s="88">
        <v>0</v>
      </c>
      <c r="BZ180" s="88">
        <v>0</v>
      </c>
      <c r="CA180" s="88">
        <v>0</v>
      </c>
      <c r="CB180" s="88">
        <v>0</v>
      </c>
      <c r="CC180" s="88">
        <v>7.5</v>
      </c>
      <c r="CD180" s="88">
        <v>75.400000000000006</v>
      </c>
      <c r="CE180" s="88">
        <v>17</v>
      </c>
    </row>
    <row r="181" spans="1:83" x14ac:dyDescent="0.25">
      <c r="A181" s="61" t="s">
        <v>1248</v>
      </c>
      <c r="B181" s="61" t="s">
        <v>1249</v>
      </c>
      <c r="C181" s="61" t="s">
        <v>1250</v>
      </c>
      <c r="D181" s="61" t="s">
        <v>2099</v>
      </c>
      <c r="E181" s="61" t="s">
        <v>462</v>
      </c>
      <c r="F181" s="61" t="s">
        <v>463</v>
      </c>
      <c r="G181" s="61" t="s">
        <v>440</v>
      </c>
      <c r="H181" s="61" t="s">
        <v>1251</v>
      </c>
      <c r="I181" s="61" t="s">
        <v>1252</v>
      </c>
      <c r="J181" s="97" t="s">
        <v>1252</v>
      </c>
      <c r="K181" s="61">
        <v>5459428</v>
      </c>
      <c r="L181" s="61" t="s">
        <v>251</v>
      </c>
      <c r="M181" s="83">
        <v>0.96282353318205671</v>
      </c>
      <c r="N181" s="77">
        <v>367</v>
      </c>
      <c r="O181" s="62">
        <v>381.17057524247838</v>
      </c>
      <c r="P181" s="77">
        <v>97</v>
      </c>
      <c r="Q181" s="62">
        <v>3.78</v>
      </c>
      <c r="R181" s="77">
        <v>367</v>
      </c>
      <c r="S181" s="77">
        <v>17</v>
      </c>
      <c r="T181" s="77">
        <v>8</v>
      </c>
      <c r="U181" s="77">
        <v>6</v>
      </c>
      <c r="V181" s="77">
        <v>5</v>
      </c>
      <c r="W181" s="77">
        <v>12</v>
      </c>
      <c r="X181" s="77">
        <v>12</v>
      </c>
      <c r="Y181" s="77">
        <v>0</v>
      </c>
      <c r="Z181" s="77">
        <v>5</v>
      </c>
      <c r="AA181" s="77">
        <v>0</v>
      </c>
      <c r="AB181" s="77">
        <v>2</v>
      </c>
      <c r="AC181" s="77">
        <v>21</v>
      </c>
      <c r="AD181" s="77">
        <v>4</v>
      </c>
      <c r="AE181" s="77">
        <v>5</v>
      </c>
      <c r="AF181" s="77">
        <v>0</v>
      </c>
      <c r="AG181" s="77">
        <v>0</v>
      </c>
      <c r="AH181" s="77">
        <v>0</v>
      </c>
      <c r="AI181" s="62">
        <v>31.958762886597935</v>
      </c>
      <c r="AJ181" s="62">
        <v>17.525773195876287</v>
      </c>
      <c r="AK181" s="62">
        <v>17.525773195876287</v>
      </c>
      <c r="AL181" s="62">
        <v>2.0618556701030926</v>
      </c>
      <c r="AM181" s="62">
        <v>30.927835051546392</v>
      </c>
      <c r="AN181" s="77">
        <v>11607</v>
      </c>
      <c r="AO181" s="77">
        <v>32604</v>
      </c>
      <c r="AP181" s="62">
        <v>0.67010309278350511</v>
      </c>
      <c r="AQ181" s="77">
        <v>97</v>
      </c>
      <c r="AR181" s="77">
        <v>109</v>
      </c>
      <c r="AS181" s="77">
        <v>75</v>
      </c>
      <c r="AT181" s="77">
        <v>22</v>
      </c>
      <c r="AU181" s="77">
        <v>2</v>
      </c>
      <c r="AV181" s="77">
        <v>2</v>
      </c>
      <c r="AW181" s="77">
        <v>19</v>
      </c>
      <c r="AX181" s="77">
        <v>9</v>
      </c>
      <c r="AY181" s="77">
        <v>13</v>
      </c>
      <c r="AZ181" s="77">
        <v>2</v>
      </c>
      <c r="BA181" s="77">
        <v>0</v>
      </c>
      <c r="BB181" s="77">
        <v>5</v>
      </c>
      <c r="BC181" s="77">
        <v>0</v>
      </c>
      <c r="BD181" s="77">
        <v>23</v>
      </c>
      <c r="BE181" s="77">
        <v>0</v>
      </c>
      <c r="BF181" s="77">
        <v>0</v>
      </c>
      <c r="BG181" s="77">
        <v>6</v>
      </c>
      <c r="BH181" s="77">
        <v>0</v>
      </c>
      <c r="BI181" s="77">
        <v>0</v>
      </c>
      <c r="BJ181" s="62">
        <v>0.25925925925925924</v>
      </c>
      <c r="BK181" s="88">
        <v>7.6</v>
      </c>
      <c r="BL181" s="88">
        <v>9.8000000000000007</v>
      </c>
      <c r="BM181" s="88">
        <v>2.2000000000000002</v>
      </c>
      <c r="BN181" s="88">
        <v>6.8</v>
      </c>
      <c r="BO181" s="88">
        <v>4.0999999999999996</v>
      </c>
      <c r="BP181" s="88">
        <v>1.4</v>
      </c>
      <c r="BQ181" s="88">
        <v>16.600000000000001</v>
      </c>
      <c r="BR181" s="88">
        <v>1.6</v>
      </c>
      <c r="BS181" s="88">
        <v>9</v>
      </c>
      <c r="BT181" s="88">
        <v>1.6</v>
      </c>
      <c r="BU181" s="88">
        <v>10.1</v>
      </c>
      <c r="BV181" s="88">
        <v>8.6999999999999993</v>
      </c>
      <c r="BW181" s="88">
        <v>7.6</v>
      </c>
      <c r="BX181" s="88">
        <v>4.5999999999999996</v>
      </c>
      <c r="BY181" s="88">
        <v>6.3</v>
      </c>
      <c r="BZ181" s="88">
        <v>0</v>
      </c>
      <c r="CA181" s="88">
        <v>0</v>
      </c>
      <c r="CB181" s="88">
        <v>1.9</v>
      </c>
      <c r="CC181" s="88">
        <v>19.599999999999998</v>
      </c>
      <c r="CD181" s="88">
        <v>67.5</v>
      </c>
      <c r="CE181" s="88">
        <v>12.799999999999999</v>
      </c>
    </row>
    <row r="182" spans="1:83" x14ac:dyDescent="0.25">
      <c r="A182" s="61" t="s">
        <v>1580</v>
      </c>
      <c r="B182" s="61" t="s">
        <v>1581</v>
      </c>
      <c r="C182" s="61" t="s">
        <v>1582</v>
      </c>
      <c r="D182" s="61" t="s">
        <v>2099</v>
      </c>
      <c r="E182" s="61" t="s">
        <v>462</v>
      </c>
      <c r="F182" s="61" t="s">
        <v>463</v>
      </c>
      <c r="G182" s="61" t="s">
        <v>440</v>
      </c>
      <c r="H182" s="61" t="s">
        <v>1583</v>
      </c>
      <c r="I182" s="61" t="s">
        <v>1584</v>
      </c>
      <c r="J182" s="97" t="s">
        <v>1584</v>
      </c>
      <c r="K182" s="61">
        <v>5484484</v>
      </c>
      <c r="L182" s="61" t="s">
        <v>315</v>
      </c>
      <c r="M182" s="83">
        <v>0.91958443422198666</v>
      </c>
      <c r="N182" s="77">
        <v>679</v>
      </c>
      <c r="O182" s="62">
        <v>738.37700458084328</v>
      </c>
      <c r="P182" s="77">
        <v>224</v>
      </c>
      <c r="Q182" s="62">
        <v>3.03</v>
      </c>
      <c r="R182" s="77">
        <v>679</v>
      </c>
      <c r="S182" s="77">
        <v>38</v>
      </c>
      <c r="T182" s="77">
        <v>64</v>
      </c>
      <c r="U182" s="77">
        <v>43</v>
      </c>
      <c r="V182" s="77">
        <v>0</v>
      </c>
      <c r="W182" s="77">
        <v>16</v>
      </c>
      <c r="X182" s="77">
        <v>0</v>
      </c>
      <c r="Y182" s="77">
        <v>13</v>
      </c>
      <c r="Z182" s="77">
        <v>8</v>
      </c>
      <c r="AA182" s="77">
        <v>19</v>
      </c>
      <c r="AB182" s="77">
        <v>9</v>
      </c>
      <c r="AC182" s="77">
        <v>9</v>
      </c>
      <c r="AD182" s="77">
        <v>0</v>
      </c>
      <c r="AE182" s="77">
        <v>0</v>
      </c>
      <c r="AF182" s="77">
        <v>0</v>
      </c>
      <c r="AG182" s="77">
        <v>0</v>
      </c>
      <c r="AH182" s="77">
        <v>5</v>
      </c>
      <c r="AI182" s="62">
        <v>64.732142857142861</v>
      </c>
      <c r="AJ182" s="62">
        <v>7.1428571428571423</v>
      </c>
      <c r="AK182" s="62">
        <v>17.857142857142858</v>
      </c>
      <c r="AL182" s="62">
        <v>4.0178571428571432</v>
      </c>
      <c r="AM182" s="62">
        <v>6.25</v>
      </c>
      <c r="AN182" s="77">
        <v>13798</v>
      </c>
      <c r="AO182" s="77">
        <v>17643</v>
      </c>
      <c r="AP182" s="62">
        <v>0.8973214285714286</v>
      </c>
      <c r="AQ182" s="77">
        <v>224</v>
      </c>
      <c r="AR182" s="77">
        <v>130</v>
      </c>
      <c r="AS182" s="77">
        <v>149</v>
      </c>
      <c r="AT182" s="77">
        <v>75</v>
      </c>
      <c r="AU182" s="77">
        <v>9</v>
      </c>
      <c r="AV182" s="77">
        <v>41</v>
      </c>
      <c r="AW182" s="77">
        <v>67</v>
      </c>
      <c r="AX182" s="77">
        <v>8</v>
      </c>
      <c r="AY182" s="77">
        <v>8</v>
      </c>
      <c r="AZ182" s="77">
        <v>0</v>
      </c>
      <c r="BA182" s="77">
        <v>33</v>
      </c>
      <c r="BB182" s="77">
        <v>7</v>
      </c>
      <c r="BC182" s="77">
        <v>0</v>
      </c>
      <c r="BD182" s="77">
        <v>18</v>
      </c>
      <c r="BE182" s="77">
        <v>0</v>
      </c>
      <c r="BF182" s="77">
        <v>0</v>
      </c>
      <c r="BG182" s="77">
        <v>5</v>
      </c>
      <c r="BH182" s="77">
        <v>0</v>
      </c>
      <c r="BI182" s="77">
        <v>0</v>
      </c>
      <c r="BJ182" s="62">
        <v>0.34183673469387754</v>
      </c>
      <c r="BK182" s="88">
        <v>6.9</v>
      </c>
      <c r="BL182" s="88">
        <v>5.4</v>
      </c>
      <c r="BM182" s="88">
        <v>4.5999999999999996</v>
      </c>
      <c r="BN182" s="88">
        <v>8</v>
      </c>
      <c r="BO182" s="88">
        <v>4.4000000000000004</v>
      </c>
      <c r="BP182" s="88">
        <v>5.7</v>
      </c>
      <c r="BQ182" s="88">
        <v>5.2</v>
      </c>
      <c r="BR182" s="88">
        <v>6.8</v>
      </c>
      <c r="BS182" s="88">
        <v>1.8</v>
      </c>
      <c r="BT182" s="88">
        <v>6.3</v>
      </c>
      <c r="BU182" s="88">
        <v>10.9</v>
      </c>
      <c r="BV182" s="88">
        <v>2.5</v>
      </c>
      <c r="BW182" s="88">
        <v>4.5999999999999996</v>
      </c>
      <c r="BX182" s="88">
        <v>11.5</v>
      </c>
      <c r="BY182" s="88">
        <v>4.3</v>
      </c>
      <c r="BZ182" s="88">
        <v>0</v>
      </c>
      <c r="CA182" s="88">
        <v>7.2</v>
      </c>
      <c r="CB182" s="88">
        <v>4</v>
      </c>
      <c r="CC182" s="88">
        <v>16.899999999999999</v>
      </c>
      <c r="CD182" s="88">
        <v>56.2</v>
      </c>
      <c r="CE182" s="88">
        <v>27</v>
      </c>
    </row>
    <row r="183" spans="1:83" x14ac:dyDescent="0.25">
      <c r="A183" s="61" t="s">
        <v>1602</v>
      </c>
      <c r="B183" s="61" t="s">
        <v>1603</v>
      </c>
      <c r="C183" s="61" t="s">
        <v>1604</v>
      </c>
      <c r="D183" s="61" t="s">
        <v>2099</v>
      </c>
      <c r="E183" s="61" t="s">
        <v>462</v>
      </c>
      <c r="F183" s="61" t="s">
        <v>463</v>
      </c>
      <c r="G183" s="61" t="s">
        <v>440</v>
      </c>
      <c r="H183" s="61" t="s">
        <v>1605</v>
      </c>
      <c r="I183" s="61" t="s">
        <v>1606</v>
      </c>
      <c r="J183" s="97" t="s">
        <v>1606</v>
      </c>
      <c r="K183" s="61">
        <v>5485228</v>
      </c>
      <c r="L183" s="61" t="s">
        <v>319</v>
      </c>
      <c r="M183" s="83">
        <v>6.0584241757869179</v>
      </c>
      <c r="N183" s="77">
        <v>3050</v>
      </c>
      <c r="O183" s="62">
        <v>503.43124078198781</v>
      </c>
      <c r="P183" s="77">
        <v>806</v>
      </c>
      <c r="Q183" s="62">
        <v>2.19</v>
      </c>
      <c r="R183" s="77">
        <v>1762</v>
      </c>
      <c r="S183" s="77">
        <v>51</v>
      </c>
      <c r="T183" s="77">
        <v>140</v>
      </c>
      <c r="U183" s="77">
        <v>72</v>
      </c>
      <c r="V183" s="77">
        <v>56</v>
      </c>
      <c r="W183" s="77">
        <v>49</v>
      </c>
      <c r="X183" s="77">
        <v>26</v>
      </c>
      <c r="Y183" s="77">
        <v>45</v>
      </c>
      <c r="Z183" s="77">
        <v>28</v>
      </c>
      <c r="AA183" s="77">
        <v>128</v>
      </c>
      <c r="AB183" s="77">
        <v>75</v>
      </c>
      <c r="AC183" s="77">
        <v>26</v>
      </c>
      <c r="AD183" s="77">
        <v>69</v>
      </c>
      <c r="AE183" s="77">
        <v>31</v>
      </c>
      <c r="AF183" s="77">
        <v>0</v>
      </c>
      <c r="AG183" s="77">
        <v>6</v>
      </c>
      <c r="AH183" s="77">
        <v>4</v>
      </c>
      <c r="AI183" s="62">
        <v>32.630272952853602</v>
      </c>
      <c r="AJ183" s="62">
        <v>13.027295285359802</v>
      </c>
      <c r="AK183" s="62">
        <v>28.163771712158809</v>
      </c>
      <c r="AL183" s="62">
        <v>9.3052109181141436</v>
      </c>
      <c r="AM183" s="62">
        <v>16.873449131513649</v>
      </c>
      <c r="AN183" s="77">
        <v>13917</v>
      </c>
      <c r="AO183" s="77">
        <v>35938</v>
      </c>
      <c r="AP183" s="62">
        <v>0.73821339950372211</v>
      </c>
      <c r="AQ183" s="77">
        <v>806</v>
      </c>
      <c r="AR183" s="77">
        <v>469</v>
      </c>
      <c r="AS183" s="77">
        <v>604</v>
      </c>
      <c r="AT183" s="77">
        <v>202</v>
      </c>
      <c r="AU183" s="77">
        <v>60</v>
      </c>
      <c r="AV183" s="77">
        <v>40</v>
      </c>
      <c r="AW183" s="77">
        <v>158</v>
      </c>
      <c r="AX183" s="77">
        <v>62</v>
      </c>
      <c r="AY183" s="77">
        <v>47</v>
      </c>
      <c r="AZ183" s="77">
        <v>21</v>
      </c>
      <c r="BA183" s="77">
        <v>96</v>
      </c>
      <c r="BB183" s="77">
        <v>47</v>
      </c>
      <c r="BC183" s="77">
        <v>58</v>
      </c>
      <c r="BD183" s="77">
        <v>101</v>
      </c>
      <c r="BE183" s="77">
        <v>0</v>
      </c>
      <c r="BF183" s="77">
        <v>0</v>
      </c>
      <c r="BG183" s="77">
        <v>110</v>
      </c>
      <c r="BH183" s="77">
        <v>0</v>
      </c>
      <c r="BI183" s="77">
        <v>0</v>
      </c>
      <c r="BJ183" s="62">
        <v>0.29625000000000001</v>
      </c>
      <c r="BK183" s="88">
        <v>0</v>
      </c>
      <c r="BL183" s="88">
        <v>4.7</v>
      </c>
      <c r="BM183" s="88">
        <v>4</v>
      </c>
      <c r="BN183" s="88">
        <v>0.8</v>
      </c>
      <c r="BO183" s="88">
        <v>4.3</v>
      </c>
      <c r="BP183" s="88">
        <v>5</v>
      </c>
      <c r="BQ183" s="88">
        <v>9</v>
      </c>
      <c r="BR183" s="88">
        <v>13.1</v>
      </c>
      <c r="BS183" s="88">
        <v>9.3000000000000007</v>
      </c>
      <c r="BT183" s="88">
        <v>8</v>
      </c>
      <c r="BU183" s="88">
        <v>6.2</v>
      </c>
      <c r="BV183" s="88">
        <v>11.5</v>
      </c>
      <c r="BW183" s="88">
        <v>5.5</v>
      </c>
      <c r="BX183" s="88">
        <v>5</v>
      </c>
      <c r="BY183" s="88">
        <v>6.5</v>
      </c>
      <c r="BZ183" s="88">
        <v>2.8</v>
      </c>
      <c r="CA183" s="88">
        <v>2.2999999999999998</v>
      </c>
      <c r="CB183" s="88">
        <v>2.2000000000000002</v>
      </c>
      <c r="CC183" s="88">
        <v>8.6999999999999993</v>
      </c>
      <c r="CD183" s="88">
        <v>72.7</v>
      </c>
      <c r="CE183" s="88">
        <v>18.8</v>
      </c>
    </row>
    <row r="184" spans="1:83" s="18" customFormat="1" x14ac:dyDescent="0.25">
      <c r="A184" s="67" t="s">
        <v>47</v>
      </c>
      <c r="B184" s="68" t="s">
        <v>1984</v>
      </c>
      <c r="C184" s="67"/>
      <c r="D184" s="67" t="s">
        <v>2098</v>
      </c>
      <c r="E184" s="67"/>
      <c r="F184" s="67"/>
      <c r="G184" s="67"/>
      <c r="H184" s="67"/>
      <c r="I184" s="67"/>
      <c r="J184" s="98"/>
      <c r="K184" s="67">
        <v>54047</v>
      </c>
      <c r="L184" s="67" t="s">
        <v>46</v>
      </c>
      <c r="M184" s="84">
        <v>534.51682824919578</v>
      </c>
      <c r="N184" s="78">
        <v>19334</v>
      </c>
      <c r="O184" s="69">
        <v>36.170984669141873</v>
      </c>
      <c r="P184" s="78">
        <v>6413</v>
      </c>
      <c r="Q184" s="69">
        <v>2.79</v>
      </c>
      <c r="R184" s="78">
        <v>17917</v>
      </c>
      <c r="S184" s="78">
        <v>945</v>
      </c>
      <c r="T184" s="78">
        <v>690</v>
      </c>
      <c r="U184" s="78">
        <v>706</v>
      </c>
      <c r="V184" s="78">
        <v>413</v>
      </c>
      <c r="W184" s="78">
        <v>439</v>
      </c>
      <c r="X184" s="78">
        <v>583</v>
      </c>
      <c r="Y184" s="78">
        <v>442</v>
      </c>
      <c r="Z184" s="78">
        <v>181</v>
      </c>
      <c r="AA184" s="78">
        <v>362</v>
      </c>
      <c r="AB184" s="78">
        <v>386</v>
      </c>
      <c r="AC184" s="78">
        <v>343</v>
      </c>
      <c r="AD184" s="78">
        <v>533</v>
      </c>
      <c r="AE184" s="78">
        <v>199</v>
      </c>
      <c r="AF184" s="78">
        <v>84</v>
      </c>
      <c r="AG184" s="78">
        <v>82</v>
      </c>
      <c r="AH184" s="78">
        <v>25</v>
      </c>
      <c r="AI184" s="69">
        <v>36.503976298144394</v>
      </c>
      <c r="AJ184" s="69">
        <v>13.285513800093559</v>
      </c>
      <c r="AK184" s="69">
        <v>24.450335256510215</v>
      </c>
      <c r="AL184" s="69">
        <v>6.0190238577888664</v>
      </c>
      <c r="AM184" s="69">
        <v>19.741150787462967</v>
      </c>
      <c r="AN184" s="78">
        <v>15474</v>
      </c>
      <c r="AO184" s="78">
        <v>30127</v>
      </c>
      <c r="AP184" s="69">
        <v>0.74239825354748168</v>
      </c>
      <c r="AQ184" s="78">
        <v>6413</v>
      </c>
      <c r="AR184" s="78">
        <v>3150</v>
      </c>
      <c r="AS184" s="78">
        <v>5157</v>
      </c>
      <c r="AT184" s="78">
        <v>1256</v>
      </c>
      <c r="AU184" s="78">
        <v>525</v>
      </c>
      <c r="AV184" s="78">
        <v>377</v>
      </c>
      <c r="AW184" s="78">
        <v>1016</v>
      </c>
      <c r="AX184" s="78">
        <v>841</v>
      </c>
      <c r="AY184" s="78">
        <v>236</v>
      </c>
      <c r="AZ184" s="78">
        <v>202</v>
      </c>
      <c r="BA184" s="78">
        <v>630</v>
      </c>
      <c r="BB184" s="78">
        <v>207</v>
      </c>
      <c r="BC184" s="78">
        <v>63</v>
      </c>
      <c r="BD184" s="78">
        <v>719</v>
      </c>
      <c r="BE184" s="78">
        <v>10</v>
      </c>
      <c r="BF184" s="78">
        <v>0</v>
      </c>
      <c r="BG184" s="78">
        <v>911</v>
      </c>
      <c r="BH184" s="78">
        <v>1</v>
      </c>
      <c r="BI184" s="78">
        <v>0</v>
      </c>
      <c r="BJ184" s="69">
        <v>0.22324851864761242</v>
      </c>
      <c r="BK184" s="89">
        <v>4.9000000000000004</v>
      </c>
      <c r="BL184" s="89">
        <v>6.4</v>
      </c>
      <c r="BM184" s="89">
        <v>5.3</v>
      </c>
      <c r="BN184" s="89">
        <v>5</v>
      </c>
      <c r="BO184" s="89">
        <v>4.4000000000000004</v>
      </c>
      <c r="BP184" s="89">
        <v>5.6</v>
      </c>
      <c r="BQ184" s="89">
        <v>5.2</v>
      </c>
      <c r="BR184" s="89">
        <v>6.3</v>
      </c>
      <c r="BS184" s="89">
        <v>5.8</v>
      </c>
      <c r="BT184" s="89">
        <v>6.3</v>
      </c>
      <c r="BU184" s="89">
        <v>6.5</v>
      </c>
      <c r="BV184" s="89">
        <v>6.9</v>
      </c>
      <c r="BW184" s="89">
        <v>9.5</v>
      </c>
      <c r="BX184" s="89">
        <v>8.4</v>
      </c>
      <c r="BY184" s="89">
        <v>5.4</v>
      </c>
      <c r="BZ184" s="89">
        <v>3.8</v>
      </c>
      <c r="CA184" s="89">
        <v>2.2999999999999998</v>
      </c>
      <c r="CB184" s="89">
        <v>2.1</v>
      </c>
      <c r="CC184" s="89">
        <v>16.600000000000001</v>
      </c>
      <c r="CD184" s="89">
        <v>61.499999999999993</v>
      </c>
      <c r="CE184" s="89">
        <v>22.000000000000004</v>
      </c>
    </row>
    <row r="185" spans="1:83" s="72" customFormat="1" x14ac:dyDescent="0.25">
      <c r="A185" s="70" t="s">
        <v>1815</v>
      </c>
      <c r="B185" s="70" t="s">
        <v>1816</v>
      </c>
      <c r="C185" s="70" t="s">
        <v>1817</v>
      </c>
      <c r="D185" s="70" t="s">
        <v>2097</v>
      </c>
      <c r="E185" s="70" t="s">
        <v>483</v>
      </c>
      <c r="F185" s="70" t="s">
        <v>484</v>
      </c>
      <c r="G185" s="70" t="s">
        <v>440</v>
      </c>
      <c r="H185" s="70" t="s">
        <v>1818</v>
      </c>
      <c r="I185" s="70" t="s">
        <v>1819</v>
      </c>
      <c r="J185" s="96" t="s">
        <v>1819</v>
      </c>
      <c r="K185" s="70" t="s">
        <v>1978</v>
      </c>
      <c r="L185" s="70" t="s">
        <v>1978</v>
      </c>
      <c r="M185" s="82">
        <v>406.90555336004843</v>
      </c>
      <c r="N185" s="76">
        <v>42647</v>
      </c>
      <c r="O185" s="71">
        <v>104.87598099070722</v>
      </c>
      <c r="P185" s="76">
        <v>17468</v>
      </c>
      <c r="Q185" s="71">
        <v>2.4027936798717655</v>
      </c>
      <c r="R185" s="76">
        <v>41972</v>
      </c>
      <c r="S185" s="76">
        <v>1369</v>
      </c>
      <c r="T185" s="76">
        <v>1044</v>
      </c>
      <c r="U185" s="76">
        <v>1107</v>
      </c>
      <c r="V185" s="76">
        <v>1251</v>
      </c>
      <c r="W185" s="76">
        <v>1395</v>
      </c>
      <c r="X185" s="76">
        <v>1054</v>
      </c>
      <c r="Y185" s="76">
        <v>720</v>
      </c>
      <c r="Z185" s="76">
        <v>763</v>
      </c>
      <c r="AA185" s="76">
        <v>1098</v>
      </c>
      <c r="AB185" s="76">
        <v>1132</v>
      </c>
      <c r="AC185" s="76">
        <v>1806</v>
      </c>
      <c r="AD185" s="76">
        <v>2103</v>
      </c>
      <c r="AE185" s="76">
        <v>1050</v>
      </c>
      <c r="AF185" s="76">
        <v>776</v>
      </c>
      <c r="AG185" s="76">
        <v>506</v>
      </c>
      <c r="AH185" s="76">
        <v>294</v>
      </c>
      <c r="AI185" s="71">
        <v>25.870162583008931</v>
      </c>
      <c r="AJ185" s="71">
        <v>18.708495534692009</v>
      </c>
      <c r="AK185" s="71">
        <v>26.379665674376003</v>
      </c>
      <c r="AL185" s="71">
        <v>7.4536294939317616</v>
      </c>
      <c r="AM185" s="71">
        <v>45.277078085642316</v>
      </c>
      <c r="AN185" s="76">
        <v>25061</v>
      </c>
      <c r="AO185" s="76">
        <v>43293</v>
      </c>
      <c r="AP185" s="71">
        <v>0.70958323792076938</v>
      </c>
      <c r="AQ185" s="76">
        <v>17468</v>
      </c>
      <c r="AR185" s="76">
        <v>3150</v>
      </c>
      <c r="AS185" s="76">
        <v>12807</v>
      </c>
      <c r="AT185" s="76">
        <v>4661</v>
      </c>
      <c r="AU185" s="76">
        <v>389</v>
      </c>
      <c r="AV185" s="76">
        <v>534</v>
      </c>
      <c r="AW185" s="76">
        <v>2223</v>
      </c>
      <c r="AX185" s="76">
        <v>1406</v>
      </c>
      <c r="AY185" s="76">
        <v>733</v>
      </c>
      <c r="AZ185" s="76">
        <v>1288</v>
      </c>
      <c r="BA185" s="76">
        <v>1511</v>
      </c>
      <c r="BB185" s="76">
        <v>755</v>
      </c>
      <c r="BC185" s="76">
        <v>192</v>
      </c>
      <c r="BD185" s="76">
        <v>2159</v>
      </c>
      <c r="BE185" s="76">
        <v>351</v>
      </c>
      <c r="BF185" s="76">
        <v>151</v>
      </c>
      <c r="BG185" s="76">
        <v>4370</v>
      </c>
      <c r="BH185" s="76">
        <v>216</v>
      </c>
      <c r="BI185" s="76">
        <v>7</v>
      </c>
      <c r="BJ185" s="71">
        <v>0.23708934602394841</v>
      </c>
      <c r="BK185" s="87">
        <v>5.4</v>
      </c>
      <c r="BL185" s="87">
        <v>6.8</v>
      </c>
      <c r="BM185" s="87">
        <v>5.0999999999999996</v>
      </c>
      <c r="BN185" s="87">
        <v>6.1</v>
      </c>
      <c r="BO185" s="87">
        <v>6</v>
      </c>
      <c r="BP185" s="87">
        <v>5.9</v>
      </c>
      <c r="BQ185" s="87">
        <v>5.4</v>
      </c>
      <c r="BR185" s="87">
        <v>4.8</v>
      </c>
      <c r="BS185" s="87">
        <v>6.6</v>
      </c>
      <c r="BT185" s="87">
        <v>6.3</v>
      </c>
      <c r="BU185" s="87">
        <v>6.1</v>
      </c>
      <c r="BV185" s="87">
        <v>5.7</v>
      </c>
      <c r="BW185" s="87">
        <v>7.9</v>
      </c>
      <c r="BX185" s="87">
        <v>7.7</v>
      </c>
      <c r="BY185" s="87">
        <v>5.2</v>
      </c>
      <c r="BZ185" s="87">
        <v>4.3</v>
      </c>
      <c r="CA185" s="87">
        <v>2.1</v>
      </c>
      <c r="CB185" s="87">
        <v>2.5</v>
      </c>
      <c r="CC185" s="87">
        <v>17.299999999999997</v>
      </c>
      <c r="CD185" s="87">
        <v>60.8</v>
      </c>
      <c r="CE185" s="87">
        <v>21.8</v>
      </c>
    </row>
    <row r="186" spans="1:83" x14ac:dyDescent="0.25">
      <c r="A186" s="61" t="s">
        <v>480</v>
      </c>
      <c r="B186" s="61" t="s">
        <v>481</v>
      </c>
      <c r="C186" s="61" t="s">
        <v>482</v>
      </c>
      <c r="D186" s="61" t="s">
        <v>2099</v>
      </c>
      <c r="E186" s="61" t="s">
        <v>483</v>
      </c>
      <c r="F186" s="61" t="s">
        <v>484</v>
      </c>
      <c r="G186" s="61" t="s">
        <v>440</v>
      </c>
      <c r="H186" s="61" t="s">
        <v>485</v>
      </c>
      <c r="I186" s="61" t="s">
        <v>486</v>
      </c>
      <c r="J186" s="97" t="s">
        <v>486</v>
      </c>
      <c r="K186" s="61">
        <v>5403292</v>
      </c>
      <c r="L186" s="61" t="s">
        <v>116</v>
      </c>
      <c r="M186" s="83">
        <v>0.39360729902565544</v>
      </c>
      <c r="N186" s="77">
        <v>1142</v>
      </c>
      <c r="O186" s="62">
        <v>2901.3689604510209</v>
      </c>
      <c r="P186" s="77">
        <v>266</v>
      </c>
      <c r="Q186" s="62">
        <v>3.25</v>
      </c>
      <c r="R186" s="77">
        <v>864</v>
      </c>
      <c r="S186" s="77">
        <v>14</v>
      </c>
      <c r="T186" s="77">
        <v>17</v>
      </c>
      <c r="U186" s="77">
        <v>7</v>
      </c>
      <c r="V186" s="77">
        <v>2</v>
      </c>
      <c r="W186" s="77">
        <v>12</v>
      </c>
      <c r="X186" s="77">
        <v>22</v>
      </c>
      <c r="Y186" s="77">
        <v>11</v>
      </c>
      <c r="Z186" s="77">
        <v>11</v>
      </c>
      <c r="AA186" s="77">
        <v>8</v>
      </c>
      <c r="AB186" s="77">
        <v>41</v>
      </c>
      <c r="AC186" s="77">
        <v>28</v>
      </c>
      <c r="AD186" s="77">
        <v>21</v>
      </c>
      <c r="AE186" s="77">
        <v>26</v>
      </c>
      <c r="AF186" s="77">
        <v>19</v>
      </c>
      <c r="AG186" s="77">
        <v>13</v>
      </c>
      <c r="AH186" s="77">
        <v>14</v>
      </c>
      <c r="AI186" s="62">
        <v>14.285714285714285</v>
      </c>
      <c r="AJ186" s="62">
        <v>5.2631578947368416</v>
      </c>
      <c r="AK186" s="62">
        <v>19.548872180451127</v>
      </c>
      <c r="AL186" s="62">
        <v>15.413533834586465</v>
      </c>
      <c r="AM186" s="62">
        <v>45.488721804511279</v>
      </c>
      <c r="AN186" s="77">
        <v>18788</v>
      </c>
      <c r="AO186" s="77">
        <v>55357</v>
      </c>
      <c r="AP186" s="62">
        <v>0.39097744360902253</v>
      </c>
      <c r="AQ186" s="77">
        <v>266</v>
      </c>
      <c r="AR186" s="77">
        <v>106</v>
      </c>
      <c r="AS186" s="77">
        <v>199</v>
      </c>
      <c r="AT186" s="77">
        <v>67</v>
      </c>
      <c r="AU186" s="77">
        <v>0</v>
      </c>
      <c r="AV186" s="77">
        <v>7</v>
      </c>
      <c r="AW186" s="77">
        <v>31</v>
      </c>
      <c r="AX186" s="77">
        <v>13</v>
      </c>
      <c r="AY186" s="77">
        <v>2</v>
      </c>
      <c r="AZ186" s="77">
        <v>11</v>
      </c>
      <c r="BA186" s="77">
        <v>20</v>
      </c>
      <c r="BB186" s="77">
        <v>3</v>
      </c>
      <c r="BC186" s="77">
        <v>7</v>
      </c>
      <c r="BD186" s="77">
        <v>39</v>
      </c>
      <c r="BE186" s="77">
        <v>6</v>
      </c>
      <c r="BF186" s="77">
        <v>19</v>
      </c>
      <c r="BG186" s="77">
        <v>77</v>
      </c>
      <c r="BH186" s="77">
        <v>0</v>
      </c>
      <c r="BI186" s="77">
        <v>0</v>
      </c>
      <c r="BJ186" s="62">
        <v>0.28936170212765955</v>
      </c>
      <c r="BK186" s="88">
        <v>2.5</v>
      </c>
      <c r="BL186" s="88">
        <v>3.5</v>
      </c>
      <c r="BM186" s="88">
        <v>6.7</v>
      </c>
      <c r="BN186" s="88">
        <v>18.2</v>
      </c>
      <c r="BO186" s="88">
        <v>21.5</v>
      </c>
      <c r="BP186" s="88">
        <v>4.9000000000000004</v>
      </c>
      <c r="BQ186" s="88">
        <v>3.2</v>
      </c>
      <c r="BR186" s="88">
        <v>3.9</v>
      </c>
      <c r="BS186" s="88">
        <v>3.1</v>
      </c>
      <c r="BT186" s="88">
        <v>3.4</v>
      </c>
      <c r="BU186" s="88">
        <v>4.3</v>
      </c>
      <c r="BV186" s="88">
        <v>4.7</v>
      </c>
      <c r="BW186" s="88">
        <v>5.7</v>
      </c>
      <c r="BX186" s="88">
        <v>4.3</v>
      </c>
      <c r="BY186" s="88">
        <v>3.9</v>
      </c>
      <c r="BZ186" s="88">
        <v>2.5</v>
      </c>
      <c r="CA186" s="88">
        <v>2.2999999999999998</v>
      </c>
      <c r="CB186" s="88">
        <v>1.4</v>
      </c>
      <c r="CC186" s="88">
        <v>12.7</v>
      </c>
      <c r="CD186" s="88">
        <v>72.900000000000006</v>
      </c>
      <c r="CE186" s="88">
        <v>14.4</v>
      </c>
    </row>
    <row r="187" spans="1:83" x14ac:dyDescent="0.25">
      <c r="A187" s="61" t="s">
        <v>597</v>
      </c>
      <c r="B187" s="61" t="s">
        <v>598</v>
      </c>
      <c r="C187" s="61" t="s">
        <v>599</v>
      </c>
      <c r="D187" s="61" t="s">
        <v>2099</v>
      </c>
      <c r="E187" s="61" t="s">
        <v>483</v>
      </c>
      <c r="F187" s="61" t="s">
        <v>484</v>
      </c>
      <c r="G187" s="61" t="s">
        <v>440</v>
      </c>
      <c r="H187" s="61" t="s">
        <v>600</v>
      </c>
      <c r="I187" s="61" t="s">
        <v>601</v>
      </c>
      <c r="J187" s="97" t="s">
        <v>601</v>
      </c>
      <c r="K187" s="61">
        <v>5408524</v>
      </c>
      <c r="L187" s="61" t="s">
        <v>133</v>
      </c>
      <c r="M187" s="83">
        <v>9.0156785729920568</v>
      </c>
      <c r="N187" s="77">
        <v>9699</v>
      </c>
      <c r="O187" s="62">
        <v>1075.7925675228646</v>
      </c>
      <c r="P187" s="77">
        <v>4138</v>
      </c>
      <c r="Q187" s="62">
        <v>2.29</v>
      </c>
      <c r="R187" s="77">
        <v>9473</v>
      </c>
      <c r="S187" s="77">
        <v>348</v>
      </c>
      <c r="T187" s="77">
        <v>318</v>
      </c>
      <c r="U187" s="77">
        <v>333</v>
      </c>
      <c r="V187" s="77">
        <v>320</v>
      </c>
      <c r="W187" s="77">
        <v>302</v>
      </c>
      <c r="X187" s="77">
        <v>194</v>
      </c>
      <c r="Y187" s="77">
        <v>274</v>
      </c>
      <c r="Z187" s="77">
        <v>289</v>
      </c>
      <c r="AA187" s="77">
        <v>216</v>
      </c>
      <c r="AB187" s="77">
        <v>170</v>
      </c>
      <c r="AC187" s="77">
        <v>572</v>
      </c>
      <c r="AD187" s="77">
        <v>416</v>
      </c>
      <c r="AE187" s="77">
        <v>190</v>
      </c>
      <c r="AF187" s="77">
        <v>17</v>
      </c>
      <c r="AG187" s="77">
        <v>34</v>
      </c>
      <c r="AH187" s="77">
        <v>145</v>
      </c>
      <c r="AI187" s="62">
        <v>24.14209763170614</v>
      </c>
      <c r="AJ187" s="62">
        <v>15.031416143064282</v>
      </c>
      <c r="AK187" s="62">
        <v>23.513774770420493</v>
      </c>
      <c r="AL187" s="62">
        <v>4.1082648622522955</v>
      </c>
      <c r="AM187" s="62">
        <v>33.204446592556792</v>
      </c>
      <c r="AN187" s="77">
        <v>24735</v>
      </c>
      <c r="AO187" s="77">
        <v>39677</v>
      </c>
      <c r="AP187" s="62">
        <v>0.62687288545190911</v>
      </c>
      <c r="AQ187" s="77">
        <v>4138</v>
      </c>
      <c r="AR187" s="77">
        <v>779</v>
      </c>
      <c r="AS187" s="77">
        <v>2493</v>
      </c>
      <c r="AT187" s="77">
        <v>1645</v>
      </c>
      <c r="AU187" s="77">
        <v>69</v>
      </c>
      <c r="AV187" s="77">
        <v>128</v>
      </c>
      <c r="AW187" s="77">
        <v>588</v>
      </c>
      <c r="AX187" s="77">
        <v>204</v>
      </c>
      <c r="AY187" s="77">
        <v>283</v>
      </c>
      <c r="AZ187" s="77">
        <v>322</v>
      </c>
      <c r="BA187" s="77">
        <v>284</v>
      </c>
      <c r="BB187" s="77">
        <v>257</v>
      </c>
      <c r="BC187" s="77">
        <v>188</v>
      </c>
      <c r="BD187" s="77">
        <v>668</v>
      </c>
      <c r="BE187" s="77">
        <v>51</v>
      </c>
      <c r="BF187" s="77">
        <v>0</v>
      </c>
      <c r="BG187" s="77">
        <v>776</v>
      </c>
      <c r="BH187" s="77">
        <v>0</v>
      </c>
      <c r="BI187" s="77">
        <v>0</v>
      </c>
      <c r="BJ187" s="62">
        <v>0.28758512310110007</v>
      </c>
      <c r="BK187" s="88">
        <v>6.3</v>
      </c>
      <c r="BL187" s="88">
        <v>7</v>
      </c>
      <c r="BM187" s="88">
        <v>4.4000000000000004</v>
      </c>
      <c r="BN187" s="88">
        <v>3.3</v>
      </c>
      <c r="BO187" s="88">
        <v>6</v>
      </c>
      <c r="BP187" s="88">
        <v>8</v>
      </c>
      <c r="BQ187" s="88">
        <v>6.4</v>
      </c>
      <c r="BR187" s="88">
        <v>5.0999999999999996</v>
      </c>
      <c r="BS187" s="88">
        <v>5.0999999999999996</v>
      </c>
      <c r="BT187" s="88">
        <v>7.2</v>
      </c>
      <c r="BU187" s="88">
        <v>4.8</v>
      </c>
      <c r="BV187" s="88">
        <v>6</v>
      </c>
      <c r="BW187" s="88">
        <v>9.8000000000000007</v>
      </c>
      <c r="BX187" s="88">
        <v>5.4</v>
      </c>
      <c r="BY187" s="88">
        <v>5</v>
      </c>
      <c r="BZ187" s="88">
        <v>4.5999999999999996</v>
      </c>
      <c r="CA187" s="88">
        <v>2.5</v>
      </c>
      <c r="CB187" s="88">
        <v>2.9</v>
      </c>
      <c r="CC187" s="88">
        <v>17.700000000000003</v>
      </c>
      <c r="CD187" s="88">
        <v>61.7</v>
      </c>
      <c r="CE187" s="88">
        <v>20.399999999999999</v>
      </c>
    </row>
    <row r="188" spans="1:83" x14ac:dyDescent="0.25">
      <c r="A188" s="61" t="s">
        <v>614</v>
      </c>
      <c r="B188" s="61" t="s">
        <v>615</v>
      </c>
      <c r="C188" s="61" t="s">
        <v>616</v>
      </c>
      <c r="D188" s="61" t="s">
        <v>2099</v>
      </c>
      <c r="E188" s="61" t="s">
        <v>483</v>
      </c>
      <c r="F188" s="61" t="s">
        <v>484</v>
      </c>
      <c r="G188" s="61" t="s">
        <v>440</v>
      </c>
      <c r="H188" s="61" t="s">
        <v>617</v>
      </c>
      <c r="I188" s="61" t="s">
        <v>618</v>
      </c>
      <c r="J188" s="97" t="s">
        <v>618</v>
      </c>
      <c r="K188" s="61">
        <v>5409796</v>
      </c>
      <c r="L188" s="61" t="s">
        <v>136</v>
      </c>
      <c r="M188" s="83">
        <v>0.58349461918822554</v>
      </c>
      <c r="N188" s="77">
        <v>281</v>
      </c>
      <c r="O188" s="62">
        <v>481.58113332893328</v>
      </c>
      <c r="P188" s="77">
        <v>105</v>
      </c>
      <c r="Q188" s="62">
        <v>2.68</v>
      </c>
      <c r="R188" s="77">
        <v>281</v>
      </c>
      <c r="S188" s="77">
        <v>14</v>
      </c>
      <c r="T188" s="77">
        <v>6</v>
      </c>
      <c r="U188" s="77">
        <v>9</v>
      </c>
      <c r="V188" s="77">
        <v>10</v>
      </c>
      <c r="W188" s="77">
        <v>6</v>
      </c>
      <c r="X188" s="77">
        <v>0</v>
      </c>
      <c r="Y188" s="77">
        <v>5</v>
      </c>
      <c r="Z188" s="77">
        <v>2</v>
      </c>
      <c r="AA188" s="77">
        <v>3</v>
      </c>
      <c r="AB188" s="77">
        <v>24</v>
      </c>
      <c r="AC188" s="77">
        <v>13</v>
      </c>
      <c r="AD188" s="77">
        <v>3</v>
      </c>
      <c r="AE188" s="77">
        <v>3</v>
      </c>
      <c r="AF188" s="77">
        <v>3</v>
      </c>
      <c r="AG188" s="77">
        <v>0</v>
      </c>
      <c r="AH188" s="77">
        <v>4</v>
      </c>
      <c r="AI188" s="62">
        <v>27.61904761904762</v>
      </c>
      <c r="AJ188" s="62">
        <v>15.238095238095239</v>
      </c>
      <c r="AK188" s="62">
        <v>9.5238095238095237</v>
      </c>
      <c r="AL188" s="62">
        <v>22.857142857142858</v>
      </c>
      <c r="AM188" s="62">
        <v>24.761904761904763</v>
      </c>
      <c r="AN188" s="77">
        <v>19554</v>
      </c>
      <c r="AO188" s="77">
        <v>47917</v>
      </c>
      <c r="AP188" s="62">
        <v>0.52380952380952384</v>
      </c>
      <c r="AQ188" s="77">
        <v>105</v>
      </c>
      <c r="AR188" s="77">
        <v>82</v>
      </c>
      <c r="AS188" s="77">
        <v>97</v>
      </c>
      <c r="AT188" s="77">
        <v>8</v>
      </c>
      <c r="AU188" s="77">
        <v>0</v>
      </c>
      <c r="AV188" s="77">
        <v>12</v>
      </c>
      <c r="AW188" s="77">
        <v>17</v>
      </c>
      <c r="AX188" s="77">
        <v>2</v>
      </c>
      <c r="AY188" s="77">
        <v>8</v>
      </c>
      <c r="AZ188" s="77">
        <v>6</v>
      </c>
      <c r="BA188" s="77">
        <v>10</v>
      </c>
      <c r="BB188" s="77">
        <v>0</v>
      </c>
      <c r="BC188" s="77">
        <v>0</v>
      </c>
      <c r="BD188" s="77">
        <v>16</v>
      </c>
      <c r="BE188" s="77">
        <v>21</v>
      </c>
      <c r="BF188" s="77">
        <v>0</v>
      </c>
      <c r="BG188" s="77">
        <v>10</v>
      </c>
      <c r="BH188" s="77">
        <v>0</v>
      </c>
      <c r="BI188" s="77">
        <v>0</v>
      </c>
      <c r="BJ188" s="62">
        <v>0.22549019607843138</v>
      </c>
      <c r="BK188" s="88">
        <v>5</v>
      </c>
      <c r="BL188" s="88">
        <v>0.7</v>
      </c>
      <c r="BM188" s="88">
        <v>3.9</v>
      </c>
      <c r="BN188" s="88">
        <v>3.2</v>
      </c>
      <c r="BO188" s="88">
        <v>6</v>
      </c>
      <c r="BP188" s="88">
        <v>6.4</v>
      </c>
      <c r="BQ188" s="88">
        <v>14.9</v>
      </c>
      <c r="BR188" s="88">
        <v>3.6</v>
      </c>
      <c r="BS188" s="88">
        <v>2.5</v>
      </c>
      <c r="BT188" s="88">
        <v>1.4</v>
      </c>
      <c r="BU188" s="88">
        <v>7.1</v>
      </c>
      <c r="BV188" s="88">
        <v>7.1</v>
      </c>
      <c r="BW188" s="88">
        <v>10</v>
      </c>
      <c r="BX188" s="88">
        <v>7.1</v>
      </c>
      <c r="BY188" s="88">
        <v>10.3</v>
      </c>
      <c r="BZ188" s="88">
        <v>2.1</v>
      </c>
      <c r="CA188" s="88">
        <v>3.6</v>
      </c>
      <c r="CB188" s="88">
        <v>5</v>
      </c>
      <c r="CC188" s="88">
        <v>9.6</v>
      </c>
      <c r="CD188" s="88">
        <v>62.2</v>
      </c>
      <c r="CE188" s="88">
        <v>28.1</v>
      </c>
    </row>
    <row r="189" spans="1:83" x14ac:dyDescent="0.25">
      <c r="A189" s="61" t="s">
        <v>1270</v>
      </c>
      <c r="B189" s="61" t="s">
        <v>1271</v>
      </c>
      <c r="C189" s="61" t="s">
        <v>1272</v>
      </c>
      <c r="D189" s="61" t="s">
        <v>2099</v>
      </c>
      <c r="E189" s="61" t="s">
        <v>483</v>
      </c>
      <c r="F189" s="61" t="s">
        <v>484</v>
      </c>
      <c r="G189" s="61" t="s">
        <v>440</v>
      </c>
      <c r="H189" s="61" t="s">
        <v>1273</v>
      </c>
      <c r="I189" s="61" t="s">
        <v>1274</v>
      </c>
      <c r="J189" s="97" t="s">
        <v>1274</v>
      </c>
      <c r="K189" s="61">
        <v>5460196</v>
      </c>
      <c r="L189" s="61" t="s">
        <v>255</v>
      </c>
      <c r="M189" s="83">
        <v>0.4195654269554191</v>
      </c>
      <c r="N189" s="77">
        <v>238</v>
      </c>
      <c r="O189" s="62">
        <v>567.25360267896588</v>
      </c>
      <c r="P189" s="77">
        <v>57</v>
      </c>
      <c r="Q189" s="62">
        <v>4.18</v>
      </c>
      <c r="R189" s="77">
        <v>238</v>
      </c>
      <c r="S189" s="77">
        <v>3</v>
      </c>
      <c r="T189" s="77">
        <v>1</v>
      </c>
      <c r="U189" s="77">
        <v>5</v>
      </c>
      <c r="V189" s="77">
        <v>28</v>
      </c>
      <c r="W189" s="77">
        <v>2</v>
      </c>
      <c r="X189" s="77">
        <v>0</v>
      </c>
      <c r="Y189" s="77">
        <v>1</v>
      </c>
      <c r="Z189" s="77">
        <v>4</v>
      </c>
      <c r="AA189" s="77">
        <v>5</v>
      </c>
      <c r="AB189" s="77">
        <v>2</v>
      </c>
      <c r="AC189" s="77">
        <v>4</v>
      </c>
      <c r="AD189" s="77">
        <v>0</v>
      </c>
      <c r="AE189" s="77">
        <v>1</v>
      </c>
      <c r="AF189" s="77">
        <v>0</v>
      </c>
      <c r="AG189" s="77">
        <v>0</v>
      </c>
      <c r="AH189" s="77">
        <v>1</v>
      </c>
      <c r="AI189" s="62">
        <v>15.789473684210526</v>
      </c>
      <c r="AJ189" s="62">
        <v>52.631578947368418</v>
      </c>
      <c r="AK189" s="62">
        <v>17.543859649122805</v>
      </c>
      <c r="AL189" s="62">
        <v>3.5087719298245612</v>
      </c>
      <c r="AM189" s="62">
        <v>10.526315789473683</v>
      </c>
      <c r="AN189" s="77">
        <v>10888</v>
      </c>
      <c r="AO189" s="77">
        <v>24241</v>
      </c>
      <c r="AP189" s="62">
        <v>0.85964912280701755</v>
      </c>
      <c r="AQ189" s="77">
        <v>57</v>
      </c>
      <c r="AR189" s="77">
        <v>17</v>
      </c>
      <c r="AS189" s="77">
        <v>20</v>
      </c>
      <c r="AT189" s="77">
        <v>37</v>
      </c>
      <c r="AU189" s="77">
        <v>1</v>
      </c>
      <c r="AV189" s="77">
        <v>0</v>
      </c>
      <c r="AW189" s="77">
        <v>7</v>
      </c>
      <c r="AX189" s="77">
        <v>0</v>
      </c>
      <c r="AY189" s="77">
        <v>2</v>
      </c>
      <c r="AZ189" s="77">
        <v>0</v>
      </c>
      <c r="BA189" s="77">
        <v>5</v>
      </c>
      <c r="BB189" s="77">
        <v>1</v>
      </c>
      <c r="BC189" s="77">
        <v>4</v>
      </c>
      <c r="BD189" s="77">
        <v>6</v>
      </c>
      <c r="BE189" s="77">
        <v>0</v>
      </c>
      <c r="BF189" s="77">
        <v>0</v>
      </c>
      <c r="BG189" s="77">
        <v>2</v>
      </c>
      <c r="BH189" s="77">
        <v>0</v>
      </c>
      <c r="BI189" s="77">
        <v>0</v>
      </c>
      <c r="BJ189" s="62">
        <v>0.39285714285714285</v>
      </c>
      <c r="BK189" s="88">
        <v>4.5999999999999996</v>
      </c>
      <c r="BL189" s="88">
        <v>26.5</v>
      </c>
      <c r="BM189" s="88">
        <v>23.1</v>
      </c>
      <c r="BN189" s="88">
        <v>3.4</v>
      </c>
      <c r="BO189" s="88">
        <v>2.5</v>
      </c>
      <c r="BP189" s="88">
        <v>0.4</v>
      </c>
      <c r="BQ189" s="88">
        <v>9.6999999999999993</v>
      </c>
      <c r="BR189" s="88">
        <v>11.8</v>
      </c>
      <c r="BS189" s="88">
        <v>0</v>
      </c>
      <c r="BT189" s="88">
        <v>1.7</v>
      </c>
      <c r="BU189" s="88">
        <v>6.3</v>
      </c>
      <c r="BV189" s="88">
        <v>0.8</v>
      </c>
      <c r="BW189" s="88">
        <v>2.5</v>
      </c>
      <c r="BX189" s="88">
        <v>0.8</v>
      </c>
      <c r="BY189" s="88">
        <v>0</v>
      </c>
      <c r="BZ189" s="88">
        <v>3.8</v>
      </c>
      <c r="CA189" s="88">
        <v>0.4</v>
      </c>
      <c r="CB189" s="88">
        <v>1.7</v>
      </c>
      <c r="CC189" s="88">
        <v>54.2</v>
      </c>
      <c r="CD189" s="88">
        <v>39.099999999999994</v>
      </c>
      <c r="CE189" s="88">
        <v>6.7</v>
      </c>
    </row>
    <row r="190" spans="1:83" x14ac:dyDescent="0.25">
      <c r="A190" s="61" t="s">
        <v>1363</v>
      </c>
      <c r="B190" s="61" t="s">
        <v>1364</v>
      </c>
      <c r="C190" s="61" t="s">
        <v>1365</v>
      </c>
      <c r="D190" s="61" t="s">
        <v>2099</v>
      </c>
      <c r="E190" s="61" t="s">
        <v>483</v>
      </c>
      <c r="F190" s="61" t="s">
        <v>484</v>
      </c>
      <c r="G190" s="61" t="s">
        <v>440</v>
      </c>
      <c r="H190" s="61" t="s">
        <v>1366</v>
      </c>
      <c r="I190" s="61" t="s">
        <v>1367</v>
      </c>
      <c r="J190" s="97" t="s">
        <v>1367</v>
      </c>
      <c r="K190" s="61">
        <v>5465692</v>
      </c>
      <c r="L190" s="61" t="s">
        <v>273</v>
      </c>
      <c r="M190" s="83">
        <v>3.0503165213432779</v>
      </c>
      <c r="N190" s="77">
        <v>5885</v>
      </c>
      <c r="O190" s="62">
        <v>1929.3079779826926</v>
      </c>
      <c r="P190" s="77">
        <v>2600</v>
      </c>
      <c r="Q190" s="62">
        <v>2.2599999999999998</v>
      </c>
      <c r="R190" s="77">
        <v>5876</v>
      </c>
      <c r="S190" s="77">
        <v>153</v>
      </c>
      <c r="T190" s="77">
        <v>163</v>
      </c>
      <c r="U190" s="77">
        <v>238</v>
      </c>
      <c r="V190" s="77">
        <v>253</v>
      </c>
      <c r="W190" s="77">
        <v>94</v>
      </c>
      <c r="X190" s="77">
        <v>241</v>
      </c>
      <c r="Y190" s="77">
        <v>173</v>
      </c>
      <c r="Z190" s="77">
        <v>192</v>
      </c>
      <c r="AA190" s="77">
        <v>139</v>
      </c>
      <c r="AB190" s="77">
        <v>202</v>
      </c>
      <c r="AC190" s="77">
        <v>253</v>
      </c>
      <c r="AD190" s="77">
        <v>275</v>
      </c>
      <c r="AE190" s="77">
        <v>131</v>
      </c>
      <c r="AF190" s="77">
        <v>45</v>
      </c>
      <c r="AG190" s="77">
        <v>17</v>
      </c>
      <c r="AH190" s="77">
        <v>31</v>
      </c>
      <c r="AI190" s="62">
        <v>21.307692307692307</v>
      </c>
      <c r="AJ190" s="62">
        <v>13.346153846153847</v>
      </c>
      <c r="AK190" s="62">
        <v>28.653846153846153</v>
      </c>
      <c r="AL190" s="62">
        <v>7.7692307692307683</v>
      </c>
      <c r="AM190" s="62">
        <v>28.923076923076923</v>
      </c>
      <c r="AN190" s="77">
        <v>22361</v>
      </c>
      <c r="AO190" s="77">
        <v>39569</v>
      </c>
      <c r="AP190" s="62">
        <v>0.63307692307692309</v>
      </c>
      <c r="AQ190" s="77">
        <v>2600</v>
      </c>
      <c r="AR190" s="77">
        <v>647</v>
      </c>
      <c r="AS190" s="77">
        <v>1370</v>
      </c>
      <c r="AT190" s="77">
        <v>1230</v>
      </c>
      <c r="AU190" s="77">
        <v>19</v>
      </c>
      <c r="AV190" s="77">
        <v>145</v>
      </c>
      <c r="AW190" s="77">
        <v>377</v>
      </c>
      <c r="AX190" s="77">
        <v>156</v>
      </c>
      <c r="AY190" s="77">
        <v>175</v>
      </c>
      <c r="AZ190" s="77">
        <v>225</v>
      </c>
      <c r="BA190" s="77">
        <v>203</v>
      </c>
      <c r="BB190" s="77">
        <v>194</v>
      </c>
      <c r="BC190" s="77">
        <v>101</v>
      </c>
      <c r="BD190" s="77">
        <v>287</v>
      </c>
      <c r="BE190" s="77">
        <v>107</v>
      </c>
      <c r="BF190" s="77">
        <v>6</v>
      </c>
      <c r="BG190" s="77">
        <v>471</v>
      </c>
      <c r="BH190" s="77">
        <v>13</v>
      </c>
      <c r="BI190" s="77">
        <v>0</v>
      </c>
      <c r="BJ190" s="62">
        <v>0.28600242033077855</v>
      </c>
      <c r="BK190" s="88">
        <v>5.4</v>
      </c>
      <c r="BL190" s="88">
        <v>8.1999999999999993</v>
      </c>
      <c r="BM190" s="88">
        <v>3.4</v>
      </c>
      <c r="BN190" s="88">
        <v>5.4</v>
      </c>
      <c r="BO190" s="88">
        <v>5.5</v>
      </c>
      <c r="BP190" s="88">
        <v>8</v>
      </c>
      <c r="BQ190" s="88">
        <v>6.5</v>
      </c>
      <c r="BR190" s="88">
        <v>4.3</v>
      </c>
      <c r="BS190" s="88">
        <v>5.8</v>
      </c>
      <c r="BT190" s="88">
        <v>9.1</v>
      </c>
      <c r="BU190" s="88">
        <v>5.0999999999999996</v>
      </c>
      <c r="BV190" s="88">
        <v>4.5</v>
      </c>
      <c r="BW190" s="88">
        <v>5.4</v>
      </c>
      <c r="BX190" s="88">
        <v>8.1999999999999993</v>
      </c>
      <c r="BY190" s="88">
        <v>4.8</v>
      </c>
      <c r="BZ190" s="88">
        <v>2.7</v>
      </c>
      <c r="CA190" s="88">
        <v>2.5</v>
      </c>
      <c r="CB190" s="88">
        <v>5.0999999999999996</v>
      </c>
      <c r="CC190" s="88">
        <v>17</v>
      </c>
      <c r="CD190" s="88">
        <v>59.6</v>
      </c>
      <c r="CE190" s="88">
        <v>23.299999999999997</v>
      </c>
    </row>
    <row r="191" spans="1:83" s="18" customFormat="1" x14ac:dyDescent="0.25">
      <c r="A191" s="67" t="s">
        <v>55</v>
      </c>
      <c r="B191" s="68" t="s">
        <v>1984</v>
      </c>
      <c r="C191" s="67"/>
      <c r="D191" s="67" t="s">
        <v>2098</v>
      </c>
      <c r="E191" s="67"/>
      <c r="F191" s="67"/>
      <c r="G191" s="67"/>
      <c r="H191" s="67"/>
      <c r="I191" s="67"/>
      <c r="J191" s="98"/>
      <c r="K191" s="67">
        <v>54055</v>
      </c>
      <c r="L191" s="67" t="s">
        <v>54</v>
      </c>
      <c r="M191" s="84">
        <v>420.36821579955307</v>
      </c>
      <c r="N191" s="78">
        <v>59892</v>
      </c>
      <c r="O191" s="69">
        <v>142.56440441813342</v>
      </c>
      <c r="P191" s="78">
        <v>24634</v>
      </c>
      <c r="Q191" s="69">
        <v>2.38</v>
      </c>
      <c r="R191" s="78">
        <v>58704</v>
      </c>
      <c r="S191" s="78">
        <v>1901</v>
      </c>
      <c r="T191" s="78">
        <v>1549</v>
      </c>
      <c r="U191" s="78">
        <v>1699</v>
      </c>
      <c r="V191" s="78">
        <v>1864</v>
      </c>
      <c r="W191" s="78">
        <v>1811</v>
      </c>
      <c r="X191" s="78">
        <v>1511</v>
      </c>
      <c r="Y191" s="78">
        <v>1184</v>
      </c>
      <c r="Z191" s="78">
        <v>1261</v>
      </c>
      <c r="AA191" s="78">
        <v>1469</v>
      </c>
      <c r="AB191" s="78">
        <v>1571</v>
      </c>
      <c r="AC191" s="78">
        <v>2676</v>
      </c>
      <c r="AD191" s="78">
        <v>2818</v>
      </c>
      <c r="AE191" s="78">
        <v>1401</v>
      </c>
      <c r="AF191" s="78">
        <v>860</v>
      </c>
      <c r="AG191" s="78">
        <v>570</v>
      </c>
      <c r="AH191" s="78">
        <v>489</v>
      </c>
      <c r="AI191" s="69">
        <v>20.902005358447674</v>
      </c>
      <c r="AJ191" s="69">
        <v>14.918405455873994</v>
      </c>
      <c r="AK191" s="69">
        <v>22.022408053909231</v>
      </c>
      <c r="AL191" s="69">
        <v>6.3773646180076318</v>
      </c>
      <c r="AM191" s="69">
        <v>35.779816513761467</v>
      </c>
      <c r="AN191" s="78">
        <v>25061</v>
      </c>
      <c r="AO191" s="78">
        <v>43293</v>
      </c>
      <c r="AP191" s="69">
        <v>0.57842818868230905</v>
      </c>
      <c r="AQ191" s="78">
        <v>24634</v>
      </c>
      <c r="AR191" s="78">
        <v>4781</v>
      </c>
      <c r="AS191" s="78">
        <v>16986</v>
      </c>
      <c r="AT191" s="78">
        <v>7648</v>
      </c>
      <c r="AU191" s="78">
        <v>478</v>
      </c>
      <c r="AV191" s="78">
        <v>826</v>
      </c>
      <c r="AW191" s="78">
        <v>3243</v>
      </c>
      <c r="AX191" s="78">
        <v>1781</v>
      </c>
      <c r="AY191" s="78">
        <v>1203</v>
      </c>
      <c r="AZ191" s="78">
        <v>1852</v>
      </c>
      <c r="BA191" s="78">
        <v>2033</v>
      </c>
      <c r="BB191" s="78">
        <v>1210</v>
      </c>
      <c r="BC191" s="78">
        <v>492</v>
      </c>
      <c r="BD191" s="78">
        <v>3175</v>
      </c>
      <c r="BE191" s="78">
        <v>536</v>
      </c>
      <c r="BF191" s="78">
        <v>176</v>
      </c>
      <c r="BG191" s="78">
        <v>5706</v>
      </c>
      <c r="BH191" s="78">
        <v>229</v>
      </c>
      <c r="BI191" s="78">
        <v>7</v>
      </c>
      <c r="BJ191" s="69">
        <v>0.2514489911535277</v>
      </c>
      <c r="BK191" s="89">
        <v>5.4</v>
      </c>
      <c r="BL191" s="89">
        <v>6.8</v>
      </c>
      <c r="BM191" s="89">
        <v>5.0999999999999996</v>
      </c>
      <c r="BN191" s="89">
        <v>6.1</v>
      </c>
      <c r="BO191" s="89">
        <v>6</v>
      </c>
      <c r="BP191" s="89">
        <v>5.9</v>
      </c>
      <c r="BQ191" s="89">
        <v>5.4</v>
      </c>
      <c r="BR191" s="89">
        <v>4.8</v>
      </c>
      <c r="BS191" s="89">
        <v>6.6</v>
      </c>
      <c r="BT191" s="89">
        <v>6.3</v>
      </c>
      <c r="BU191" s="89">
        <v>6.1</v>
      </c>
      <c r="BV191" s="89">
        <v>5.7</v>
      </c>
      <c r="BW191" s="89">
        <v>7.9</v>
      </c>
      <c r="BX191" s="89">
        <v>7.7</v>
      </c>
      <c r="BY191" s="89">
        <v>5.2</v>
      </c>
      <c r="BZ191" s="89">
        <v>4.3</v>
      </c>
      <c r="CA191" s="89">
        <v>2.1</v>
      </c>
      <c r="CB191" s="89">
        <v>2.5</v>
      </c>
      <c r="CC191" s="89">
        <v>17.299999999999997</v>
      </c>
      <c r="CD191" s="89">
        <v>60.8</v>
      </c>
      <c r="CE191" s="89">
        <v>21.8</v>
      </c>
    </row>
    <row r="192" spans="1:83" s="72" customFormat="1" x14ac:dyDescent="0.25">
      <c r="A192" s="70" t="s">
        <v>1820</v>
      </c>
      <c r="B192" s="70" t="s">
        <v>1821</v>
      </c>
      <c r="C192" s="70" t="s">
        <v>1822</v>
      </c>
      <c r="D192" s="70" t="s">
        <v>2097</v>
      </c>
      <c r="E192" s="70" t="s">
        <v>678</v>
      </c>
      <c r="F192" s="70" t="s">
        <v>679</v>
      </c>
      <c r="G192" s="70" t="s">
        <v>440</v>
      </c>
      <c r="H192" s="70" t="s">
        <v>1823</v>
      </c>
      <c r="I192" s="70" t="s">
        <v>1824</v>
      </c>
      <c r="J192" s="96" t="s">
        <v>1824</v>
      </c>
      <c r="K192" s="70" t="s">
        <v>1978</v>
      </c>
      <c r="L192" s="70" t="s">
        <v>1978</v>
      </c>
      <c r="M192" s="82">
        <v>325.21674343670617</v>
      </c>
      <c r="N192" s="76">
        <v>19547</v>
      </c>
      <c r="O192" s="71">
        <v>60.104531499326839</v>
      </c>
      <c r="P192" s="76">
        <v>7408</v>
      </c>
      <c r="Q192" s="71">
        <v>2.609071274298056</v>
      </c>
      <c r="R192" s="76">
        <v>19328</v>
      </c>
      <c r="S192" s="76">
        <v>216</v>
      </c>
      <c r="T192" s="76">
        <v>453</v>
      </c>
      <c r="U192" s="76">
        <v>484</v>
      </c>
      <c r="V192" s="76">
        <v>235</v>
      </c>
      <c r="W192" s="76">
        <v>223</v>
      </c>
      <c r="X192" s="76">
        <v>194</v>
      </c>
      <c r="Y192" s="76">
        <v>438</v>
      </c>
      <c r="Z192" s="76">
        <v>340</v>
      </c>
      <c r="AA192" s="76">
        <v>286</v>
      </c>
      <c r="AB192" s="76">
        <v>720</v>
      </c>
      <c r="AC192" s="76">
        <v>809</v>
      </c>
      <c r="AD192" s="76">
        <v>1415</v>
      </c>
      <c r="AE192" s="76">
        <v>713</v>
      </c>
      <c r="AF192" s="76">
        <v>270</v>
      </c>
      <c r="AG192" s="76">
        <v>342</v>
      </c>
      <c r="AH192" s="76">
        <v>270</v>
      </c>
      <c r="AI192" s="71">
        <v>15.564254859611232</v>
      </c>
      <c r="AJ192" s="71">
        <v>6.1825053995680346</v>
      </c>
      <c r="AK192" s="71">
        <v>16.981641468682504</v>
      </c>
      <c r="AL192" s="71">
        <v>9.7192224622030245</v>
      </c>
      <c r="AM192" s="71">
        <v>51.552375809935199</v>
      </c>
      <c r="AN192" s="76">
        <v>30564</v>
      </c>
      <c r="AO192" s="76">
        <v>57345</v>
      </c>
      <c r="AP192" s="71">
        <v>0.38728401727861772</v>
      </c>
      <c r="AQ192" s="76">
        <v>7408</v>
      </c>
      <c r="AR192" s="76">
        <v>1186</v>
      </c>
      <c r="AS192" s="76">
        <v>6405</v>
      </c>
      <c r="AT192" s="76">
        <v>1003</v>
      </c>
      <c r="AU192" s="76">
        <v>145</v>
      </c>
      <c r="AV192" s="76">
        <v>284</v>
      </c>
      <c r="AW192" s="76">
        <v>667</v>
      </c>
      <c r="AX192" s="76">
        <v>249</v>
      </c>
      <c r="AY192" s="76">
        <v>96</v>
      </c>
      <c r="AZ192" s="76">
        <v>275</v>
      </c>
      <c r="BA192" s="76">
        <v>622</v>
      </c>
      <c r="BB192" s="76">
        <v>270</v>
      </c>
      <c r="BC192" s="76">
        <v>162</v>
      </c>
      <c r="BD192" s="76">
        <v>1130</v>
      </c>
      <c r="BE192" s="76">
        <v>262</v>
      </c>
      <c r="BF192" s="76">
        <v>60</v>
      </c>
      <c r="BG192" s="76">
        <v>2760</v>
      </c>
      <c r="BH192" s="76">
        <v>152</v>
      </c>
      <c r="BI192" s="76">
        <v>77</v>
      </c>
      <c r="BJ192" s="71">
        <v>0.17209818333102206</v>
      </c>
      <c r="BK192" s="87">
        <v>4.5999999999999996</v>
      </c>
      <c r="BL192" s="87">
        <v>4.9000000000000004</v>
      </c>
      <c r="BM192" s="87">
        <v>6.8</v>
      </c>
      <c r="BN192" s="87">
        <v>6.6</v>
      </c>
      <c r="BO192" s="87">
        <v>5.0999999999999996</v>
      </c>
      <c r="BP192" s="87">
        <v>6.3</v>
      </c>
      <c r="BQ192" s="87">
        <v>5.2</v>
      </c>
      <c r="BR192" s="87">
        <v>5.5</v>
      </c>
      <c r="BS192" s="87">
        <v>5.4</v>
      </c>
      <c r="BT192" s="87">
        <v>6.8</v>
      </c>
      <c r="BU192" s="87">
        <v>7.2</v>
      </c>
      <c r="BV192" s="87">
        <v>6.1</v>
      </c>
      <c r="BW192" s="87">
        <v>7.7</v>
      </c>
      <c r="BX192" s="87">
        <v>7</v>
      </c>
      <c r="BY192" s="87">
        <v>6.3</v>
      </c>
      <c r="BZ192" s="87">
        <v>3.8</v>
      </c>
      <c r="CA192" s="87">
        <v>2.6</v>
      </c>
      <c r="CB192" s="87">
        <v>2</v>
      </c>
      <c r="CC192" s="87">
        <v>16.3</v>
      </c>
      <c r="CD192" s="87">
        <v>61.900000000000006</v>
      </c>
      <c r="CE192" s="87">
        <v>21.700000000000003</v>
      </c>
    </row>
    <row r="193" spans="1:83" x14ac:dyDescent="0.25">
      <c r="A193" s="61" t="s">
        <v>675</v>
      </c>
      <c r="B193" s="61" t="s">
        <v>676</v>
      </c>
      <c r="C193" s="61" t="s">
        <v>677</v>
      </c>
      <c r="D193" s="61" t="s">
        <v>2099</v>
      </c>
      <c r="E193" s="61" t="s">
        <v>678</v>
      </c>
      <c r="F193" s="61" t="s">
        <v>679</v>
      </c>
      <c r="G193" s="61" t="s">
        <v>440</v>
      </c>
      <c r="H193" s="61" t="s">
        <v>680</v>
      </c>
      <c r="I193" s="61" t="s">
        <v>681</v>
      </c>
      <c r="J193" s="97" t="s">
        <v>681</v>
      </c>
      <c r="K193" s="61">
        <v>5413525</v>
      </c>
      <c r="L193" s="61" t="s">
        <v>147</v>
      </c>
      <c r="M193" s="83">
        <v>1.3034721910686744</v>
      </c>
      <c r="N193" s="77">
        <v>1048</v>
      </c>
      <c r="O193" s="62">
        <v>804.00641239670711</v>
      </c>
      <c r="P193" s="77">
        <v>399</v>
      </c>
      <c r="Q193" s="62">
        <v>2.63</v>
      </c>
      <c r="R193" s="77">
        <v>1048</v>
      </c>
      <c r="S193" s="77">
        <v>18</v>
      </c>
      <c r="T193" s="77">
        <v>20</v>
      </c>
      <c r="U193" s="77">
        <v>9</v>
      </c>
      <c r="V193" s="77">
        <v>7</v>
      </c>
      <c r="W193" s="77">
        <v>18</v>
      </c>
      <c r="X193" s="77">
        <v>24</v>
      </c>
      <c r="Y193" s="77">
        <v>6</v>
      </c>
      <c r="Z193" s="77">
        <v>7</v>
      </c>
      <c r="AA193" s="77">
        <v>32</v>
      </c>
      <c r="AB193" s="77">
        <v>51</v>
      </c>
      <c r="AC193" s="77">
        <v>33</v>
      </c>
      <c r="AD193" s="77">
        <v>114</v>
      </c>
      <c r="AE193" s="77">
        <v>26</v>
      </c>
      <c r="AF193" s="77">
        <v>34</v>
      </c>
      <c r="AG193" s="77">
        <v>0</v>
      </c>
      <c r="AH193" s="77">
        <v>0</v>
      </c>
      <c r="AI193" s="62">
        <v>11.779448621553884</v>
      </c>
      <c r="AJ193" s="62">
        <v>6.2656641604010019</v>
      </c>
      <c r="AK193" s="62">
        <v>17.293233082706767</v>
      </c>
      <c r="AL193" s="62">
        <v>12.781954887218044</v>
      </c>
      <c r="AM193" s="62">
        <v>51.879699248120303</v>
      </c>
      <c r="AN193" s="77">
        <v>27884</v>
      </c>
      <c r="AO193" s="77">
        <v>61442</v>
      </c>
      <c r="AP193" s="62">
        <v>0.35338345864661652</v>
      </c>
      <c r="AQ193" s="77">
        <v>399</v>
      </c>
      <c r="AR193" s="77">
        <v>33</v>
      </c>
      <c r="AS193" s="77">
        <v>351</v>
      </c>
      <c r="AT193" s="77">
        <v>48</v>
      </c>
      <c r="AU193" s="77">
        <v>11</v>
      </c>
      <c r="AV193" s="77">
        <v>8</v>
      </c>
      <c r="AW193" s="77">
        <v>19</v>
      </c>
      <c r="AX193" s="77">
        <v>4</v>
      </c>
      <c r="AY193" s="77">
        <v>17</v>
      </c>
      <c r="AZ193" s="77">
        <v>23</v>
      </c>
      <c r="BA193" s="77">
        <v>14</v>
      </c>
      <c r="BB193" s="77">
        <v>19</v>
      </c>
      <c r="BC193" s="77">
        <v>12</v>
      </c>
      <c r="BD193" s="77">
        <v>74</v>
      </c>
      <c r="BE193" s="77">
        <v>7</v>
      </c>
      <c r="BF193" s="77">
        <v>3</v>
      </c>
      <c r="BG193" s="77">
        <v>171</v>
      </c>
      <c r="BH193" s="77">
        <v>3</v>
      </c>
      <c r="BI193" s="77">
        <v>0</v>
      </c>
      <c r="BJ193" s="62">
        <v>0.14805194805194805</v>
      </c>
      <c r="BK193" s="88">
        <v>3.9</v>
      </c>
      <c r="BL193" s="88">
        <v>3.1</v>
      </c>
      <c r="BM193" s="88">
        <v>4.8</v>
      </c>
      <c r="BN193" s="88">
        <v>2.6</v>
      </c>
      <c r="BO193" s="88">
        <v>2.2999999999999998</v>
      </c>
      <c r="BP193" s="88">
        <v>12.5</v>
      </c>
      <c r="BQ193" s="88">
        <v>1</v>
      </c>
      <c r="BR193" s="88">
        <v>13.3</v>
      </c>
      <c r="BS193" s="88">
        <v>3.8</v>
      </c>
      <c r="BT193" s="88">
        <v>8.1999999999999993</v>
      </c>
      <c r="BU193" s="88">
        <v>10.5</v>
      </c>
      <c r="BV193" s="88">
        <v>10.9</v>
      </c>
      <c r="BW193" s="88">
        <v>6.1</v>
      </c>
      <c r="BX193" s="88">
        <v>4.8</v>
      </c>
      <c r="BY193" s="88">
        <v>4.5999999999999996</v>
      </c>
      <c r="BZ193" s="88">
        <v>3.8</v>
      </c>
      <c r="CA193" s="88">
        <v>3.8</v>
      </c>
      <c r="CB193" s="88">
        <v>0.2</v>
      </c>
      <c r="CC193" s="88">
        <v>11.8</v>
      </c>
      <c r="CD193" s="88">
        <v>71.2</v>
      </c>
      <c r="CE193" s="88">
        <v>17.2</v>
      </c>
    </row>
    <row r="194" spans="1:83" x14ac:dyDescent="0.25">
      <c r="A194" s="136" t="s">
        <v>2139</v>
      </c>
      <c r="B194" s="136" t="s">
        <v>2140</v>
      </c>
      <c r="C194" s="136" t="s">
        <v>2141</v>
      </c>
      <c r="D194" s="137" t="s">
        <v>2099</v>
      </c>
      <c r="E194" s="137" t="s">
        <v>678</v>
      </c>
      <c r="F194" s="61" t="s">
        <v>679</v>
      </c>
      <c r="G194" s="61" t="s">
        <v>440</v>
      </c>
      <c r="H194" s="61" t="s">
        <v>2142</v>
      </c>
      <c r="I194" s="61" t="s">
        <v>2143</v>
      </c>
      <c r="J194" s="97" t="s">
        <v>2143</v>
      </c>
      <c r="K194" s="61">
        <v>5424484</v>
      </c>
      <c r="L194" s="61" t="s">
        <v>2144</v>
      </c>
      <c r="M194" s="83">
        <v>0.2575088257502347</v>
      </c>
      <c r="N194" s="77">
        <v>194</v>
      </c>
      <c r="O194" s="62">
        <v>753.37223660118832</v>
      </c>
      <c r="P194" s="77">
        <v>53</v>
      </c>
      <c r="Q194" s="62">
        <v>3.66</v>
      </c>
      <c r="R194" s="77">
        <v>194</v>
      </c>
      <c r="S194" s="77">
        <v>1</v>
      </c>
      <c r="T194" s="77">
        <v>3</v>
      </c>
      <c r="U194" s="77">
        <v>3</v>
      </c>
      <c r="V194" s="77">
        <v>5</v>
      </c>
      <c r="W194" s="77">
        <v>5</v>
      </c>
      <c r="X194" s="77">
        <v>0</v>
      </c>
      <c r="Y194" s="77">
        <v>7</v>
      </c>
      <c r="Z194" s="77">
        <v>4</v>
      </c>
      <c r="AA194" s="77">
        <v>0</v>
      </c>
      <c r="AB194" s="77">
        <v>0</v>
      </c>
      <c r="AC194" s="77">
        <v>3</v>
      </c>
      <c r="AD194" s="77">
        <v>7</v>
      </c>
      <c r="AE194" s="77">
        <v>5</v>
      </c>
      <c r="AF194" s="77">
        <v>5</v>
      </c>
      <c r="AG194" s="77">
        <v>5</v>
      </c>
      <c r="AH194" s="77">
        <v>0</v>
      </c>
      <c r="AI194" s="62">
        <v>13.20754716981132</v>
      </c>
      <c r="AJ194" s="62">
        <v>18.867924528301888</v>
      </c>
      <c r="AK194" s="62">
        <v>20.754716981132077</v>
      </c>
      <c r="AL194" s="62">
        <v>0</v>
      </c>
      <c r="AM194" s="62">
        <v>47.169811320754718</v>
      </c>
      <c r="AN194" s="77">
        <v>20812</v>
      </c>
      <c r="AO194" s="77" t="s">
        <v>2009</v>
      </c>
      <c r="AP194" s="62">
        <v>0.52830188679245282</v>
      </c>
      <c r="AQ194" s="77">
        <v>53</v>
      </c>
      <c r="AR194" s="77">
        <v>16</v>
      </c>
      <c r="AS194" s="77">
        <v>52</v>
      </c>
      <c r="AT194" s="77">
        <v>1</v>
      </c>
      <c r="AU194" s="77">
        <v>5</v>
      </c>
      <c r="AV194" s="77">
        <v>1</v>
      </c>
      <c r="AW194" s="77">
        <v>1</v>
      </c>
      <c r="AX194" s="77">
        <v>4</v>
      </c>
      <c r="AY194" s="77">
        <v>3</v>
      </c>
      <c r="AZ194" s="77">
        <v>3</v>
      </c>
      <c r="BA194" s="77">
        <v>9</v>
      </c>
      <c r="BB194" s="77">
        <v>2</v>
      </c>
      <c r="BC194" s="77">
        <v>0</v>
      </c>
      <c r="BD194" s="77">
        <v>3</v>
      </c>
      <c r="BE194" s="77">
        <v>0</v>
      </c>
      <c r="BF194" s="77">
        <v>0</v>
      </c>
      <c r="BG194" s="77">
        <v>22</v>
      </c>
      <c r="BH194" s="77">
        <v>0</v>
      </c>
      <c r="BI194" s="77">
        <v>0</v>
      </c>
      <c r="BJ194" s="62">
        <v>7.5471698113207544E-2</v>
      </c>
      <c r="BK194" s="88">
        <v>4.0999999999999996</v>
      </c>
      <c r="BL194" s="88">
        <v>16</v>
      </c>
      <c r="BM194" s="88">
        <v>6.7</v>
      </c>
      <c r="BN194" s="88">
        <v>12.9</v>
      </c>
      <c r="BO194" s="88">
        <v>0</v>
      </c>
      <c r="BP194" s="88">
        <v>4.0999999999999996</v>
      </c>
      <c r="BQ194" s="88">
        <v>6.7</v>
      </c>
      <c r="BR194" s="88">
        <v>8.8000000000000007</v>
      </c>
      <c r="BS194" s="88">
        <v>7.7</v>
      </c>
      <c r="BT194" s="88">
        <v>12.4</v>
      </c>
      <c r="BU194" s="88">
        <v>0.5</v>
      </c>
      <c r="BV194" s="88">
        <v>3.6</v>
      </c>
      <c r="BW194" s="88">
        <v>6.2</v>
      </c>
      <c r="BX194" s="88">
        <v>2.6</v>
      </c>
      <c r="BY194" s="88">
        <v>3.6</v>
      </c>
      <c r="BZ194" s="88">
        <v>2.6</v>
      </c>
      <c r="CA194" s="88">
        <v>1.5</v>
      </c>
      <c r="CB194" s="88">
        <v>0</v>
      </c>
      <c r="CC194" s="88">
        <v>26.8</v>
      </c>
      <c r="CD194" s="88">
        <v>62.900000000000006</v>
      </c>
      <c r="CE194" s="88">
        <v>10.3</v>
      </c>
    </row>
    <row r="195" spans="1:83" x14ac:dyDescent="0.25">
      <c r="A195" s="61" t="s">
        <v>1045</v>
      </c>
      <c r="B195" s="61" t="s">
        <v>1046</v>
      </c>
      <c r="C195" s="61" t="s">
        <v>1047</v>
      </c>
      <c r="D195" s="61" t="s">
        <v>2099</v>
      </c>
      <c r="E195" s="61" t="s">
        <v>678</v>
      </c>
      <c r="F195" s="61" t="s">
        <v>679</v>
      </c>
      <c r="G195" s="61" t="s">
        <v>440</v>
      </c>
      <c r="H195" s="61" t="s">
        <v>1048</v>
      </c>
      <c r="I195" s="61" t="s">
        <v>1049</v>
      </c>
      <c r="J195" s="97" t="s">
        <v>1049</v>
      </c>
      <c r="K195" s="61">
        <v>5443492</v>
      </c>
      <c r="L195" s="61" t="s">
        <v>212</v>
      </c>
      <c r="M195" s="83">
        <v>1.9662216795357732</v>
      </c>
      <c r="N195" s="77">
        <v>4916</v>
      </c>
      <c r="O195" s="62">
        <v>2500.2267298571705</v>
      </c>
      <c r="P195" s="77">
        <v>2107</v>
      </c>
      <c r="Q195" s="62">
        <v>2.13</v>
      </c>
      <c r="R195" s="77">
        <v>4486</v>
      </c>
      <c r="S195" s="77">
        <v>260</v>
      </c>
      <c r="T195" s="77">
        <v>176</v>
      </c>
      <c r="U195" s="77">
        <v>109</v>
      </c>
      <c r="V195" s="77">
        <v>87</v>
      </c>
      <c r="W195" s="77">
        <v>180</v>
      </c>
      <c r="X195" s="77">
        <v>110</v>
      </c>
      <c r="Y195" s="77">
        <v>48</v>
      </c>
      <c r="Z195" s="77">
        <v>151</v>
      </c>
      <c r="AA195" s="77">
        <v>21</v>
      </c>
      <c r="AB195" s="77">
        <v>203</v>
      </c>
      <c r="AC195" s="77">
        <v>290</v>
      </c>
      <c r="AD195" s="77">
        <v>257</v>
      </c>
      <c r="AE195" s="77">
        <v>64</v>
      </c>
      <c r="AF195" s="77">
        <v>0</v>
      </c>
      <c r="AG195" s="77">
        <v>96</v>
      </c>
      <c r="AH195" s="77">
        <v>55</v>
      </c>
      <c r="AI195" s="62">
        <v>25.866160417655433</v>
      </c>
      <c r="AJ195" s="62">
        <v>12.672045562411011</v>
      </c>
      <c r="AK195" s="62">
        <v>15.662078785002373</v>
      </c>
      <c r="AL195" s="62">
        <v>9.6345514950166127</v>
      </c>
      <c r="AM195" s="62">
        <v>36.165163739914568</v>
      </c>
      <c r="AN195" s="77">
        <v>27150</v>
      </c>
      <c r="AO195" s="77">
        <v>41618</v>
      </c>
      <c r="AP195" s="62">
        <v>0.54200284765068818</v>
      </c>
      <c r="AQ195" s="77">
        <v>2107</v>
      </c>
      <c r="AR195" s="77">
        <v>684</v>
      </c>
      <c r="AS195" s="77">
        <v>1077</v>
      </c>
      <c r="AT195" s="77">
        <v>1030</v>
      </c>
      <c r="AU195" s="77">
        <v>17</v>
      </c>
      <c r="AV195" s="77">
        <v>182</v>
      </c>
      <c r="AW195" s="77">
        <v>246</v>
      </c>
      <c r="AX195" s="77">
        <v>82</v>
      </c>
      <c r="AY195" s="77">
        <v>201</v>
      </c>
      <c r="AZ195" s="77">
        <v>94</v>
      </c>
      <c r="BA195" s="77">
        <v>78</v>
      </c>
      <c r="BB195" s="77">
        <v>142</v>
      </c>
      <c r="BC195" s="77">
        <v>0</v>
      </c>
      <c r="BD195" s="77">
        <v>471</v>
      </c>
      <c r="BE195" s="77">
        <v>22</v>
      </c>
      <c r="BF195" s="77">
        <v>0</v>
      </c>
      <c r="BG195" s="77">
        <v>472</v>
      </c>
      <c r="BH195" s="77">
        <v>0</v>
      </c>
      <c r="BI195" s="77">
        <v>0</v>
      </c>
      <c r="BJ195" s="62">
        <v>0.16940707523667164</v>
      </c>
      <c r="BK195" s="88">
        <v>0</v>
      </c>
      <c r="BL195" s="88">
        <v>4.3</v>
      </c>
      <c r="BM195" s="88">
        <v>9.6999999999999993</v>
      </c>
      <c r="BN195" s="88">
        <v>9.9</v>
      </c>
      <c r="BO195" s="88">
        <v>2.6</v>
      </c>
      <c r="BP195" s="88">
        <v>14.1</v>
      </c>
      <c r="BQ195" s="88">
        <v>4.5</v>
      </c>
      <c r="BR195" s="88">
        <v>4.4000000000000004</v>
      </c>
      <c r="BS195" s="88">
        <v>7.8</v>
      </c>
      <c r="BT195" s="88">
        <v>3.2</v>
      </c>
      <c r="BU195" s="88">
        <v>9</v>
      </c>
      <c r="BV195" s="88">
        <v>1.3</v>
      </c>
      <c r="BW195" s="88">
        <v>7</v>
      </c>
      <c r="BX195" s="88">
        <v>10.1</v>
      </c>
      <c r="BY195" s="88">
        <v>5.7</v>
      </c>
      <c r="BZ195" s="88">
        <v>3.2</v>
      </c>
      <c r="CA195" s="88">
        <v>1.9</v>
      </c>
      <c r="CB195" s="88">
        <v>1.5</v>
      </c>
      <c r="CC195" s="88">
        <v>14</v>
      </c>
      <c r="CD195" s="88">
        <v>63.8</v>
      </c>
      <c r="CE195" s="88">
        <v>22.4</v>
      </c>
    </row>
    <row r="196" spans="1:83" x14ac:dyDescent="0.25">
      <c r="A196" s="61" t="s">
        <v>1328</v>
      </c>
      <c r="B196" s="61" t="s">
        <v>1329</v>
      </c>
      <c r="C196" s="61" t="s">
        <v>1330</v>
      </c>
      <c r="D196" s="61" t="s">
        <v>2099</v>
      </c>
      <c r="E196" s="61" t="s">
        <v>678</v>
      </c>
      <c r="F196" s="61" t="s">
        <v>679</v>
      </c>
      <c r="G196" s="61" t="s">
        <v>440</v>
      </c>
      <c r="H196" s="61" t="s">
        <v>1331</v>
      </c>
      <c r="I196" s="61" t="s">
        <v>1332</v>
      </c>
      <c r="J196" s="97" t="s">
        <v>1332</v>
      </c>
      <c r="K196" s="61">
        <v>5463604</v>
      </c>
      <c r="L196" s="61" t="s">
        <v>266</v>
      </c>
      <c r="M196" s="83">
        <v>0.38018845040398641</v>
      </c>
      <c r="N196" s="77">
        <v>873</v>
      </c>
      <c r="O196" s="62">
        <v>2296.2296699764406</v>
      </c>
      <c r="P196" s="77">
        <v>296</v>
      </c>
      <c r="Q196" s="62">
        <v>2.95</v>
      </c>
      <c r="R196" s="77">
        <v>873</v>
      </c>
      <c r="S196" s="77">
        <v>29</v>
      </c>
      <c r="T196" s="77">
        <v>19</v>
      </c>
      <c r="U196" s="77">
        <v>31</v>
      </c>
      <c r="V196" s="77">
        <v>9</v>
      </c>
      <c r="W196" s="77">
        <v>15</v>
      </c>
      <c r="X196" s="77">
        <v>20</v>
      </c>
      <c r="Y196" s="77">
        <v>33</v>
      </c>
      <c r="Z196" s="77">
        <v>8</v>
      </c>
      <c r="AA196" s="77">
        <v>11</v>
      </c>
      <c r="AB196" s="77">
        <v>17</v>
      </c>
      <c r="AC196" s="77">
        <v>54</v>
      </c>
      <c r="AD196" s="77">
        <v>18</v>
      </c>
      <c r="AE196" s="77">
        <v>21</v>
      </c>
      <c r="AF196" s="77">
        <v>4</v>
      </c>
      <c r="AG196" s="77">
        <v>2</v>
      </c>
      <c r="AH196" s="77">
        <v>5</v>
      </c>
      <c r="AI196" s="62">
        <v>26.689189189189189</v>
      </c>
      <c r="AJ196" s="62">
        <v>8.1081081081081088</v>
      </c>
      <c r="AK196" s="62">
        <v>24.324324324324326</v>
      </c>
      <c r="AL196" s="62">
        <v>5.7432432432432439</v>
      </c>
      <c r="AM196" s="62">
        <v>35.135135135135137</v>
      </c>
      <c r="AN196" s="77">
        <v>24559</v>
      </c>
      <c r="AO196" s="77">
        <v>37500</v>
      </c>
      <c r="AP196" s="62">
        <v>0.59121621621621623</v>
      </c>
      <c r="AQ196" s="77">
        <v>296</v>
      </c>
      <c r="AR196" s="77">
        <v>127</v>
      </c>
      <c r="AS196" s="77">
        <v>152</v>
      </c>
      <c r="AT196" s="77">
        <v>144</v>
      </c>
      <c r="AU196" s="77">
        <v>7</v>
      </c>
      <c r="AV196" s="77">
        <v>17</v>
      </c>
      <c r="AW196" s="77">
        <v>30</v>
      </c>
      <c r="AX196" s="77">
        <v>19</v>
      </c>
      <c r="AY196" s="77">
        <v>8</v>
      </c>
      <c r="AZ196" s="77">
        <v>2</v>
      </c>
      <c r="BA196" s="77">
        <v>49</v>
      </c>
      <c r="BB196" s="77">
        <v>1</v>
      </c>
      <c r="BC196" s="77">
        <v>2</v>
      </c>
      <c r="BD196" s="77">
        <v>69</v>
      </c>
      <c r="BE196" s="77">
        <v>2</v>
      </c>
      <c r="BF196" s="77">
        <v>0</v>
      </c>
      <c r="BG196" s="77">
        <v>50</v>
      </c>
      <c r="BH196" s="77">
        <v>0</v>
      </c>
      <c r="BI196" s="77">
        <v>0</v>
      </c>
      <c r="BJ196" s="62">
        <v>0.1328125</v>
      </c>
      <c r="BK196" s="88">
        <v>1.4</v>
      </c>
      <c r="BL196" s="88">
        <v>13.3</v>
      </c>
      <c r="BM196" s="88">
        <v>4.8</v>
      </c>
      <c r="BN196" s="88">
        <v>9.5</v>
      </c>
      <c r="BO196" s="88">
        <v>3.9</v>
      </c>
      <c r="BP196" s="88">
        <v>2.2000000000000002</v>
      </c>
      <c r="BQ196" s="88">
        <v>7</v>
      </c>
      <c r="BR196" s="88">
        <v>2.2000000000000002</v>
      </c>
      <c r="BS196" s="88">
        <v>5.2</v>
      </c>
      <c r="BT196" s="88">
        <v>10.9</v>
      </c>
      <c r="BU196" s="88">
        <v>6.3</v>
      </c>
      <c r="BV196" s="88">
        <v>9</v>
      </c>
      <c r="BW196" s="88">
        <v>5.6</v>
      </c>
      <c r="BX196" s="88">
        <v>6.1</v>
      </c>
      <c r="BY196" s="88">
        <v>4.4000000000000004</v>
      </c>
      <c r="BZ196" s="88">
        <v>4.5</v>
      </c>
      <c r="CA196" s="88">
        <v>2.9</v>
      </c>
      <c r="CB196" s="88">
        <v>1</v>
      </c>
      <c r="CC196" s="88">
        <v>19.5</v>
      </c>
      <c r="CD196" s="88">
        <v>61.8</v>
      </c>
      <c r="CE196" s="88">
        <v>18.899999999999999</v>
      </c>
    </row>
    <row r="197" spans="1:83" x14ac:dyDescent="0.25">
      <c r="A197" s="61" t="s">
        <v>1419</v>
      </c>
      <c r="B197" s="61" t="s">
        <v>1420</v>
      </c>
      <c r="C197" s="61" t="s">
        <v>1421</v>
      </c>
      <c r="D197" s="61" t="s">
        <v>2099</v>
      </c>
      <c r="E197" s="61" t="s">
        <v>678</v>
      </c>
      <c r="F197" s="61" t="s">
        <v>679</v>
      </c>
      <c r="G197" s="61" t="s">
        <v>440</v>
      </c>
      <c r="H197" s="61" t="s">
        <v>1422</v>
      </c>
      <c r="I197" s="61" t="s">
        <v>1423</v>
      </c>
      <c r="J197" s="97" t="s">
        <v>1423</v>
      </c>
      <c r="K197" s="61">
        <v>5468260</v>
      </c>
      <c r="L197" s="61" t="s">
        <v>283</v>
      </c>
      <c r="M197" s="83">
        <v>0.29143919382183492</v>
      </c>
      <c r="N197" s="77">
        <v>467</v>
      </c>
      <c r="O197" s="62">
        <v>1602.3925741624525</v>
      </c>
      <c r="P197" s="77">
        <v>168</v>
      </c>
      <c r="Q197" s="62">
        <v>2.78</v>
      </c>
      <c r="R197" s="77">
        <v>467</v>
      </c>
      <c r="S197" s="77">
        <v>1</v>
      </c>
      <c r="T197" s="77">
        <v>1</v>
      </c>
      <c r="U197" s="77">
        <v>13</v>
      </c>
      <c r="V197" s="77">
        <v>12</v>
      </c>
      <c r="W197" s="77">
        <v>29</v>
      </c>
      <c r="X197" s="77">
        <v>20</v>
      </c>
      <c r="Y197" s="77">
        <v>0</v>
      </c>
      <c r="Z197" s="77">
        <v>7</v>
      </c>
      <c r="AA197" s="77">
        <v>23</v>
      </c>
      <c r="AB197" s="77">
        <v>14</v>
      </c>
      <c r="AC197" s="77">
        <v>12</v>
      </c>
      <c r="AD197" s="77">
        <v>18</v>
      </c>
      <c r="AE197" s="77">
        <v>16</v>
      </c>
      <c r="AF197" s="77">
        <v>0</v>
      </c>
      <c r="AG197" s="77">
        <v>0</v>
      </c>
      <c r="AH197" s="77">
        <v>2</v>
      </c>
      <c r="AI197" s="62">
        <v>8.9285714285714288</v>
      </c>
      <c r="AJ197" s="62">
        <v>24.404761904761905</v>
      </c>
      <c r="AK197" s="62">
        <v>29.761904761904763</v>
      </c>
      <c r="AL197" s="62">
        <v>8.3333333333333321</v>
      </c>
      <c r="AM197" s="62">
        <v>28.571428571428569</v>
      </c>
      <c r="AN197" s="77">
        <v>21607</v>
      </c>
      <c r="AO197" s="77">
        <v>45278</v>
      </c>
      <c r="AP197" s="62">
        <v>0.63095238095238093</v>
      </c>
      <c r="AQ197" s="77">
        <v>168</v>
      </c>
      <c r="AR197" s="77">
        <v>64</v>
      </c>
      <c r="AS197" s="77">
        <v>140</v>
      </c>
      <c r="AT197" s="77">
        <v>28</v>
      </c>
      <c r="AU197" s="77">
        <v>13</v>
      </c>
      <c r="AV197" s="77">
        <v>0</v>
      </c>
      <c r="AW197" s="77">
        <v>1</v>
      </c>
      <c r="AX197" s="77">
        <v>17</v>
      </c>
      <c r="AY197" s="77">
        <v>30</v>
      </c>
      <c r="AZ197" s="77">
        <v>14</v>
      </c>
      <c r="BA197" s="77">
        <v>23</v>
      </c>
      <c r="BB197" s="77">
        <v>7</v>
      </c>
      <c r="BC197" s="77">
        <v>0</v>
      </c>
      <c r="BD197" s="77">
        <v>22</v>
      </c>
      <c r="BE197" s="77">
        <v>4</v>
      </c>
      <c r="BF197" s="77">
        <v>0</v>
      </c>
      <c r="BG197" s="77">
        <v>36</v>
      </c>
      <c r="BH197" s="77">
        <v>0</v>
      </c>
      <c r="BI197" s="77">
        <v>0</v>
      </c>
      <c r="BJ197" s="62">
        <v>8.9820359281437126E-2</v>
      </c>
      <c r="BK197" s="88">
        <v>1.7</v>
      </c>
      <c r="BL197" s="88">
        <v>3.6</v>
      </c>
      <c r="BM197" s="88">
        <v>7.5</v>
      </c>
      <c r="BN197" s="88">
        <v>14.6</v>
      </c>
      <c r="BO197" s="88">
        <v>5.8</v>
      </c>
      <c r="BP197" s="88">
        <v>4.5</v>
      </c>
      <c r="BQ197" s="88">
        <v>3.2</v>
      </c>
      <c r="BR197" s="88">
        <v>2.6</v>
      </c>
      <c r="BS197" s="88">
        <v>7.1</v>
      </c>
      <c r="BT197" s="88">
        <v>6.2</v>
      </c>
      <c r="BU197" s="88">
        <v>8.4</v>
      </c>
      <c r="BV197" s="88">
        <v>5.6</v>
      </c>
      <c r="BW197" s="88">
        <v>4.3</v>
      </c>
      <c r="BX197" s="88">
        <v>5.8</v>
      </c>
      <c r="BY197" s="88">
        <v>7.1</v>
      </c>
      <c r="BZ197" s="88">
        <v>7.7</v>
      </c>
      <c r="CA197" s="88">
        <v>2.6</v>
      </c>
      <c r="CB197" s="88">
        <v>1.9</v>
      </c>
      <c r="CC197" s="88">
        <v>12.8</v>
      </c>
      <c r="CD197" s="88">
        <v>62.3</v>
      </c>
      <c r="CE197" s="88">
        <v>25.099999999999998</v>
      </c>
    </row>
    <row r="198" spans="1:83" s="18" customFormat="1" x14ac:dyDescent="0.25">
      <c r="A198" s="67" t="s">
        <v>57</v>
      </c>
      <c r="B198" s="68" t="s">
        <v>1984</v>
      </c>
      <c r="C198" s="67"/>
      <c r="D198" s="67" t="s">
        <v>2098</v>
      </c>
      <c r="E198" s="67"/>
      <c r="F198" s="67"/>
      <c r="G198" s="67"/>
      <c r="H198" s="67"/>
      <c r="I198" s="67"/>
      <c r="J198" s="98"/>
      <c r="K198" s="67">
        <v>54057</v>
      </c>
      <c r="L198" s="67" t="s">
        <v>56</v>
      </c>
      <c r="M198" s="84">
        <v>329.41557377728662</v>
      </c>
      <c r="N198" s="78">
        <v>27045</v>
      </c>
      <c r="O198" s="69">
        <v>82.099943514767631</v>
      </c>
      <c r="P198" s="78">
        <v>10431</v>
      </c>
      <c r="Q198" s="69">
        <v>2.5299999999999998</v>
      </c>
      <c r="R198" s="78">
        <v>26396</v>
      </c>
      <c r="S198" s="78">
        <v>525</v>
      </c>
      <c r="T198" s="78">
        <v>672</v>
      </c>
      <c r="U198" s="78">
        <v>649</v>
      </c>
      <c r="V198" s="78">
        <v>355</v>
      </c>
      <c r="W198" s="78">
        <v>470</v>
      </c>
      <c r="X198" s="78">
        <v>368</v>
      </c>
      <c r="Y198" s="78">
        <v>532</v>
      </c>
      <c r="Z198" s="78">
        <v>517</v>
      </c>
      <c r="AA198" s="78">
        <v>373</v>
      </c>
      <c r="AB198" s="78">
        <v>1005</v>
      </c>
      <c r="AC198" s="78">
        <v>1201</v>
      </c>
      <c r="AD198" s="78">
        <v>1829</v>
      </c>
      <c r="AE198" s="78">
        <v>845</v>
      </c>
      <c r="AF198" s="78">
        <v>313</v>
      </c>
      <c r="AG198" s="78">
        <v>445</v>
      </c>
      <c r="AH198" s="78">
        <v>332</v>
      </c>
      <c r="AI198" s="69">
        <v>17.697248585945736</v>
      </c>
      <c r="AJ198" s="69">
        <v>7.9091170549324126</v>
      </c>
      <c r="AK198" s="69">
        <v>17.160387307065477</v>
      </c>
      <c r="AL198" s="69">
        <v>9.6347425941903939</v>
      </c>
      <c r="AM198" s="69">
        <v>47.598504457865978</v>
      </c>
      <c r="AN198" s="78">
        <v>30564</v>
      </c>
      <c r="AO198" s="78">
        <v>57345</v>
      </c>
      <c r="AP198" s="69">
        <v>0.42766752947943631</v>
      </c>
      <c r="AQ198" s="78">
        <v>10431</v>
      </c>
      <c r="AR198" s="78">
        <v>2110</v>
      </c>
      <c r="AS198" s="78">
        <v>8177</v>
      </c>
      <c r="AT198" s="78">
        <v>2254</v>
      </c>
      <c r="AU198" s="78">
        <v>198</v>
      </c>
      <c r="AV198" s="78">
        <v>492</v>
      </c>
      <c r="AW198" s="78">
        <v>964</v>
      </c>
      <c r="AX198" s="78">
        <v>375</v>
      </c>
      <c r="AY198" s="78">
        <v>355</v>
      </c>
      <c r="AZ198" s="78">
        <v>411</v>
      </c>
      <c r="BA198" s="78">
        <v>795</v>
      </c>
      <c r="BB198" s="78">
        <v>441</v>
      </c>
      <c r="BC198" s="78">
        <v>176</v>
      </c>
      <c r="BD198" s="78">
        <v>1769</v>
      </c>
      <c r="BE198" s="78">
        <v>297</v>
      </c>
      <c r="BF198" s="78">
        <v>63</v>
      </c>
      <c r="BG198" s="78">
        <v>3511</v>
      </c>
      <c r="BH198" s="78">
        <v>155</v>
      </c>
      <c r="BI198" s="78">
        <v>77</v>
      </c>
      <c r="BJ198" s="69">
        <v>0.16777458081158844</v>
      </c>
      <c r="BK198" s="89">
        <v>4.5999999999999996</v>
      </c>
      <c r="BL198" s="89">
        <v>4.9000000000000004</v>
      </c>
      <c r="BM198" s="89">
        <v>6.8</v>
      </c>
      <c r="BN198" s="89">
        <v>6.6</v>
      </c>
      <c r="BO198" s="89">
        <v>5.0999999999999996</v>
      </c>
      <c r="BP198" s="89">
        <v>6.3</v>
      </c>
      <c r="BQ198" s="89">
        <v>5.2</v>
      </c>
      <c r="BR198" s="89">
        <v>5.5</v>
      </c>
      <c r="BS198" s="89">
        <v>5.4</v>
      </c>
      <c r="BT198" s="89">
        <v>6.8</v>
      </c>
      <c r="BU198" s="89">
        <v>7.2</v>
      </c>
      <c r="BV198" s="89">
        <v>6.1</v>
      </c>
      <c r="BW198" s="89">
        <v>7.7</v>
      </c>
      <c r="BX198" s="89">
        <v>7</v>
      </c>
      <c r="BY198" s="89">
        <v>6.3</v>
      </c>
      <c r="BZ198" s="89">
        <v>3.8</v>
      </c>
      <c r="CA198" s="89">
        <v>2.6</v>
      </c>
      <c r="CB198" s="89">
        <v>2</v>
      </c>
      <c r="CC198" s="89">
        <v>16.3</v>
      </c>
      <c r="CD198" s="89">
        <v>61.900000000000006</v>
      </c>
      <c r="CE198" s="89">
        <v>21.700000000000003</v>
      </c>
    </row>
    <row r="199" spans="1:83" s="72" customFormat="1" x14ac:dyDescent="0.25">
      <c r="A199" s="70" t="s">
        <v>1825</v>
      </c>
      <c r="B199" s="70" t="s">
        <v>1826</v>
      </c>
      <c r="C199" s="70" t="s">
        <v>1827</v>
      </c>
      <c r="D199" s="70" t="s">
        <v>2097</v>
      </c>
      <c r="E199" s="70" t="s">
        <v>772</v>
      </c>
      <c r="F199" s="70" t="s">
        <v>773</v>
      </c>
      <c r="G199" s="70" t="s">
        <v>440</v>
      </c>
      <c r="H199" s="70" t="s">
        <v>1828</v>
      </c>
      <c r="I199" s="70" t="s">
        <v>1829</v>
      </c>
      <c r="J199" s="96" t="s">
        <v>1829</v>
      </c>
      <c r="K199" s="70" t="s">
        <v>1978</v>
      </c>
      <c r="L199" s="70" t="s">
        <v>1978</v>
      </c>
      <c r="M199" s="82">
        <v>416.56236465560704</v>
      </c>
      <c r="N199" s="76">
        <v>19183</v>
      </c>
      <c r="O199" s="71">
        <v>46.050727640408766</v>
      </c>
      <c r="P199" s="76">
        <v>7025</v>
      </c>
      <c r="Q199" s="71">
        <v>2.7306761565836299</v>
      </c>
      <c r="R199" s="76">
        <v>19183</v>
      </c>
      <c r="S199" s="76">
        <v>881</v>
      </c>
      <c r="T199" s="76">
        <v>737</v>
      </c>
      <c r="U199" s="76">
        <v>512</v>
      </c>
      <c r="V199" s="76">
        <v>406</v>
      </c>
      <c r="W199" s="76">
        <v>267</v>
      </c>
      <c r="X199" s="76">
        <v>365</v>
      </c>
      <c r="Y199" s="76">
        <v>430</v>
      </c>
      <c r="Z199" s="76">
        <v>313</v>
      </c>
      <c r="AA199" s="76">
        <v>376</v>
      </c>
      <c r="AB199" s="76">
        <v>627</v>
      </c>
      <c r="AC199" s="76">
        <v>532</v>
      </c>
      <c r="AD199" s="76">
        <v>790</v>
      </c>
      <c r="AE199" s="76">
        <v>382</v>
      </c>
      <c r="AF199" s="76">
        <v>206</v>
      </c>
      <c r="AG199" s="76">
        <v>130</v>
      </c>
      <c r="AH199" s="76">
        <v>71</v>
      </c>
      <c r="AI199" s="71">
        <v>30.3202846975089</v>
      </c>
      <c r="AJ199" s="71">
        <v>9.580071174377224</v>
      </c>
      <c r="AK199" s="71">
        <v>21.12455516014235</v>
      </c>
      <c r="AL199" s="71">
        <v>8.92526690391459</v>
      </c>
      <c r="AM199" s="71">
        <v>30.04982206405694</v>
      </c>
      <c r="AN199" s="76">
        <v>19631</v>
      </c>
      <c r="AO199" s="76">
        <v>35349</v>
      </c>
      <c r="AP199" s="71">
        <v>0.61024911032028473</v>
      </c>
      <c r="AQ199" s="76">
        <v>7025</v>
      </c>
      <c r="AR199" s="76">
        <v>1972</v>
      </c>
      <c r="AS199" s="76">
        <v>5698</v>
      </c>
      <c r="AT199" s="76">
        <v>1327</v>
      </c>
      <c r="AU199" s="76">
        <v>321</v>
      </c>
      <c r="AV199" s="76">
        <v>445</v>
      </c>
      <c r="AW199" s="76">
        <v>933</v>
      </c>
      <c r="AX199" s="76">
        <v>551</v>
      </c>
      <c r="AY199" s="76">
        <v>233</v>
      </c>
      <c r="AZ199" s="76">
        <v>190</v>
      </c>
      <c r="BA199" s="76">
        <v>845</v>
      </c>
      <c r="BB199" s="76">
        <v>173</v>
      </c>
      <c r="BC199" s="76">
        <v>60</v>
      </c>
      <c r="BD199" s="76">
        <v>1030</v>
      </c>
      <c r="BE199" s="76">
        <v>35</v>
      </c>
      <c r="BF199" s="76">
        <v>28</v>
      </c>
      <c r="BG199" s="76">
        <v>1534</v>
      </c>
      <c r="BH199" s="76">
        <v>33</v>
      </c>
      <c r="BI199" s="76">
        <v>0</v>
      </c>
      <c r="BJ199" s="71">
        <v>0.18889408828575885</v>
      </c>
      <c r="BK199" s="87">
        <v>5.8</v>
      </c>
      <c r="BL199" s="87">
        <v>4.9000000000000004</v>
      </c>
      <c r="BM199" s="87">
        <v>7.3</v>
      </c>
      <c r="BN199" s="87">
        <v>6.1</v>
      </c>
      <c r="BO199" s="87">
        <v>4.5</v>
      </c>
      <c r="BP199" s="87">
        <v>5.4</v>
      </c>
      <c r="BQ199" s="87">
        <v>5.2</v>
      </c>
      <c r="BR199" s="87">
        <v>5.4</v>
      </c>
      <c r="BS199" s="87">
        <v>6.8</v>
      </c>
      <c r="BT199" s="87">
        <v>6.5</v>
      </c>
      <c r="BU199" s="87">
        <v>6.6</v>
      </c>
      <c r="BV199" s="87">
        <v>7.3</v>
      </c>
      <c r="BW199" s="87">
        <v>8.1</v>
      </c>
      <c r="BX199" s="87">
        <v>6.7</v>
      </c>
      <c r="BY199" s="87">
        <v>6.7</v>
      </c>
      <c r="BZ199" s="87">
        <v>4</v>
      </c>
      <c r="CA199" s="87">
        <v>1.4</v>
      </c>
      <c r="CB199" s="87">
        <v>1.3</v>
      </c>
      <c r="CC199" s="87">
        <v>18</v>
      </c>
      <c r="CD199" s="87">
        <v>61.9</v>
      </c>
      <c r="CE199" s="87">
        <v>20.099999999999998</v>
      </c>
    </row>
    <row r="200" spans="1:83" x14ac:dyDescent="0.25">
      <c r="A200" s="61" t="s">
        <v>769</v>
      </c>
      <c r="B200" s="61" t="s">
        <v>770</v>
      </c>
      <c r="C200" s="61" t="s">
        <v>771</v>
      </c>
      <c r="D200" s="61" t="s">
        <v>2099</v>
      </c>
      <c r="E200" s="61" t="s">
        <v>772</v>
      </c>
      <c r="F200" s="61" t="s">
        <v>773</v>
      </c>
      <c r="G200" s="61" t="s">
        <v>440</v>
      </c>
      <c r="H200" s="61" t="s">
        <v>774</v>
      </c>
      <c r="I200" s="61" t="s">
        <v>775</v>
      </c>
      <c r="J200" s="97" t="s">
        <v>775</v>
      </c>
      <c r="K200" s="61">
        <v>5420980</v>
      </c>
      <c r="L200" s="61" t="s">
        <v>163</v>
      </c>
      <c r="M200" s="83">
        <v>1.9860188030044497</v>
      </c>
      <c r="N200" s="77">
        <v>483</v>
      </c>
      <c r="O200" s="62">
        <v>243.20011435406226</v>
      </c>
      <c r="P200" s="77">
        <v>194</v>
      </c>
      <c r="Q200" s="62">
        <v>2.4900000000000002</v>
      </c>
      <c r="R200" s="77">
        <v>483</v>
      </c>
      <c r="S200" s="77">
        <v>34</v>
      </c>
      <c r="T200" s="77">
        <v>26</v>
      </c>
      <c r="U200" s="77">
        <v>6</v>
      </c>
      <c r="V200" s="77">
        <v>6</v>
      </c>
      <c r="W200" s="77">
        <v>39</v>
      </c>
      <c r="X200" s="77">
        <v>3</v>
      </c>
      <c r="Y200" s="77">
        <v>8</v>
      </c>
      <c r="Z200" s="77">
        <v>0</v>
      </c>
      <c r="AA200" s="77">
        <v>2</v>
      </c>
      <c r="AB200" s="77">
        <v>21</v>
      </c>
      <c r="AC200" s="77">
        <v>17</v>
      </c>
      <c r="AD200" s="77">
        <v>15</v>
      </c>
      <c r="AE200" s="77">
        <v>4</v>
      </c>
      <c r="AF200" s="77">
        <v>7</v>
      </c>
      <c r="AG200" s="77">
        <v>6</v>
      </c>
      <c r="AH200" s="77">
        <v>0</v>
      </c>
      <c r="AI200" s="62">
        <v>34.020618556701031</v>
      </c>
      <c r="AJ200" s="62">
        <v>23.195876288659793</v>
      </c>
      <c r="AK200" s="62">
        <v>6.7010309278350517</v>
      </c>
      <c r="AL200" s="62">
        <v>10.824742268041238</v>
      </c>
      <c r="AM200" s="62">
        <v>25.257731958762886</v>
      </c>
      <c r="AN200" s="77">
        <v>19407</v>
      </c>
      <c r="AO200" s="77">
        <v>28906</v>
      </c>
      <c r="AP200" s="62">
        <v>0.63917525773195871</v>
      </c>
      <c r="AQ200" s="77">
        <v>194</v>
      </c>
      <c r="AR200" s="77">
        <v>97</v>
      </c>
      <c r="AS200" s="77">
        <v>163</v>
      </c>
      <c r="AT200" s="77">
        <v>31</v>
      </c>
      <c r="AU200" s="77">
        <v>12</v>
      </c>
      <c r="AV200" s="77">
        <v>12</v>
      </c>
      <c r="AW200" s="77">
        <v>39</v>
      </c>
      <c r="AX200" s="77">
        <v>12</v>
      </c>
      <c r="AY200" s="77">
        <v>33</v>
      </c>
      <c r="AZ200" s="77">
        <v>3</v>
      </c>
      <c r="BA200" s="77">
        <v>6</v>
      </c>
      <c r="BB200" s="77">
        <v>4</v>
      </c>
      <c r="BC200" s="77">
        <v>0</v>
      </c>
      <c r="BD200" s="77">
        <v>35</v>
      </c>
      <c r="BE200" s="77">
        <v>3</v>
      </c>
      <c r="BF200" s="77">
        <v>0</v>
      </c>
      <c r="BG200" s="77">
        <v>32</v>
      </c>
      <c r="BH200" s="77">
        <v>0</v>
      </c>
      <c r="BI200" s="77">
        <v>0</v>
      </c>
      <c r="BJ200" s="62">
        <v>0.21989528795811519</v>
      </c>
      <c r="BK200" s="88">
        <v>1.9</v>
      </c>
      <c r="BL200" s="88">
        <v>1.4</v>
      </c>
      <c r="BM200" s="88">
        <v>6.6</v>
      </c>
      <c r="BN200" s="88">
        <v>6.6</v>
      </c>
      <c r="BO200" s="88">
        <v>3.5</v>
      </c>
      <c r="BP200" s="88">
        <v>12.4</v>
      </c>
      <c r="BQ200" s="88">
        <v>3.3</v>
      </c>
      <c r="BR200" s="88">
        <v>7.5</v>
      </c>
      <c r="BS200" s="88">
        <v>5.6</v>
      </c>
      <c r="BT200" s="88">
        <v>3.5</v>
      </c>
      <c r="BU200" s="88">
        <v>10.4</v>
      </c>
      <c r="BV200" s="88">
        <v>2.7</v>
      </c>
      <c r="BW200" s="88">
        <v>13.3</v>
      </c>
      <c r="BX200" s="88">
        <v>7.7</v>
      </c>
      <c r="BY200" s="88">
        <v>6.4</v>
      </c>
      <c r="BZ200" s="88">
        <v>4.3</v>
      </c>
      <c r="CA200" s="88">
        <v>0.4</v>
      </c>
      <c r="CB200" s="88">
        <v>2.5</v>
      </c>
      <c r="CC200" s="88">
        <v>9.8999999999999986</v>
      </c>
      <c r="CD200" s="88">
        <v>68.8</v>
      </c>
      <c r="CE200" s="88">
        <v>21.3</v>
      </c>
    </row>
    <row r="201" spans="1:83" x14ac:dyDescent="0.25">
      <c r="A201" s="61" t="s">
        <v>892</v>
      </c>
      <c r="B201" s="61" t="s">
        <v>893</v>
      </c>
      <c r="C201" s="61" t="s">
        <v>894</v>
      </c>
      <c r="D201" s="61" t="s">
        <v>2099</v>
      </c>
      <c r="E201" s="61" t="s">
        <v>772</v>
      </c>
      <c r="F201" s="61" t="s">
        <v>773</v>
      </c>
      <c r="G201" s="61" t="s">
        <v>440</v>
      </c>
      <c r="H201" s="61" t="s">
        <v>895</v>
      </c>
      <c r="I201" s="61" t="s">
        <v>896</v>
      </c>
      <c r="J201" s="97" t="s">
        <v>896</v>
      </c>
      <c r="K201" s="61">
        <v>5430772</v>
      </c>
      <c r="L201" s="61" t="s">
        <v>185</v>
      </c>
      <c r="M201" s="83">
        <v>1.0403418702654093</v>
      </c>
      <c r="N201" s="77">
        <v>342</v>
      </c>
      <c r="O201" s="62">
        <v>328.73809059780501</v>
      </c>
      <c r="P201" s="77">
        <v>159</v>
      </c>
      <c r="Q201" s="62">
        <v>2.15</v>
      </c>
      <c r="R201" s="77">
        <v>342</v>
      </c>
      <c r="S201" s="77">
        <v>9</v>
      </c>
      <c r="T201" s="77">
        <v>18</v>
      </c>
      <c r="U201" s="77">
        <v>19</v>
      </c>
      <c r="V201" s="77">
        <v>12</v>
      </c>
      <c r="W201" s="77">
        <v>4</v>
      </c>
      <c r="X201" s="77">
        <v>3</v>
      </c>
      <c r="Y201" s="77">
        <v>9</v>
      </c>
      <c r="Z201" s="77">
        <v>3</v>
      </c>
      <c r="AA201" s="77">
        <v>4</v>
      </c>
      <c r="AB201" s="77">
        <v>10</v>
      </c>
      <c r="AC201" s="77">
        <v>15</v>
      </c>
      <c r="AD201" s="77">
        <v>24</v>
      </c>
      <c r="AE201" s="77">
        <v>7</v>
      </c>
      <c r="AF201" s="77">
        <v>13</v>
      </c>
      <c r="AG201" s="77">
        <v>2</v>
      </c>
      <c r="AH201" s="77">
        <v>7</v>
      </c>
      <c r="AI201" s="62">
        <v>28.930817610062892</v>
      </c>
      <c r="AJ201" s="62">
        <v>10.062893081761008</v>
      </c>
      <c r="AK201" s="62">
        <v>11.949685534591195</v>
      </c>
      <c r="AL201" s="62">
        <v>6.2893081761006293</v>
      </c>
      <c r="AM201" s="62">
        <v>42.767295597484278</v>
      </c>
      <c r="AN201" s="77">
        <v>32839</v>
      </c>
      <c r="AO201" s="77">
        <v>49063</v>
      </c>
      <c r="AP201" s="62">
        <v>0.50943396226415094</v>
      </c>
      <c r="AQ201" s="77">
        <v>159</v>
      </c>
      <c r="AR201" s="77">
        <v>86</v>
      </c>
      <c r="AS201" s="77">
        <v>106</v>
      </c>
      <c r="AT201" s="77">
        <v>53</v>
      </c>
      <c r="AU201" s="77">
        <v>0</v>
      </c>
      <c r="AV201" s="77">
        <v>2</v>
      </c>
      <c r="AW201" s="77">
        <v>44</v>
      </c>
      <c r="AX201" s="77">
        <v>0</v>
      </c>
      <c r="AY201" s="77">
        <v>11</v>
      </c>
      <c r="AZ201" s="77">
        <v>8</v>
      </c>
      <c r="BA201" s="77">
        <v>8</v>
      </c>
      <c r="BB201" s="77">
        <v>0</v>
      </c>
      <c r="BC201" s="77">
        <v>8</v>
      </c>
      <c r="BD201" s="77">
        <v>14</v>
      </c>
      <c r="BE201" s="77">
        <v>11</v>
      </c>
      <c r="BF201" s="77">
        <v>0</v>
      </c>
      <c r="BG201" s="77">
        <v>44</v>
      </c>
      <c r="BH201" s="77">
        <v>0</v>
      </c>
      <c r="BI201" s="77">
        <v>0</v>
      </c>
      <c r="BJ201" s="62">
        <v>0.4</v>
      </c>
      <c r="BK201" s="88">
        <v>0.9</v>
      </c>
      <c r="BL201" s="88">
        <v>1.5</v>
      </c>
      <c r="BM201" s="88">
        <v>6.4</v>
      </c>
      <c r="BN201" s="88">
        <v>3.2</v>
      </c>
      <c r="BO201" s="88">
        <v>5</v>
      </c>
      <c r="BP201" s="88">
        <v>7.3</v>
      </c>
      <c r="BQ201" s="88">
        <v>2</v>
      </c>
      <c r="BR201" s="88">
        <v>8.8000000000000007</v>
      </c>
      <c r="BS201" s="88">
        <v>2.6</v>
      </c>
      <c r="BT201" s="88">
        <v>5.3</v>
      </c>
      <c r="BU201" s="88">
        <v>14</v>
      </c>
      <c r="BV201" s="88">
        <v>9.6</v>
      </c>
      <c r="BW201" s="88">
        <v>4.4000000000000004</v>
      </c>
      <c r="BX201" s="88">
        <v>16.100000000000001</v>
      </c>
      <c r="BY201" s="88">
        <v>7.6</v>
      </c>
      <c r="BZ201" s="88">
        <v>3.2</v>
      </c>
      <c r="CA201" s="88">
        <v>0</v>
      </c>
      <c r="CB201" s="88">
        <v>2</v>
      </c>
      <c r="CC201" s="88">
        <v>8.8000000000000007</v>
      </c>
      <c r="CD201" s="88">
        <v>62.2</v>
      </c>
      <c r="CE201" s="88">
        <v>28.900000000000002</v>
      </c>
    </row>
    <row r="202" spans="1:83" x14ac:dyDescent="0.25">
      <c r="A202" s="61" t="s">
        <v>1040</v>
      </c>
      <c r="B202" s="61" t="s">
        <v>1041</v>
      </c>
      <c r="C202" s="61" t="s">
        <v>1042</v>
      </c>
      <c r="D202" s="61" t="s">
        <v>2099</v>
      </c>
      <c r="E202" s="61" t="s">
        <v>772</v>
      </c>
      <c r="F202" s="61" t="s">
        <v>773</v>
      </c>
      <c r="G202" s="61" t="s">
        <v>440</v>
      </c>
      <c r="H202" s="61" t="s">
        <v>1043</v>
      </c>
      <c r="I202" s="61" t="s">
        <v>1044</v>
      </c>
      <c r="J202" s="97" t="s">
        <v>1044</v>
      </c>
      <c r="K202" s="61">
        <v>5443300</v>
      </c>
      <c r="L202" s="61" t="s">
        <v>211</v>
      </c>
      <c r="M202" s="83">
        <v>0.39106073351225573</v>
      </c>
      <c r="N202" s="77">
        <v>250</v>
      </c>
      <c r="O202" s="62">
        <v>639.28688967225366</v>
      </c>
      <c r="P202" s="77">
        <v>111</v>
      </c>
      <c r="Q202" s="62">
        <v>2.25</v>
      </c>
      <c r="R202" s="77">
        <v>250</v>
      </c>
      <c r="S202" s="77">
        <v>22</v>
      </c>
      <c r="T202" s="77">
        <v>13</v>
      </c>
      <c r="U202" s="77">
        <v>2</v>
      </c>
      <c r="V202" s="77">
        <v>7</v>
      </c>
      <c r="W202" s="77">
        <v>11</v>
      </c>
      <c r="X202" s="77">
        <v>7</v>
      </c>
      <c r="Y202" s="77">
        <v>0</v>
      </c>
      <c r="Z202" s="77">
        <v>9</v>
      </c>
      <c r="AA202" s="77">
        <v>0</v>
      </c>
      <c r="AB202" s="77">
        <v>9</v>
      </c>
      <c r="AC202" s="77">
        <v>10</v>
      </c>
      <c r="AD202" s="77">
        <v>10</v>
      </c>
      <c r="AE202" s="77">
        <v>6</v>
      </c>
      <c r="AF202" s="77">
        <v>0</v>
      </c>
      <c r="AG202" s="77">
        <v>5</v>
      </c>
      <c r="AH202" s="77">
        <v>0</v>
      </c>
      <c r="AI202" s="62">
        <v>33.333333333333329</v>
      </c>
      <c r="AJ202" s="62">
        <v>16.216216216216218</v>
      </c>
      <c r="AK202" s="62">
        <v>14.414414414414415</v>
      </c>
      <c r="AL202" s="62">
        <v>8.1081081081081088</v>
      </c>
      <c r="AM202" s="62">
        <v>27.927927927927925</v>
      </c>
      <c r="AN202" s="77">
        <v>21076</v>
      </c>
      <c r="AO202" s="77">
        <v>32679</v>
      </c>
      <c r="AP202" s="62">
        <v>0.63963963963963966</v>
      </c>
      <c r="AQ202" s="77">
        <v>111</v>
      </c>
      <c r="AR202" s="77">
        <v>31</v>
      </c>
      <c r="AS202" s="77">
        <v>61</v>
      </c>
      <c r="AT202" s="77">
        <v>50</v>
      </c>
      <c r="AU202" s="77">
        <v>2</v>
      </c>
      <c r="AV202" s="77">
        <v>8</v>
      </c>
      <c r="AW202" s="77">
        <v>17</v>
      </c>
      <c r="AX202" s="77">
        <v>11</v>
      </c>
      <c r="AY202" s="77">
        <v>13</v>
      </c>
      <c r="AZ202" s="77">
        <v>1</v>
      </c>
      <c r="BA202" s="77">
        <v>9</v>
      </c>
      <c r="BB202" s="77">
        <v>0</v>
      </c>
      <c r="BC202" s="77">
        <v>0</v>
      </c>
      <c r="BD202" s="77">
        <v>19</v>
      </c>
      <c r="BE202" s="77">
        <v>0</v>
      </c>
      <c r="BF202" s="77">
        <v>0</v>
      </c>
      <c r="BG202" s="77">
        <v>10</v>
      </c>
      <c r="BH202" s="77">
        <v>11</v>
      </c>
      <c r="BI202" s="77">
        <v>0</v>
      </c>
      <c r="BJ202" s="62">
        <v>0.17821782178217821</v>
      </c>
      <c r="BK202" s="88">
        <v>6.4</v>
      </c>
      <c r="BL202" s="88">
        <v>8</v>
      </c>
      <c r="BM202" s="88">
        <v>8.4</v>
      </c>
      <c r="BN202" s="88">
        <v>2.8</v>
      </c>
      <c r="BO202" s="88">
        <v>3.6</v>
      </c>
      <c r="BP202" s="88">
        <v>11.6</v>
      </c>
      <c r="BQ202" s="88">
        <v>7.6</v>
      </c>
      <c r="BR202" s="88">
        <v>3.6</v>
      </c>
      <c r="BS202" s="88">
        <v>8.8000000000000007</v>
      </c>
      <c r="BT202" s="88">
        <v>3.6</v>
      </c>
      <c r="BU202" s="88">
        <v>4</v>
      </c>
      <c r="BV202" s="88">
        <v>7.2</v>
      </c>
      <c r="BW202" s="88">
        <v>6</v>
      </c>
      <c r="BX202" s="88">
        <v>2.4</v>
      </c>
      <c r="BY202" s="88">
        <v>5.6</v>
      </c>
      <c r="BZ202" s="88">
        <v>4.8</v>
      </c>
      <c r="CA202" s="88">
        <v>5.6</v>
      </c>
      <c r="CB202" s="88">
        <v>0</v>
      </c>
      <c r="CC202" s="88">
        <v>22.8</v>
      </c>
      <c r="CD202" s="88">
        <v>58.800000000000004</v>
      </c>
      <c r="CE202" s="88">
        <v>18.399999999999999</v>
      </c>
    </row>
    <row r="203" spans="1:83" x14ac:dyDescent="0.25">
      <c r="A203" s="61" t="s">
        <v>1145</v>
      </c>
      <c r="B203" s="61" t="s">
        <v>1146</v>
      </c>
      <c r="C203" s="61" t="s">
        <v>1147</v>
      </c>
      <c r="D203" s="61" t="s">
        <v>2099</v>
      </c>
      <c r="E203" s="61" t="s">
        <v>772</v>
      </c>
      <c r="F203" s="61" t="s">
        <v>773</v>
      </c>
      <c r="G203" s="61" t="s">
        <v>440</v>
      </c>
      <c r="H203" s="61" t="s">
        <v>1148</v>
      </c>
      <c r="I203" s="61" t="s">
        <v>1149</v>
      </c>
      <c r="J203" s="97" t="s">
        <v>1149</v>
      </c>
      <c r="K203" s="61">
        <v>5452324</v>
      </c>
      <c r="L203" s="61" t="s">
        <v>232</v>
      </c>
      <c r="M203" s="83">
        <v>0.54368475939427519</v>
      </c>
      <c r="N203" s="77">
        <v>509</v>
      </c>
      <c r="O203" s="62">
        <v>936.20428236223165</v>
      </c>
      <c r="P203" s="77">
        <v>269</v>
      </c>
      <c r="Q203" s="62">
        <v>1.89</v>
      </c>
      <c r="R203" s="77">
        <v>509</v>
      </c>
      <c r="S203" s="77">
        <v>76</v>
      </c>
      <c r="T203" s="77">
        <v>18</v>
      </c>
      <c r="U203" s="77">
        <v>50</v>
      </c>
      <c r="V203" s="77">
        <v>15</v>
      </c>
      <c r="W203" s="77">
        <v>14</v>
      </c>
      <c r="X203" s="77">
        <v>6</v>
      </c>
      <c r="Y203" s="77">
        <v>48</v>
      </c>
      <c r="Z203" s="77">
        <v>6</v>
      </c>
      <c r="AA203" s="77">
        <v>0</v>
      </c>
      <c r="AB203" s="77">
        <v>14</v>
      </c>
      <c r="AC203" s="77">
        <v>7</v>
      </c>
      <c r="AD203" s="77">
        <v>11</v>
      </c>
      <c r="AE203" s="77">
        <v>4</v>
      </c>
      <c r="AF203" s="77">
        <v>0</v>
      </c>
      <c r="AG203" s="77">
        <v>0</v>
      </c>
      <c r="AH203" s="77">
        <v>0</v>
      </c>
      <c r="AI203" s="62">
        <v>53.531598513011147</v>
      </c>
      <c r="AJ203" s="62">
        <v>10.780669144981413</v>
      </c>
      <c r="AK203" s="62">
        <v>22.304832713754646</v>
      </c>
      <c r="AL203" s="62">
        <v>5.2044609665427508</v>
      </c>
      <c r="AM203" s="62">
        <v>8.1784386617100377</v>
      </c>
      <c r="AN203" s="77">
        <v>14868</v>
      </c>
      <c r="AO203" s="77">
        <v>18173</v>
      </c>
      <c r="AP203" s="62">
        <v>0.86617100371747213</v>
      </c>
      <c r="AQ203" s="77">
        <v>269</v>
      </c>
      <c r="AR203" s="77">
        <v>75</v>
      </c>
      <c r="AS203" s="77">
        <v>123</v>
      </c>
      <c r="AT203" s="77">
        <v>146</v>
      </c>
      <c r="AU203" s="77">
        <v>14</v>
      </c>
      <c r="AV203" s="77">
        <v>31</v>
      </c>
      <c r="AW203" s="77">
        <v>74</v>
      </c>
      <c r="AX203" s="77">
        <v>22</v>
      </c>
      <c r="AY203" s="77">
        <v>3</v>
      </c>
      <c r="AZ203" s="77">
        <v>0</v>
      </c>
      <c r="BA203" s="77">
        <v>15</v>
      </c>
      <c r="BB203" s="77">
        <v>27</v>
      </c>
      <c r="BC203" s="77">
        <v>0</v>
      </c>
      <c r="BD203" s="77">
        <v>21</v>
      </c>
      <c r="BE203" s="77">
        <v>0</v>
      </c>
      <c r="BF203" s="77">
        <v>0</v>
      </c>
      <c r="BG203" s="77">
        <v>15</v>
      </c>
      <c r="BH203" s="77">
        <v>0</v>
      </c>
      <c r="BI203" s="77">
        <v>0</v>
      </c>
      <c r="BJ203" s="62">
        <v>0.33333333333333331</v>
      </c>
      <c r="BK203" s="88">
        <v>10</v>
      </c>
      <c r="BL203" s="88">
        <v>3.5</v>
      </c>
      <c r="BM203" s="88">
        <v>2.2000000000000002</v>
      </c>
      <c r="BN203" s="88">
        <v>3.7</v>
      </c>
      <c r="BO203" s="88">
        <v>4.5</v>
      </c>
      <c r="BP203" s="88">
        <v>4.3</v>
      </c>
      <c r="BQ203" s="88">
        <v>8.3000000000000007</v>
      </c>
      <c r="BR203" s="88">
        <v>5.9</v>
      </c>
      <c r="BS203" s="88">
        <v>4.7</v>
      </c>
      <c r="BT203" s="88">
        <v>7.5</v>
      </c>
      <c r="BU203" s="88">
        <v>6.3</v>
      </c>
      <c r="BV203" s="88">
        <v>5.5</v>
      </c>
      <c r="BW203" s="88">
        <v>8.6</v>
      </c>
      <c r="BX203" s="88">
        <v>12.8</v>
      </c>
      <c r="BY203" s="88">
        <v>7.7</v>
      </c>
      <c r="BZ203" s="88">
        <v>3.3</v>
      </c>
      <c r="CA203" s="88">
        <v>0.6</v>
      </c>
      <c r="CB203" s="88">
        <v>0.6</v>
      </c>
      <c r="CC203" s="88">
        <v>15.7</v>
      </c>
      <c r="CD203" s="88">
        <v>59.300000000000004</v>
      </c>
      <c r="CE203" s="88">
        <v>25.000000000000004</v>
      </c>
    </row>
    <row r="204" spans="1:83" x14ac:dyDescent="0.25">
      <c r="A204" s="61" t="s">
        <v>1670</v>
      </c>
      <c r="B204" s="61" t="s">
        <v>1671</v>
      </c>
      <c r="C204" s="61" t="s">
        <v>1672</v>
      </c>
      <c r="D204" s="61" t="s">
        <v>2099</v>
      </c>
      <c r="E204" s="61" t="s">
        <v>772</v>
      </c>
      <c r="F204" s="61" t="s">
        <v>773</v>
      </c>
      <c r="G204" s="61" t="s">
        <v>440</v>
      </c>
      <c r="H204" s="61" t="s">
        <v>1673</v>
      </c>
      <c r="I204" s="61" t="s">
        <v>1674</v>
      </c>
      <c r="J204" s="97" t="s">
        <v>1674</v>
      </c>
      <c r="K204" s="61">
        <v>5487508</v>
      </c>
      <c r="L204" s="61" t="s">
        <v>332</v>
      </c>
      <c r="M204" s="83">
        <v>3.2392394307040808</v>
      </c>
      <c r="N204" s="77">
        <v>3054</v>
      </c>
      <c r="O204" s="62">
        <v>942.81391213374513</v>
      </c>
      <c r="P204" s="77">
        <v>1352</v>
      </c>
      <c r="Q204" s="62">
        <v>2.2000000000000002</v>
      </c>
      <c r="R204" s="77">
        <v>2975</v>
      </c>
      <c r="S204" s="77">
        <v>413</v>
      </c>
      <c r="T204" s="77">
        <v>182</v>
      </c>
      <c r="U204" s="77">
        <v>112</v>
      </c>
      <c r="V204" s="77">
        <v>116</v>
      </c>
      <c r="W204" s="77">
        <v>16</v>
      </c>
      <c r="X204" s="77">
        <v>87</v>
      </c>
      <c r="Y204" s="77">
        <v>66</v>
      </c>
      <c r="Z204" s="77">
        <v>20</v>
      </c>
      <c r="AA204" s="77">
        <v>8</v>
      </c>
      <c r="AB204" s="77">
        <v>20</v>
      </c>
      <c r="AC204" s="77">
        <v>87</v>
      </c>
      <c r="AD204" s="77">
        <v>111</v>
      </c>
      <c r="AE204" s="77">
        <v>37</v>
      </c>
      <c r="AF204" s="77">
        <v>18</v>
      </c>
      <c r="AG204" s="77">
        <v>33</v>
      </c>
      <c r="AH204" s="77">
        <v>26</v>
      </c>
      <c r="AI204" s="62">
        <v>52.292899408284022</v>
      </c>
      <c r="AJ204" s="62">
        <v>9.7633136094674562</v>
      </c>
      <c r="AK204" s="62">
        <v>13.38757396449704</v>
      </c>
      <c r="AL204" s="62">
        <v>1.4792899408284024</v>
      </c>
      <c r="AM204" s="62">
        <v>23.076923076923077</v>
      </c>
      <c r="AN204" s="77">
        <v>23453</v>
      </c>
      <c r="AO204" s="77">
        <v>18640</v>
      </c>
      <c r="AP204" s="62">
        <v>0.75443786982248517</v>
      </c>
      <c r="AQ204" s="77">
        <v>1352</v>
      </c>
      <c r="AR204" s="77">
        <v>288</v>
      </c>
      <c r="AS204" s="77">
        <v>505</v>
      </c>
      <c r="AT204" s="77">
        <v>847</v>
      </c>
      <c r="AU204" s="77">
        <v>46</v>
      </c>
      <c r="AV204" s="77">
        <v>129</v>
      </c>
      <c r="AW204" s="77">
        <v>374</v>
      </c>
      <c r="AX204" s="77">
        <v>106</v>
      </c>
      <c r="AY204" s="77">
        <v>8</v>
      </c>
      <c r="AZ204" s="77">
        <v>89</v>
      </c>
      <c r="BA204" s="77">
        <v>68</v>
      </c>
      <c r="BB204" s="77">
        <v>6</v>
      </c>
      <c r="BC204" s="77">
        <v>20</v>
      </c>
      <c r="BD204" s="77">
        <v>50</v>
      </c>
      <c r="BE204" s="77">
        <v>57</v>
      </c>
      <c r="BF204" s="77">
        <v>0</v>
      </c>
      <c r="BG204" s="77">
        <v>207</v>
      </c>
      <c r="BH204" s="77">
        <v>0</v>
      </c>
      <c r="BI204" s="77">
        <v>0</v>
      </c>
      <c r="BJ204" s="62">
        <v>0.41637931034482761</v>
      </c>
      <c r="BK204" s="88">
        <v>7.1</v>
      </c>
      <c r="BL204" s="88">
        <v>7.7</v>
      </c>
      <c r="BM204" s="88">
        <v>3</v>
      </c>
      <c r="BN204" s="88">
        <v>8.6</v>
      </c>
      <c r="BO204" s="88">
        <v>3.2</v>
      </c>
      <c r="BP204" s="88">
        <v>5.8</v>
      </c>
      <c r="BQ204" s="88">
        <v>7.4</v>
      </c>
      <c r="BR204" s="88">
        <v>3</v>
      </c>
      <c r="BS204" s="88">
        <v>9.3000000000000007</v>
      </c>
      <c r="BT204" s="88">
        <v>2.7</v>
      </c>
      <c r="BU204" s="88">
        <v>4.7</v>
      </c>
      <c r="BV204" s="88">
        <v>6.7</v>
      </c>
      <c r="BW204" s="88">
        <v>10.7</v>
      </c>
      <c r="BX204" s="88">
        <v>4.2</v>
      </c>
      <c r="BY204" s="88">
        <v>4.4000000000000004</v>
      </c>
      <c r="BZ204" s="88">
        <v>7.4</v>
      </c>
      <c r="CA204" s="88">
        <v>1.2</v>
      </c>
      <c r="CB204" s="88">
        <v>2.7</v>
      </c>
      <c r="CC204" s="88">
        <v>17.8</v>
      </c>
      <c r="CD204" s="88">
        <v>62.100000000000009</v>
      </c>
      <c r="CE204" s="88">
        <v>19.899999999999999</v>
      </c>
    </row>
    <row r="205" spans="1:83" s="18" customFormat="1" x14ac:dyDescent="0.25">
      <c r="A205" s="67" t="s">
        <v>59</v>
      </c>
      <c r="B205" s="68" t="s">
        <v>1984</v>
      </c>
      <c r="C205" s="67"/>
      <c r="D205" s="67" t="s">
        <v>2098</v>
      </c>
      <c r="E205" s="67"/>
      <c r="F205" s="67"/>
      <c r="G205" s="67"/>
      <c r="H205" s="67"/>
      <c r="I205" s="67"/>
      <c r="J205" s="98"/>
      <c r="K205" s="67">
        <v>54059</v>
      </c>
      <c r="L205" s="67" t="s">
        <v>58</v>
      </c>
      <c r="M205" s="84">
        <v>423.76271025248752</v>
      </c>
      <c r="N205" s="78">
        <v>23821</v>
      </c>
      <c r="O205" s="69">
        <v>56.213063168788267</v>
      </c>
      <c r="P205" s="78">
        <v>9110</v>
      </c>
      <c r="Q205" s="69">
        <v>2.61</v>
      </c>
      <c r="R205" s="78">
        <v>23742</v>
      </c>
      <c r="S205" s="78">
        <v>1435</v>
      </c>
      <c r="T205" s="78">
        <v>994</v>
      </c>
      <c r="U205" s="78">
        <v>701</v>
      </c>
      <c r="V205" s="78">
        <v>562</v>
      </c>
      <c r="W205" s="78">
        <v>351</v>
      </c>
      <c r="X205" s="78">
        <v>471</v>
      </c>
      <c r="Y205" s="78">
        <v>561</v>
      </c>
      <c r="Z205" s="78">
        <v>351</v>
      </c>
      <c r="AA205" s="78">
        <v>390</v>
      </c>
      <c r="AB205" s="78">
        <v>701</v>
      </c>
      <c r="AC205" s="78">
        <v>668</v>
      </c>
      <c r="AD205" s="78">
        <v>961</v>
      </c>
      <c r="AE205" s="78">
        <v>440</v>
      </c>
      <c r="AF205" s="78">
        <v>244</v>
      </c>
      <c r="AG205" s="78">
        <v>176</v>
      </c>
      <c r="AH205" s="78">
        <v>104</v>
      </c>
      <c r="AI205" s="69">
        <v>34.357848518111965</v>
      </c>
      <c r="AJ205" s="69">
        <v>10.021953896816685</v>
      </c>
      <c r="AK205" s="69">
        <v>19.462129527991216</v>
      </c>
      <c r="AL205" s="69">
        <v>7.6948408342480787</v>
      </c>
      <c r="AM205" s="69">
        <v>28.463227222832053</v>
      </c>
      <c r="AN205" s="78">
        <v>19631</v>
      </c>
      <c r="AO205" s="78">
        <v>35349</v>
      </c>
      <c r="AP205" s="69">
        <v>0.63841931942919872</v>
      </c>
      <c r="AQ205" s="78">
        <v>9110</v>
      </c>
      <c r="AR205" s="78">
        <v>2549</v>
      </c>
      <c r="AS205" s="78">
        <v>6656</v>
      </c>
      <c r="AT205" s="78">
        <v>2454</v>
      </c>
      <c r="AU205" s="78">
        <v>395</v>
      </c>
      <c r="AV205" s="78">
        <v>627</v>
      </c>
      <c r="AW205" s="78">
        <v>1481</v>
      </c>
      <c r="AX205" s="78">
        <v>702</v>
      </c>
      <c r="AY205" s="78">
        <v>301</v>
      </c>
      <c r="AZ205" s="78">
        <v>291</v>
      </c>
      <c r="BA205" s="78">
        <v>951</v>
      </c>
      <c r="BB205" s="78">
        <v>210</v>
      </c>
      <c r="BC205" s="78">
        <v>88</v>
      </c>
      <c r="BD205" s="78">
        <v>1169</v>
      </c>
      <c r="BE205" s="78">
        <v>106</v>
      </c>
      <c r="BF205" s="78">
        <v>28</v>
      </c>
      <c r="BG205" s="78">
        <v>1842</v>
      </c>
      <c r="BH205" s="78">
        <v>44</v>
      </c>
      <c r="BI205" s="78">
        <v>0</v>
      </c>
      <c r="BJ205" s="69">
        <v>0.22926533090467516</v>
      </c>
      <c r="BK205" s="89">
        <v>5.8</v>
      </c>
      <c r="BL205" s="89">
        <v>4.9000000000000004</v>
      </c>
      <c r="BM205" s="89">
        <v>7.3</v>
      </c>
      <c r="BN205" s="89">
        <v>6.1</v>
      </c>
      <c r="BO205" s="89">
        <v>4.5</v>
      </c>
      <c r="BP205" s="89">
        <v>5.4</v>
      </c>
      <c r="BQ205" s="89">
        <v>5.2</v>
      </c>
      <c r="BR205" s="89">
        <v>5.4</v>
      </c>
      <c r="BS205" s="89">
        <v>6.8</v>
      </c>
      <c r="BT205" s="89">
        <v>6.5</v>
      </c>
      <c r="BU205" s="89">
        <v>6.6</v>
      </c>
      <c r="BV205" s="89">
        <v>7.3</v>
      </c>
      <c r="BW205" s="89">
        <v>8.1</v>
      </c>
      <c r="BX205" s="89">
        <v>6.7</v>
      </c>
      <c r="BY205" s="89">
        <v>6.7</v>
      </c>
      <c r="BZ205" s="89">
        <v>4</v>
      </c>
      <c r="CA205" s="89">
        <v>1.4</v>
      </c>
      <c r="CB205" s="89">
        <v>1.3</v>
      </c>
      <c r="CC205" s="89">
        <v>18</v>
      </c>
      <c r="CD205" s="89">
        <v>61.9</v>
      </c>
      <c r="CE205" s="89">
        <v>20.099999999999998</v>
      </c>
    </row>
    <row r="206" spans="1:83" s="72" customFormat="1" x14ac:dyDescent="0.25">
      <c r="A206" s="70" t="s">
        <v>1830</v>
      </c>
      <c r="B206" s="70" t="s">
        <v>1831</v>
      </c>
      <c r="C206" s="70" t="s">
        <v>1832</v>
      </c>
      <c r="D206" s="70" t="s">
        <v>2097</v>
      </c>
      <c r="E206" s="70" t="s">
        <v>593</v>
      </c>
      <c r="F206" s="70" t="s">
        <v>594</v>
      </c>
      <c r="G206" s="70" t="s">
        <v>440</v>
      </c>
      <c r="H206" s="70" t="s">
        <v>1833</v>
      </c>
      <c r="I206" s="70" t="s">
        <v>1834</v>
      </c>
      <c r="J206" s="96" t="s">
        <v>1834</v>
      </c>
      <c r="K206" s="70" t="s">
        <v>1978</v>
      </c>
      <c r="L206" s="70" t="s">
        <v>1978</v>
      </c>
      <c r="M206" s="82">
        <v>351.54287024872093</v>
      </c>
      <c r="N206" s="76">
        <v>68658</v>
      </c>
      <c r="O206" s="71">
        <v>195.30477165252594</v>
      </c>
      <c r="P206" s="76">
        <v>28248</v>
      </c>
      <c r="Q206" s="71">
        <v>2.3998867176437271</v>
      </c>
      <c r="R206" s="76">
        <v>67792</v>
      </c>
      <c r="S206" s="76">
        <v>1676</v>
      </c>
      <c r="T206" s="76">
        <v>1011</v>
      </c>
      <c r="U206" s="76">
        <v>1060</v>
      </c>
      <c r="V206" s="76">
        <v>1476</v>
      </c>
      <c r="W206" s="76">
        <v>1564</v>
      </c>
      <c r="X206" s="76">
        <v>919</v>
      </c>
      <c r="Y206" s="76">
        <v>1082</v>
      </c>
      <c r="Z206" s="76">
        <v>1022</v>
      </c>
      <c r="AA206" s="76">
        <v>923</v>
      </c>
      <c r="AB206" s="76">
        <v>2643</v>
      </c>
      <c r="AC206" s="76">
        <v>2344</v>
      </c>
      <c r="AD206" s="76">
        <v>2595</v>
      </c>
      <c r="AE206" s="76">
        <v>2629</v>
      </c>
      <c r="AF206" s="76">
        <v>1987</v>
      </c>
      <c r="AG206" s="76">
        <v>2531</v>
      </c>
      <c r="AH206" s="76">
        <v>2786</v>
      </c>
      <c r="AI206" s="71">
        <v>13.264655904842821</v>
      </c>
      <c r="AJ206" s="71">
        <v>10.761823845935997</v>
      </c>
      <c r="AK206" s="71">
        <v>13.969130557915605</v>
      </c>
      <c r="AL206" s="71">
        <v>9.3564146134239596</v>
      </c>
      <c r="AM206" s="71">
        <v>52.647975077881611</v>
      </c>
      <c r="AN206" s="76">
        <v>36502</v>
      </c>
      <c r="AO206" s="76">
        <v>56466</v>
      </c>
      <c r="AP206" s="71">
        <v>0.37995610308694422</v>
      </c>
      <c r="AQ206" s="76">
        <v>28248</v>
      </c>
      <c r="AR206" s="76">
        <v>3054</v>
      </c>
      <c r="AS206" s="76">
        <v>18361</v>
      </c>
      <c r="AT206" s="76">
        <v>9887</v>
      </c>
      <c r="AU206" s="76">
        <v>223</v>
      </c>
      <c r="AV206" s="76">
        <v>242</v>
      </c>
      <c r="AW206" s="76">
        <v>2804</v>
      </c>
      <c r="AX206" s="76">
        <v>928</v>
      </c>
      <c r="AY206" s="76">
        <v>685</v>
      </c>
      <c r="AZ206" s="76">
        <v>2232</v>
      </c>
      <c r="BA206" s="76">
        <v>992</v>
      </c>
      <c r="BB206" s="76">
        <v>1086</v>
      </c>
      <c r="BC206" s="76">
        <v>892</v>
      </c>
      <c r="BD206" s="76">
        <v>2879</v>
      </c>
      <c r="BE206" s="76">
        <v>1443</v>
      </c>
      <c r="BF206" s="76">
        <v>628</v>
      </c>
      <c r="BG206" s="76">
        <v>10746</v>
      </c>
      <c r="BH206" s="76">
        <v>1416</v>
      </c>
      <c r="BI206" s="76">
        <v>200</v>
      </c>
      <c r="BJ206" s="71">
        <v>0.24660534384581692</v>
      </c>
      <c r="BK206" s="87">
        <v>4.8</v>
      </c>
      <c r="BL206" s="87">
        <v>4.5</v>
      </c>
      <c r="BM206" s="87">
        <v>4.5999999999999996</v>
      </c>
      <c r="BN206" s="87">
        <v>8.1999999999999993</v>
      </c>
      <c r="BO206" s="87">
        <v>15.2</v>
      </c>
      <c r="BP206" s="87">
        <v>8.6</v>
      </c>
      <c r="BQ206" s="87">
        <v>7.6</v>
      </c>
      <c r="BR206" s="87">
        <v>6.6</v>
      </c>
      <c r="BS206" s="87">
        <v>6.1</v>
      </c>
      <c r="BT206" s="87">
        <v>5.2</v>
      </c>
      <c r="BU206" s="87">
        <v>5.2</v>
      </c>
      <c r="BV206" s="87">
        <v>5.3</v>
      </c>
      <c r="BW206" s="87">
        <v>5.5</v>
      </c>
      <c r="BX206" s="87">
        <v>4.2</v>
      </c>
      <c r="BY206" s="87">
        <v>3.7</v>
      </c>
      <c r="BZ206" s="87">
        <v>2.2000000000000002</v>
      </c>
      <c r="CA206" s="87">
        <v>1.3</v>
      </c>
      <c r="CB206" s="87">
        <v>1.1000000000000001</v>
      </c>
      <c r="CC206" s="87">
        <v>13.9</v>
      </c>
      <c r="CD206" s="87">
        <v>73.500000000000014</v>
      </c>
      <c r="CE206" s="87">
        <v>12.500000000000002</v>
      </c>
    </row>
    <row r="207" spans="1:83" x14ac:dyDescent="0.25">
      <c r="A207" s="61" t="s">
        <v>590</v>
      </c>
      <c r="B207" s="61" t="s">
        <v>591</v>
      </c>
      <c r="C207" s="61" t="s">
        <v>592</v>
      </c>
      <c r="D207" s="61" t="s">
        <v>2099</v>
      </c>
      <c r="E207" s="61" t="s">
        <v>593</v>
      </c>
      <c r="F207" s="61" t="s">
        <v>594</v>
      </c>
      <c r="G207" s="61" t="s">
        <v>440</v>
      </c>
      <c r="H207" s="61" t="s">
        <v>595</v>
      </c>
      <c r="I207" s="61" t="s">
        <v>596</v>
      </c>
      <c r="J207" s="97" t="s">
        <v>596</v>
      </c>
      <c r="K207" s="61">
        <v>5408092</v>
      </c>
      <c r="L207" s="61" t="s">
        <v>132</v>
      </c>
      <c r="M207" s="83">
        <v>0.30849268598780466</v>
      </c>
      <c r="N207" s="77">
        <v>58</v>
      </c>
      <c r="O207" s="62">
        <v>188.01094040295288</v>
      </c>
      <c r="P207" s="77">
        <v>36</v>
      </c>
      <c r="Q207" s="62">
        <v>1.61</v>
      </c>
      <c r="R207" s="77">
        <v>58</v>
      </c>
      <c r="S207" s="77">
        <v>0</v>
      </c>
      <c r="T207" s="77">
        <v>0</v>
      </c>
      <c r="U207" s="77">
        <v>0</v>
      </c>
      <c r="V207" s="77">
        <v>0</v>
      </c>
      <c r="W207" s="77">
        <v>0</v>
      </c>
      <c r="X207" s="77">
        <v>11</v>
      </c>
      <c r="Y207" s="77">
        <v>5</v>
      </c>
      <c r="Z207" s="77">
        <v>2</v>
      </c>
      <c r="AA207" s="77">
        <v>0</v>
      </c>
      <c r="AB207" s="77">
        <v>6</v>
      </c>
      <c r="AC207" s="77">
        <v>4</v>
      </c>
      <c r="AD207" s="77">
        <v>0</v>
      </c>
      <c r="AE207" s="77">
        <v>4</v>
      </c>
      <c r="AF207" s="77">
        <v>0</v>
      </c>
      <c r="AG207" s="77">
        <v>0</v>
      </c>
      <c r="AH207" s="77">
        <v>4</v>
      </c>
      <c r="AI207" s="62">
        <v>0</v>
      </c>
      <c r="AJ207" s="62">
        <v>0</v>
      </c>
      <c r="AK207" s="62">
        <v>50</v>
      </c>
      <c r="AL207" s="62">
        <v>16.666666666666664</v>
      </c>
      <c r="AM207" s="62">
        <v>33.333333333333329</v>
      </c>
      <c r="AN207" s="77">
        <v>51981</v>
      </c>
      <c r="AO207" s="77">
        <v>48750</v>
      </c>
      <c r="AP207" s="62">
        <v>0.5</v>
      </c>
      <c r="AQ207" s="77">
        <v>36</v>
      </c>
      <c r="AR207" s="77">
        <v>25</v>
      </c>
      <c r="AS207" s="77">
        <v>24</v>
      </c>
      <c r="AT207" s="77">
        <v>12</v>
      </c>
      <c r="AU207" s="77">
        <v>0</v>
      </c>
      <c r="AV207" s="77">
        <v>0</v>
      </c>
      <c r="AW207" s="77">
        <v>0</v>
      </c>
      <c r="AX207" s="77">
        <v>7</v>
      </c>
      <c r="AY207" s="77">
        <v>4</v>
      </c>
      <c r="AZ207" s="77">
        <v>0</v>
      </c>
      <c r="BA207" s="77">
        <v>7</v>
      </c>
      <c r="BB207" s="77">
        <v>0</v>
      </c>
      <c r="BC207" s="77">
        <v>0</v>
      </c>
      <c r="BD207" s="77">
        <v>10</v>
      </c>
      <c r="BE207" s="77">
        <v>0</v>
      </c>
      <c r="BF207" s="77">
        <v>0</v>
      </c>
      <c r="BG207" s="77">
        <v>8</v>
      </c>
      <c r="BH207" s="77">
        <v>0</v>
      </c>
      <c r="BI207" s="77">
        <v>0</v>
      </c>
      <c r="BJ207" s="62">
        <v>0</v>
      </c>
      <c r="BK207" s="88">
        <v>0</v>
      </c>
      <c r="BL207" s="88">
        <v>0</v>
      </c>
      <c r="BM207" s="88">
        <v>0</v>
      </c>
      <c r="BN207" s="88">
        <v>1.7</v>
      </c>
      <c r="BO207" s="88">
        <v>6.9</v>
      </c>
      <c r="BP207" s="88">
        <v>5.2</v>
      </c>
      <c r="BQ207" s="88">
        <v>0</v>
      </c>
      <c r="BR207" s="88">
        <v>8.6</v>
      </c>
      <c r="BS207" s="88">
        <v>5.2</v>
      </c>
      <c r="BT207" s="88">
        <v>0</v>
      </c>
      <c r="BU207" s="88">
        <v>12.1</v>
      </c>
      <c r="BV207" s="88">
        <v>0</v>
      </c>
      <c r="BW207" s="88">
        <v>25.9</v>
      </c>
      <c r="BX207" s="88">
        <v>17.2</v>
      </c>
      <c r="BY207" s="88">
        <v>3.4</v>
      </c>
      <c r="BZ207" s="88">
        <v>13.8</v>
      </c>
      <c r="CA207" s="88">
        <v>0</v>
      </c>
      <c r="CB207" s="88">
        <v>0</v>
      </c>
      <c r="CC207" s="88">
        <v>0</v>
      </c>
      <c r="CD207" s="88">
        <v>65.599999999999994</v>
      </c>
      <c r="CE207" s="88">
        <v>34.4</v>
      </c>
    </row>
    <row r="208" spans="1:83" x14ac:dyDescent="0.25">
      <c r="A208" s="61" t="s">
        <v>931</v>
      </c>
      <c r="B208" s="61" t="s">
        <v>932</v>
      </c>
      <c r="C208" s="61" t="s">
        <v>933</v>
      </c>
      <c r="D208" s="61" t="s">
        <v>2099</v>
      </c>
      <c r="E208" s="61" t="s">
        <v>593</v>
      </c>
      <c r="F208" s="61" t="s">
        <v>594</v>
      </c>
      <c r="G208" s="61" t="s">
        <v>440</v>
      </c>
      <c r="H208" s="61" t="s">
        <v>934</v>
      </c>
      <c r="I208" s="61" t="s">
        <v>935</v>
      </c>
      <c r="J208" s="97" t="s">
        <v>935</v>
      </c>
      <c r="K208" s="61">
        <v>5432932</v>
      </c>
      <c r="L208" s="61" t="s">
        <v>192</v>
      </c>
      <c r="M208" s="83">
        <v>1.297088843680805</v>
      </c>
      <c r="N208" s="77">
        <v>1566</v>
      </c>
      <c r="O208" s="62">
        <v>1207.3189956334018</v>
      </c>
      <c r="P208" s="77">
        <v>637</v>
      </c>
      <c r="Q208" s="62">
        <v>2.46</v>
      </c>
      <c r="R208" s="77">
        <v>1566</v>
      </c>
      <c r="S208" s="77">
        <v>116</v>
      </c>
      <c r="T208" s="77">
        <v>27</v>
      </c>
      <c r="U208" s="77">
        <v>40</v>
      </c>
      <c r="V208" s="77">
        <v>43</v>
      </c>
      <c r="W208" s="77">
        <v>98</v>
      </c>
      <c r="X208" s="77">
        <v>122</v>
      </c>
      <c r="Y208" s="77">
        <v>8</v>
      </c>
      <c r="Z208" s="77">
        <v>3</v>
      </c>
      <c r="AA208" s="77">
        <v>5</v>
      </c>
      <c r="AB208" s="77">
        <v>58</v>
      </c>
      <c r="AC208" s="77">
        <v>49</v>
      </c>
      <c r="AD208" s="77">
        <v>29</v>
      </c>
      <c r="AE208" s="77">
        <v>9</v>
      </c>
      <c r="AF208" s="77">
        <v>7</v>
      </c>
      <c r="AG208" s="77">
        <v>23</v>
      </c>
      <c r="AH208" s="77">
        <v>0</v>
      </c>
      <c r="AI208" s="62">
        <v>28.728414442700156</v>
      </c>
      <c r="AJ208" s="62">
        <v>22.135007849293565</v>
      </c>
      <c r="AK208" s="62">
        <v>21.664050235478808</v>
      </c>
      <c r="AL208" s="62">
        <v>9.1051805337519625</v>
      </c>
      <c r="AM208" s="62">
        <v>18.367346938775512</v>
      </c>
      <c r="AN208" s="77">
        <v>16427</v>
      </c>
      <c r="AO208" s="77">
        <v>29018</v>
      </c>
      <c r="AP208" s="62">
        <v>0.72527472527472525</v>
      </c>
      <c r="AQ208" s="77">
        <v>637</v>
      </c>
      <c r="AR208" s="77">
        <v>85</v>
      </c>
      <c r="AS208" s="77">
        <v>243</v>
      </c>
      <c r="AT208" s="77">
        <v>394</v>
      </c>
      <c r="AU208" s="77">
        <v>5</v>
      </c>
      <c r="AV208" s="77">
        <v>0</v>
      </c>
      <c r="AW208" s="77">
        <v>107</v>
      </c>
      <c r="AX208" s="77">
        <v>80</v>
      </c>
      <c r="AY208" s="77">
        <v>89</v>
      </c>
      <c r="AZ208" s="77">
        <v>94</v>
      </c>
      <c r="BA208" s="77">
        <v>8</v>
      </c>
      <c r="BB208" s="77">
        <v>8</v>
      </c>
      <c r="BC208" s="77">
        <v>0</v>
      </c>
      <c r="BD208" s="77">
        <v>66</v>
      </c>
      <c r="BE208" s="77">
        <v>9</v>
      </c>
      <c r="BF208" s="77">
        <v>0</v>
      </c>
      <c r="BG208" s="77">
        <v>68</v>
      </c>
      <c r="BH208" s="77">
        <v>0</v>
      </c>
      <c r="BI208" s="77">
        <v>0</v>
      </c>
      <c r="BJ208" s="62">
        <v>0.37640449438202245</v>
      </c>
      <c r="BK208" s="88">
        <v>1.9</v>
      </c>
      <c r="BL208" s="88">
        <v>2.4</v>
      </c>
      <c r="BM208" s="88">
        <v>4</v>
      </c>
      <c r="BN208" s="88">
        <v>7.9</v>
      </c>
      <c r="BO208" s="88">
        <v>38.799999999999997</v>
      </c>
      <c r="BP208" s="88">
        <v>5.6</v>
      </c>
      <c r="BQ208" s="88">
        <v>8.3000000000000007</v>
      </c>
      <c r="BR208" s="88">
        <v>3.1</v>
      </c>
      <c r="BS208" s="88">
        <v>1.8</v>
      </c>
      <c r="BT208" s="88">
        <v>1.7</v>
      </c>
      <c r="BU208" s="88">
        <v>6.4</v>
      </c>
      <c r="BV208" s="88">
        <v>3</v>
      </c>
      <c r="BW208" s="88">
        <v>1.1000000000000001</v>
      </c>
      <c r="BX208" s="88">
        <v>6.9</v>
      </c>
      <c r="BY208" s="88">
        <v>3.8</v>
      </c>
      <c r="BZ208" s="88">
        <v>1.2</v>
      </c>
      <c r="CA208" s="88">
        <v>1.3</v>
      </c>
      <c r="CB208" s="88">
        <v>0.9</v>
      </c>
      <c r="CC208" s="88">
        <v>8.3000000000000007</v>
      </c>
      <c r="CD208" s="88">
        <v>77.7</v>
      </c>
      <c r="CE208" s="88">
        <v>14.1</v>
      </c>
    </row>
    <row r="209" spans="1:83" x14ac:dyDescent="0.25">
      <c r="A209" s="61" t="s">
        <v>1199</v>
      </c>
      <c r="B209" s="61" t="s">
        <v>1200</v>
      </c>
      <c r="C209" s="61" t="s">
        <v>1201</v>
      </c>
      <c r="D209" s="61" t="s">
        <v>2099</v>
      </c>
      <c r="E209" s="61" t="s">
        <v>593</v>
      </c>
      <c r="F209" s="61" t="s">
        <v>594</v>
      </c>
      <c r="G209" s="61" t="s">
        <v>440</v>
      </c>
      <c r="H209" s="61" t="s">
        <v>1202</v>
      </c>
      <c r="I209" s="61" t="s">
        <v>1203</v>
      </c>
      <c r="J209" s="97" t="s">
        <v>1203</v>
      </c>
      <c r="K209" s="61">
        <v>5455756</v>
      </c>
      <c r="L209" s="61" t="s">
        <v>242</v>
      </c>
      <c r="M209" s="83">
        <v>10.424634799122986</v>
      </c>
      <c r="N209" s="77">
        <v>29316</v>
      </c>
      <c r="O209" s="62">
        <v>2812.1848453114467</v>
      </c>
      <c r="P209" s="77">
        <v>11637</v>
      </c>
      <c r="Q209" s="62">
        <v>2.12</v>
      </c>
      <c r="R209" s="77">
        <v>24716</v>
      </c>
      <c r="S209" s="77">
        <v>2392</v>
      </c>
      <c r="T209" s="77">
        <v>726</v>
      </c>
      <c r="U209" s="77">
        <v>630</v>
      </c>
      <c r="V209" s="77">
        <v>690</v>
      </c>
      <c r="W209" s="77">
        <v>507</v>
      </c>
      <c r="X209" s="77">
        <v>383</v>
      </c>
      <c r="Y209" s="77">
        <v>652</v>
      </c>
      <c r="Z209" s="77">
        <v>350</v>
      </c>
      <c r="AA209" s="77">
        <v>366</v>
      </c>
      <c r="AB209" s="77">
        <v>760</v>
      </c>
      <c r="AC209" s="77">
        <v>647</v>
      </c>
      <c r="AD209" s="77">
        <v>929</v>
      </c>
      <c r="AE209" s="77">
        <v>1029</v>
      </c>
      <c r="AF209" s="77">
        <v>473</v>
      </c>
      <c r="AG209" s="77">
        <v>462</v>
      </c>
      <c r="AH209" s="77">
        <v>641</v>
      </c>
      <c r="AI209" s="62">
        <v>32.207613646128728</v>
      </c>
      <c r="AJ209" s="62">
        <v>10.2861562258314</v>
      </c>
      <c r="AK209" s="62">
        <v>15.046833376299734</v>
      </c>
      <c r="AL209" s="62">
        <v>6.5308928417977139</v>
      </c>
      <c r="AM209" s="62">
        <v>35.928503909942428</v>
      </c>
      <c r="AN209" s="77">
        <v>26824</v>
      </c>
      <c r="AO209" s="77">
        <v>36991</v>
      </c>
      <c r="AP209" s="62">
        <v>0.57540603248259858</v>
      </c>
      <c r="AQ209" s="77">
        <v>11637</v>
      </c>
      <c r="AR209" s="77">
        <v>2202</v>
      </c>
      <c r="AS209" s="77">
        <v>4842</v>
      </c>
      <c r="AT209" s="77">
        <v>6795</v>
      </c>
      <c r="AU209" s="77">
        <v>28</v>
      </c>
      <c r="AV209" s="77">
        <v>81</v>
      </c>
      <c r="AW209" s="77">
        <v>3111</v>
      </c>
      <c r="AX209" s="77">
        <v>330</v>
      </c>
      <c r="AY209" s="77">
        <v>312</v>
      </c>
      <c r="AZ209" s="77">
        <v>930</v>
      </c>
      <c r="BA209" s="77">
        <v>658</v>
      </c>
      <c r="BB209" s="77">
        <v>448</v>
      </c>
      <c r="BC209" s="77">
        <v>201</v>
      </c>
      <c r="BD209" s="77">
        <v>708</v>
      </c>
      <c r="BE209" s="77">
        <v>434</v>
      </c>
      <c r="BF209" s="77">
        <v>239</v>
      </c>
      <c r="BG209" s="77">
        <v>3163</v>
      </c>
      <c r="BH209" s="77">
        <v>297</v>
      </c>
      <c r="BI209" s="77">
        <v>39</v>
      </c>
      <c r="BJ209" s="62">
        <v>0.41169505419437108</v>
      </c>
      <c r="BK209" s="88">
        <v>3.1</v>
      </c>
      <c r="BL209" s="88">
        <v>3.1</v>
      </c>
      <c r="BM209" s="88">
        <v>3</v>
      </c>
      <c r="BN209" s="88">
        <v>16.5</v>
      </c>
      <c r="BO209" s="88">
        <v>25.7</v>
      </c>
      <c r="BP209" s="88">
        <v>7.5</v>
      </c>
      <c r="BQ209" s="88">
        <v>7.5</v>
      </c>
      <c r="BR209" s="88">
        <v>4.7</v>
      </c>
      <c r="BS209" s="88">
        <v>4.0999999999999996</v>
      </c>
      <c r="BT209" s="88">
        <v>3</v>
      </c>
      <c r="BU209" s="88">
        <v>4.3</v>
      </c>
      <c r="BV209" s="88">
        <v>3.6</v>
      </c>
      <c r="BW209" s="88">
        <v>4.5</v>
      </c>
      <c r="BX209" s="88">
        <v>2.9</v>
      </c>
      <c r="BY209" s="88">
        <v>3.2</v>
      </c>
      <c r="BZ209" s="88">
        <v>1.3</v>
      </c>
      <c r="CA209" s="88">
        <v>0.9</v>
      </c>
      <c r="CB209" s="88">
        <v>1.2</v>
      </c>
      <c r="CC209" s="88">
        <v>9.1999999999999993</v>
      </c>
      <c r="CD209" s="88">
        <v>81.399999999999991</v>
      </c>
      <c r="CE209" s="88">
        <v>9.4999999999999982</v>
      </c>
    </row>
    <row r="210" spans="1:83" x14ac:dyDescent="0.25">
      <c r="A210" s="61" t="s">
        <v>1515</v>
      </c>
      <c r="B210" s="61" t="s">
        <v>1516</v>
      </c>
      <c r="C210" s="61" t="s">
        <v>1517</v>
      </c>
      <c r="D210" s="61" t="s">
        <v>2099</v>
      </c>
      <c r="E210" s="61" t="s">
        <v>593</v>
      </c>
      <c r="F210" s="61" t="s">
        <v>594</v>
      </c>
      <c r="G210" s="61" t="s">
        <v>440</v>
      </c>
      <c r="H210" s="61" t="s">
        <v>1518</v>
      </c>
      <c r="I210" s="61" t="s">
        <v>1519</v>
      </c>
      <c r="J210" s="97" t="s">
        <v>1519</v>
      </c>
      <c r="K210" s="61">
        <v>5476516</v>
      </c>
      <c r="L210" s="61" t="s">
        <v>302</v>
      </c>
      <c r="M210" s="83">
        <v>0.58955604142178275</v>
      </c>
      <c r="N210" s="77">
        <v>2012</v>
      </c>
      <c r="O210" s="62">
        <v>3412.7374814917148</v>
      </c>
      <c r="P210" s="77">
        <v>970</v>
      </c>
      <c r="Q210" s="62">
        <v>2.0699999999999998</v>
      </c>
      <c r="R210" s="77">
        <v>2009</v>
      </c>
      <c r="S210" s="77">
        <v>39</v>
      </c>
      <c r="T210" s="77">
        <v>41</v>
      </c>
      <c r="U210" s="77">
        <v>37</v>
      </c>
      <c r="V210" s="77">
        <v>48</v>
      </c>
      <c r="W210" s="77">
        <v>22</v>
      </c>
      <c r="X210" s="77">
        <v>38</v>
      </c>
      <c r="Y210" s="77">
        <v>64</v>
      </c>
      <c r="Z210" s="77">
        <v>42</v>
      </c>
      <c r="AA210" s="77">
        <v>27</v>
      </c>
      <c r="AB210" s="77">
        <v>116</v>
      </c>
      <c r="AC210" s="77">
        <v>113</v>
      </c>
      <c r="AD210" s="77">
        <v>186</v>
      </c>
      <c r="AE210" s="77">
        <v>81</v>
      </c>
      <c r="AF210" s="77">
        <v>39</v>
      </c>
      <c r="AG210" s="77">
        <v>8</v>
      </c>
      <c r="AH210" s="77">
        <v>69</v>
      </c>
      <c r="AI210" s="62">
        <v>12.061855670103093</v>
      </c>
      <c r="AJ210" s="62">
        <v>7.216494845360824</v>
      </c>
      <c r="AK210" s="62">
        <v>17.628865979381445</v>
      </c>
      <c r="AL210" s="62">
        <v>11.958762886597938</v>
      </c>
      <c r="AM210" s="62">
        <v>51.134020618556697</v>
      </c>
      <c r="AN210" s="77">
        <v>36886</v>
      </c>
      <c r="AO210" s="77">
        <v>61310</v>
      </c>
      <c r="AP210" s="62">
        <v>0.36907216494845363</v>
      </c>
      <c r="AQ210" s="77">
        <v>970</v>
      </c>
      <c r="AR210" s="77">
        <v>90</v>
      </c>
      <c r="AS210" s="77">
        <v>514</v>
      </c>
      <c r="AT210" s="77">
        <v>456</v>
      </c>
      <c r="AU210" s="77">
        <v>23</v>
      </c>
      <c r="AV210" s="77">
        <v>6</v>
      </c>
      <c r="AW210" s="77">
        <v>86</v>
      </c>
      <c r="AX210" s="77">
        <v>52</v>
      </c>
      <c r="AY210" s="77">
        <v>0</v>
      </c>
      <c r="AZ210" s="77">
        <v>50</v>
      </c>
      <c r="BA210" s="77">
        <v>38</v>
      </c>
      <c r="BB210" s="77">
        <v>56</v>
      </c>
      <c r="BC210" s="77">
        <v>39</v>
      </c>
      <c r="BD210" s="77">
        <v>152</v>
      </c>
      <c r="BE210" s="77">
        <v>32</v>
      </c>
      <c r="BF210" s="77">
        <v>28</v>
      </c>
      <c r="BG210" s="77">
        <v>317</v>
      </c>
      <c r="BH210" s="77">
        <v>66</v>
      </c>
      <c r="BI210" s="77">
        <v>0</v>
      </c>
      <c r="BJ210" s="62">
        <v>0.21481481481481482</v>
      </c>
      <c r="BK210" s="88">
        <v>2.2000000000000002</v>
      </c>
      <c r="BL210" s="88">
        <v>2.6</v>
      </c>
      <c r="BM210" s="88">
        <v>1.9</v>
      </c>
      <c r="BN210" s="88">
        <v>2.6</v>
      </c>
      <c r="BO210" s="88">
        <v>16.399999999999999</v>
      </c>
      <c r="BP210" s="88">
        <v>17.8</v>
      </c>
      <c r="BQ210" s="88">
        <v>8.1</v>
      </c>
      <c r="BR210" s="88">
        <v>2.6</v>
      </c>
      <c r="BS210" s="88">
        <v>6.1</v>
      </c>
      <c r="BT210" s="88">
        <v>0.4</v>
      </c>
      <c r="BU210" s="88">
        <v>6.8</v>
      </c>
      <c r="BV210" s="88">
        <v>10.4</v>
      </c>
      <c r="BW210" s="88">
        <v>3.8</v>
      </c>
      <c r="BX210" s="88">
        <v>6.5</v>
      </c>
      <c r="BY210" s="88">
        <v>5</v>
      </c>
      <c r="BZ210" s="88">
        <v>3.5</v>
      </c>
      <c r="CA210" s="88">
        <v>1.1000000000000001</v>
      </c>
      <c r="CB210" s="88">
        <v>2.1</v>
      </c>
      <c r="CC210" s="88">
        <v>6.7000000000000011</v>
      </c>
      <c r="CD210" s="88">
        <v>75</v>
      </c>
      <c r="CE210" s="88">
        <v>18.200000000000003</v>
      </c>
    </row>
    <row r="211" spans="1:83" x14ac:dyDescent="0.25">
      <c r="A211" s="61" t="s">
        <v>1637</v>
      </c>
      <c r="B211" s="61" t="s">
        <v>1638</v>
      </c>
      <c r="C211" s="61" t="s">
        <v>1639</v>
      </c>
      <c r="D211" s="61" t="s">
        <v>2099</v>
      </c>
      <c r="E211" s="61" t="s">
        <v>593</v>
      </c>
      <c r="F211" s="61" t="s">
        <v>594</v>
      </c>
      <c r="G211" s="61" t="s">
        <v>440</v>
      </c>
      <c r="H211" s="61" t="s">
        <v>1640</v>
      </c>
      <c r="I211" s="61" t="s">
        <v>1641</v>
      </c>
      <c r="J211" s="97" t="s">
        <v>1641</v>
      </c>
      <c r="K211" s="61">
        <v>5485996</v>
      </c>
      <c r="L211" s="61" t="s">
        <v>326</v>
      </c>
      <c r="M211" s="83">
        <v>1.5031704864470428</v>
      </c>
      <c r="N211" s="77">
        <v>4085</v>
      </c>
      <c r="O211" s="62">
        <v>2717.5892800127272</v>
      </c>
      <c r="P211" s="77">
        <v>2112</v>
      </c>
      <c r="Q211" s="62">
        <v>1.93</v>
      </c>
      <c r="R211" s="77">
        <v>4085</v>
      </c>
      <c r="S211" s="77">
        <v>79</v>
      </c>
      <c r="T211" s="77">
        <v>44</v>
      </c>
      <c r="U211" s="77">
        <v>191</v>
      </c>
      <c r="V211" s="77">
        <v>98</v>
      </c>
      <c r="W211" s="77">
        <v>110</v>
      </c>
      <c r="X211" s="77">
        <v>92</v>
      </c>
      <c r="Y211" s="77">
        <v>110</v>
      </c>
      <c r="Z211" s="77">
        <v>114</v>
      </c>
      <c r="AA211" s="77">
        <v>115</v>
      </c>
      <c r="AB211" s="77">
        <v>352</v>
      </c>
      <c r="AC211" s="77">
        <v>134</v>
      </c>
      <c r="AD211" s="77">
        <v>311</v>
      </c>
      <c r="AE211" s="77">
        <v>123</v>
      </c>
      <c r="AF211" s="77">
        <v>160</v>
      </c>
      <c r="AG211" s="77">
        <v>66</v>
      </c>
      <c r="AH211" s="77">
        <v>13</v>
      </c>
      <c r="AI211" s="62">
        <v>14.867424242424242</v>
      </c>
      <c r="AJ211" s="62">
        <v>9.8484848484848477</v>
      </c>
      <c r="AK211" s="62">
        <v>20.407196969696969</v>
      </c>
      <c r="AL211" s="62">
        <v>16.666666666666664</v>
      </c>
      <c r="AM211" s="62">
        <v>38.210227272727273</v>
      </c>
      <c r="AN211" s="77">
        <v>32806</v>
      </c>
      <c r="AO211" s="77">
        <v>52672</v>
      </c>
      <c r="AP211" s="62">
        <v>0.45123106060606061</v>
      </c>
      <c r="AQ211" s="77">
        <v>2112</v>
      </c>
      <c r="AR211" s="77">
        <v>65</v>
      </c>
      <c r="AS211" s="77">
        <v>951</v>
      </c>
      <c r="AT211" s="77">
        <v>1161</v>
      </c>
      <c r="AU211" s="77">
        <v>19</v>
      </c>
      <c r="AV211" s="77">
        <v>14</v>
      </c>
      <c r="AW211" s="77">
        <v>208</v>
      </c>
      <c r="AX211" s="77">
        <v>31</v>
      </c>
      <c r="AY211" s="77">
        <v>95</v>
      </c>
      <c r="AZ211" s="77">
        <v>156</v>
      </c>
      <c r="BA211" s="77">
        <v>127</v>
      </c>
      <c r="BB211" s="77">
        <v>160</v>
      </c>
      <c r="BC211" s="77">
        <v>52</v>
      </c>
      <c r="BD211" s="77">
        <v>277</v>
      </c>
      <c r="BE211" s="77">
        <v>203</v>
      </c>
      <c r="BF211" s="77">
        <v>6</v>
      </c>
      <c r="BG211" s="77">
        <v>651</v>
      </c>
      <c r="BH211" s="77">
        <v>13</v>
      </c>
      <c r="BI211" s="77">
        <v>0</v>
      </c>
      <c r="BJ211" s="62">
        <v>0.20974155069582506</v>
      </c>
      <c r="BK211" s="88">
        <v>1.5</v>
      </c>
      <c r="BL211" s="88">
        <v>3.3</v>
      </c>
      <c r="BM211" s="88">
        <v>1.6</v>
      </c>
      <c r="BN211" s="88">
        <v>5.3</v>
      </c>
      <c r="BO211" s="88">
        <v>7.1</v>
      </c>
      <c r="BP211" s="88">
        <v>16.100000000000001</v>
      </c>
      <c r="BQ211" s="88">
        <v>6.8</v>
      </c>
      <c r="BR211" s="88">
        <v>6.9</v>
      </c>
      <c r="BS211" s="88">
        <v>8.8000000000000007</v>
      </c>
      <c r="BT211" s="88">
        <v>10.9</v>
      </c>
      <c r="BU211" s="88">
        <v>5.0999999999999996</v>
      </c>
      <c r="BV211" s="88">
        <v>7.4</v>
      </c>
      <c r="BW211" s="88">
        <v>6.8</v>
      </c>
      <c r="BX211" s="88">
        <v>3.4</v>
      </c>
      <c r="BY211" s="88">
        <v>3.5</v>
      </c>
      <c r="BZ211" s="88">
        <v>1.7</v>
      </c>
      <c r="CA211" s="88">
        <v>0.9</v>
      </c>
      <c r="CB211" s="88">
        <v>3</v>
      </c>
      <c r="CC211" s="88">
        <v>6.4</v>
      </c>
      <c r="CD211" s="88">
        <v>81.2</v>
      </c>
      <c r="CE211" s="88">
        <v>12.5</v>
      </c>
    </row>
    <row r="212" spans="1:83" s="18" customFormat="1" x14ac:dyDescent="0.25">
      <c r="A212" s="67" t="s">
        <v>61</v>
      </c>
      <c r="B212" s="68" t="s">
        <v>1984</v>
      </c>
      <c r="C212" s="67"/>
      <c r="D212" s="67" t="s">
        <v>2098</v>
      </c>
      <c r="E212" s="67"/>
      <c r="F212" s="67"/>
      <c r="G212" s="67"/>
      <c r="H212" s="67"/>
      <c r="I212" s="67"/>
      <c r="J212" s="98"/>
      <c r="K212" s="67">
        <v>54061</v>
      </c>
      <c r="L212" s="67" t="s">
        <v>60</v>
      </c>
      <c r="M212" s="84">
        <v>365.66581310538135</v>
      </c>
      <c r="N212" s="78">
        <v>105695</v>
      </c>
      <c r="O212" s="69">
        <v>289.04807671900062</v>
      </c>
      <c r="P212" s="78">
        <v>43640</v>
      </c>
      <c r="Q212" s="69">
        <v>2.2999999999999998</v>
      </c>
      <c r="R212" s="78">
        <v>100226</v>
      </c>
      <c r="S212" s="78">
        <v>4302</v>
      </c>
      <c r="T212" s="78">
        <v>1849</v>
      </c>
      <c r="U212" s="78">
        <v>1958</v>
      </c>
      <c r="V212" s="78">
        <v>2355</v>
      </c>
      <c r="W212" s="78">
        <v>2301</v>
      </c>
      <c r="X212" s="78">
        <v>1565</v>
      </c>
      <c r="Y212" s="78">
        <v>1921</v>
      </c>
      <c r="Z212" s="78">
        <v>1533</v>
      </c>
      <c r="AA212" s="78">
        <v>1436</v>
      </c>
      <c r="AB212" s="78">
        <v>3935</v>
      </c>
      <c r="AC212" s="78">
        <v>3291</v>
      </c>
      <c r="AD212" s="78">
        <v>4050</v>
      </c>
      <c r="AE212" s="78">
        <v>3875</v>
      </c>
      <c r="AF212" s="78">
        <v>2666</v>
      </c>
      <c r="AG212" s="78">
        <v>3090</v>
      </c>
      <c r="AH212" s="78">
        <v>3513</v>
      </c>
      <c r="AI212" s="69">
        <v>18.581576535288725</v>
      </c>
      <c r="AJ212" s="69">
        <v>10.669110907424381</v>
      </c>
      <c r="AK212" s="69">
        <v>14.791475710357471</v>
      </c>
      <c r="AL212" s="69">
        <v>9.0169569202566446</v>
      </c>
      <c r="AM212" s="69">
        <v>46.940879926672778</v>
      </c>
      <c r="AN212" s="78">
        <v>36502</v>
      </c>
      <c r="AO212" s="78">
        <v>56466</v>
      </c>
      <c r="AP212" s="69">
        <v>0.44042163153070579</v>
      </c>
      <c r="AQ212" s="78">
        <v>43640</v>
      </c>
      <c r="AR212" s="78">
        <v>5521</v>
      </c>
      <c r="AS212" s="78">
        <v>24935</v>
      </c>
      <c r="AT212" s="78">
        <v>18705</v>
      </c>
      <c r="AU212" s="78">
        <v>298</v>
      </c>
      <c r="AV212" s="78">
        <v>343</v>
      </c>
      <c r="AW212" s="78">
        <v>6316</v>
      </c>
      <c r="AX212" s="78">
        <v>1428</v>
      </c>
      <c r="AY212" s="78">
        <v>1185</v>
      </c>
      <c r="AZ212" s="78">
        <v>3462</v>
      </c>
      <c r="BA212" s="78">
        <v>1830</v>
      </c>
      <c r="BB212" s="78">
        <v>1758</v>
      </c>
      <c r="BC212" s="78">
        <v>1184</v>
      </c>
      <c r="BD212" s="78">
        <v>4092</v>
      </c>
      <c r="BE212" s="78">
        <v>2121</v>
      </c>
      <c r="BF212" s="78">
        <v>901</v>
      </c>
      <c r="BG212" s="78">
        <v>14953</v>
      </c>
      <c r="BH212" s="78">
        <v>1792</v>
      </c>
      <c r="BI212" s="78">
        <v>239</v>
      </c>
      <c r="BJ212" s="69">
        <v>0.28881676292301084</v>
      </c>
      <c r="BK212" s="89">
        <v>4.8</v>
      </c>
      <c r="BL212" s="89">
        <v>4.5</v>
      </c>
      <c r="BM212" s="89">
        <v>4.5999999999999996</v>
      </c>
      <c r="BN212" s="89">
        <v>8.1999999999999993</v>
      </c>
      <c r="BO212" s="89">
        <v>15.2</v>
      </c>
      <c r="BP212" s="89">
        <v>8.6</v>
      </c>
      <c r="BQ212" s="89">
        <v>7.6</v>
      </c>
      <c r="BR212" s="89">
        <v>6.6</v>
      </c>
      <c r="BS212" s="89">
        <v>6.1</v>
      </c>
      <c r="BT212" s="89">
        <v>5.2</v>
      </c>
      <c r="BU212" s="89">
        <v>5.2</v>
      </c>
      <c r="BV212" s="89">
        <v>5.3</v>
      </c>
      <c r="BW212" s="89">
        <v>5.5</v>
      </c>
      <c r="BX212" s="89">
        <v>4.2</v>
      </c>
      <c r="BY212" s="89">
        <v>3.7</v>
      </c>
      <c r="BZ212" s="89">
        <v>2.2000000000000002</v>
      </c>
      <c r="CA212" s="89">
        <v>1.3</v>
      </c>
      <c r="CB212" s="89">
        <v>1.1000000000000001</v>
      </c>
      <c r="CC212" s="89">
        <v>13.9</v>
      </c>
      <c r="CD212" s="89">
        <v>73.500000000000014</v>
      </c>
      <c r="CE212" s="89">
        <v>12.500000000000002</v>
      </c>
    </row>
    <row r="213" spans="1:83" s="72" customFormat="1" x14ac:dyDescent="0.25">
      <c r="A213" s="70" t="s">
        <v>1945</v>
      </c>
      <c r="B213" s="70" t="s">
        <v>1946</v>
      </c>
      <c r="C213" s="70" t="s">
        <v>1947</v>
      </c>
      <c r="D213" s="70" t="s">
        <v>2097</v>
      </c>
      <c r="E213" s="70" t="s">
        <v>1320</v>
      </c>
      <c r="F213" s="70" t="s">
        <v>458</v>
      </c>
      <c r="G213" s="70" t="s">
        <v>440</v>
      </c>
      <c r="H213" s="70" t="s">
        <v>1948</v>
      </c>
      <c r="I213" s="70" t="s">
        <v>1949</v>
      </c>
      <c r="J213" s="96" t="s">
        <v>1949</v>
      </c>
      <c r="K213" s="70" t="s">
        <v>1978</v>
      </c>
      <c r="L213" s="70" t="s">
        <v>1978</v>
      </c>
      <c r="M213" s="82">
        <v>472.04209895633022</v>
      </c>
      <c r="N213" s="76">
        <v>11081</v>
      </c>
      <c r="O213" s="71">
        <v>23.47460115210006</v>
      </c>
      <c r="P213" s="76">
        <v>3894</v>
      </c>
      <c r="Q213" s="71">
        <v>2.8315356959424758</v>
      </c>
      <c r="R213" s="76">
        <v>11026</v>
      </c>
      <c r="S213" s="76">
        <v>277</v>
      </c>
      <c r="T213" s="76">
        <v>130</v>
      </c>
      <c r="U213" s="76">
        <v>161</v>
      </c>
      <c r="V213" s="76">
        <v>236</v>
      </c>
      <c r="W213" s="76">
        <v>157</v>
      </c>
      <c r="X213" s="76">
        <v>324</v>
      </c>
      <c r="Y213" s="76">
        <v>289</v>
      </c>
      <c r="Z213" s="76">
        <v>168</v>
      </c>
      <c r="AA213" s="76">
        <v>161</v>
      </c>
      <c r="AB213" s="76">
        <v>440</v>
      </c>
      <c r="AC213" s="76">
        <v>386</v>
      </c>
      <c r="AD213" s="76">
        <v>642</v>
      </c>
      <c r="AE213" s="76">
        <v>161</v>
      </c>
      <c r="AF213" s="76">
        <v>160</v>
      </c>
      <c r="AG213" s="76">
        <v>119</v>
      </c>
      <c r="AH213" s="76">
        <v>80</v>
      </c>
      <c r="AI213" s="71">
        <v>14.586543400102721</v>
      </c>
      <c r="AJ213" s="71">
        <v>10.092449922958398</v>
      </c>
      <c r="AK213" s="71">
        <v>24.191063174114021</v>
      </c>
      <c r="AL213" s="71">
        <v>11.299435028248588</v>
      </c>
      <c r="AM213" s="71">
        <v>39.753466872110934</v>
      </c>
      <c r="AN213" s="76">
        <v>23787</v>
      </c>
      <c r="AO213" s="76">
        <v>47417</v>
      </c>
      <c r="AP213" s="71">
        <v>0.48870056497175141</v>
      </c>
      <c r="AQ213" s="76">
        <v>3894</v>
      </c>
      <c r="AR213" s="76">
        <v>1724</v>
      </c>
      <c r="AS213" s="76">
        <v>3233</v>
      </c>
      <c r="AT213" s="76">
        <v>661</v>
      </c>
      <c r="AU213" s="76">
        <v>208</v>
      </c>
      <c r="AV213" s="76">
        <v>86</v>
      </c>
      <c r="AW213" s="76">
        <v>170</v>
      </c>
      <c r="AX213" s="76">
        <v>323</v>
      </c>
      <c r="AY213" s="76">
        <v>221</v>
      </c>
      <c r="AZ213" s="76">
        <v>143</v>
      </c>
      <c r="BA213" s="76">
        <v>348</v>
      </c>
      <c r="BB213" s="76">
        <v>199</v>
      </c>
      <c r="BC213" s="76">
        <v>71</v>
      </c>
      <c r="BD213" s="76">
        <v>663</v>
      </c>
      <c r="BE213" s="76">
        <v>93</v>
      </c>
      <c r="BF213" s="76">
        <v>61</v>
      </c>
      <c r="BG213" s="76">
        <v>1035</v>
      </c>
      <c r="BH213" s="76">
        <v>71</v>
      </c>
      <c r="BI213" s="76">
        <v>0</v>
      </c>
      <c r="BJ213" s="71">
        <v>0.12053087757313109</v>
      </c>
      <c r="BK213" s="87">
        <v>4.7</v>
      </c>
      <c r="BL213" s="87">
        <v>6</v>
      </c>
      <c r="BM213" s="87">
        <v>5.8</v>
      </c>
      <c r="BN213" s="87">
        <v>6.9</v>
      </c>
      <c r="BO213" s="87">
        <v>3.3</v>
      </c>
      <c r="BP213" s="87">
        <v>5.0999999999999996</v>
      </c>
      <c r="BQ213" s="87">
        <v>5.2</v>
      </c>
      <c r="BR213" s="87">
        <v>4</v>
      </c>
      <c r="BS213" s="87">
        <v>6.8</v>
      </c>
      <c r="BT213" s="87">
        <v>6</v>
      </c>
      <c r="BU213" s="87">
        <v>6.8</v>
      </c>
      <c r="BV213" s="87">
        <v>7</v>
      </c>
      <c r="BW213" s="87">
        <v>8</v>
      </c>
      <c r="BX213" s="87">
        <v>9.6999999999999993</v>
      </c>
      <c r="BY213" s="87">
        <v>4.5999999999999996</v>
      </c>
      <c r="BZ213" s="87">
        <v>4.7</v>
      </c>
      <c r="CA213" s="87">
        <v>2.9</v>
      </c>
      <c r="CB213" s="87">
        <v>2.4</v>
      </c>
      <c r="CC213" s="87">
        <v>16.5</v>
      </c>
      <c r="CD213" s="87">
        <v>59.099999999999994</v>
      </c>
      <c r="CE213" s="87">
        <v>24.299999999999997</v>
      </c>
    </row>
    <row r="214" spans="1:83" s="10" customFormat="1" x14ac:dyDescent="0.25">
      <c r="A214" s="65" t="s">
        <v>450</v>
      </c>
      <c r="B214" s="65" t="s">
        <v>451</v>
      </c>
      <c r="C214" s="65" t="s">
        <v>457</v>
      </c>
      <c r="D214" s="65" t="s">
        <v>2099</v>
      </c>
      <c r="E214" s="65" t="s">
        <v>453</v>
      </c>
      <c r="F214" s="65" t="s">
        <v>458</v>
      </c>
      <c r="G214" s="65" t="s">
        <v>440</v>
      </c>
      <c r="H214" s="65" t="s">
        <v>455</v>
      </c>
      <c r="I214" s="65" t="s">
        <v>456</v>
      </c>
      <c r="J214" s="99" t="s">
        <v>2002</v>
      </c>
      <c r="K214" s="65">
        <v>5400772</v>
      </c>
      <c r="L214" s="65" t="s">
        <v>112</v>
      </c>
      <c r="M214" s="85">
        <v>0.30149719238773459</v>
      </c>
      <c r="N214" s="79">
        <v>337</v>
      </c>
      <c r="O214" s="66">
        <v>1117.7550189807648</v>
      </c>
      <c r="P214" s="79">
        <v>152</v>
      </c>
      <c r="Q214" s="66">
        <v>2.2171052631578947</v>
      </c>
      <c r="R214" s="79">
        <v>337</v>
      </c>
      <c r="S214" s="79">
        <v>33</v>
      </c>
      <c r="T214" s="79">
        <v>15</v>
      </c>
      <c r="U214" s="79">
        <v>19</v>
      </c>
      <c r="V214" s="79">
        <v>0</v>
      </c>
      <c r="W214" s="79">
        <v>20</v>
      </c>
      <c r="X214" s="79">
        <v>14</v>
      </c>
      <c r="Y214" s="79">
        <v>4</v>
      </c>
      <c r="Z214" s="79">
        <v>9</v>
      </c>
      <c r="AA214" s="79">
        <v>1</v>
      </c>
      <c r="AB214" s="79">
        <v>12</v>
      </c>
      <c r="AC214" s="79">
        <v>13</v>
      </c>
      <c r="AD214" s="79">
        <v>12</v>
      </c>
      <c r="AE214" s="79">
        <v>3</v>
      </c>
      <c r="AF214" s="79">
        <v>0</v>
      </c>
      <c r="AG214" s="79">
        <v>0</v>
      </c>
      <c r="AH214" s="79">
        <v>0</v>
      </c>
      <c r="AI214" s="66">
        <v>43.225806451612904</v>
      </c>
      <c r="AJ214" s="66">
        <v>12.903225806451612</v>
      </c>
      <c r="AK214" s="66">
        <v>18.064516129032256</v>
      </c>
      <c r="AL214" s="66">
        <v>7.741935483870968</v>
      </c>
      <c r="AM214" s="66">
        <v>18.064516129032256</v>
      </c>
      <c r="AN214" s="79">
        <v>17259</v>
      </c>
      <c r="AO214" s="79">
        <v>28224</v>
      </c>
      <c r="AP214" s="66">
        <v>0.74193548387096775</v>
      </c>
      <c r="AQ214" s="79">
        <v>152</v>
      </c>
      <c r="AR214" s="79">
        <v>38</v>
      </c>
      <c r="AS214" s="79">
        <v>104</v>
      </c>
      <c r="AT214" s="79">
        <v>48</v>
      </c>
      <c r="AU214" s="79">
        <v>0</v>
      </c>
      <c r="AV214" s="79">
        <v>9</v>
      </c>
      <c r="AW214" s="79">
        <v>47</v>
      </c>
      <c r="AX214" s="79">
        <v>14</v>
      </c>
      <c r="AY214" s="79">
        <v>8</v>
      </c>
      <c r="AZ214" s="79">
        <v>10</v>
      </c>
      <c r="BA214" s="79">
        <v>12</v>
      </c>
      <c r="BB214" s="79">
        <v>2</v>
      </c>
      <c r="BC214" s="79">
        <v>0</v>
      </c>
      <c r="BD214" s="79">
        <v>15</v>
      </c>
      <c r="BE214" s="79">
        <v>4</v>
      </c>
      <c r="BF214" s="79">
        <v>5</v>
      </c>
      <c r="BG214" s="79">
        <v>16</v>
      </c>
      <c r="BH214" s="79">
        <v>0</v>
      </c>
      <c r="BI214" s="79">
        <v>0</v>
      </c>
      <c r="BJ214" s="66">
        <v>0.43661971830985913</v>
      </c>
      <c r="BK214" s="90">
        <v>4</v>
      </c>
      <c r="BL214" s="90">
        <v>6.1</v>
      </c>
      <c r="BM214" s="90">
        <v>1.8</v>
      </c>
      <c r="BN214" s="90">
        <v>4.9000000000000004</v>
      </c>
      <c r="BO214" s="90">
        <v>6.9</v>
      </c>
      <c r="BP214" s="90">
        <v>7.5</v>
      </c>
      <c r="BQ214" s="90">
        <v>6.8</v>
      </c>
      <c r="BR214" s="90">
        <v>2.8</v>
      </c>
      <c r="BS214" s="90">
        <v>5.3</v>
      </c>
      <c r="BT214" s="90">
        <v>3.4</v>
      </c>
      <c r="BU214" s="90">
        <v>5.0999999999999996</v>
      </c>
      <c r="BV214" s="90">
        <v>13.6</v>
      </c>
      <c r="BW214" s="90">
        <v>6.1</v>
      </c>
      <c r="BX214" s="90">
        <v>6.2</v>
      </c>
      <c r="BY214" s="90">
        <v>12.1</v>
      </c>
      <c r="BZ214" s="90">
        <v>1.6</v>
      </c>
      <c r="CA214" s="90">
        <v>0.4</v>
      </c>
      <c r="CB214" s="90">
        <v>5.4</v>
      </c>
      <c r="CC214" s="90">
        <v>11.9</v>
      </c>
      <c r="CD214" s="90">
        <v>62.400000000000006</v>
      </c>
      <c r="CE214" s="90">
        <v>25.700000000000003</v>
      </c>
    </row>
    <row r="215" spans="1:83" x14ac:dyDescent="0.25">
      <c r="A215" s="61" t="s">
        <v>1317</v>
      </c>
      <c r="B215" s="61" t="s">
        <v>1318</v>
      </c>
      <c r="C215" s="61" t="s">
        <v>1319</v>
      </c>
      <c r="D215" s="61" t="s">
        <v>2099</v>
      </c>
      <c r="E215" s="61" t="s">
        <v>1320</v>
      </c>
      <c r="F215" s="61" t="s">
        <v>458</v>
      </c>
      <c r="G215" s="61" t="s">
        <v>440</v>
      </c>
      <c r="H215" s="61" t="s">
        <v>1321</v>
      </c>
      <c r="I215" s="61" t="s">
        <v>1322</v>
      </c>
      <c r="J215" s="97" t="s">
        <v>1322</v>
      </c>
      <c r="K215" s="61">
        <v>5463052</v>
      </c>
      <c r="L215" s="61" t="s">
        <v>264</v>
      </c>
      <c r="M215" s="83">
        <v>0.31557095600486057</v>
      </c>
      <c r="N215" s="77">
        <v>639</v>
      </c>
      <c r="O215" s="62">
        <v>2024.9011762354892</v>
      </c>
      <c r="P215" s="77">
        <v>205</v>
      </c>
      <c r="Q215" s="62">
        <v>3.12</v>
      </c>
      <c r="R215" s="77">
        <v>639</v>
      </c>
      <c r="S215" s="77">
        <v>14</v>
      </c>
      <c r="T215" s="77">
        <v>7</v>
      </c>
      <c r="U215" s="77">
        <v>7</v>
      </c>
      <c r="V215" s="77">
        <v>32</v>
      </c>
      <c r="W215" s="77">
        <v>12</v>
      </c>
      <c r="X215" s="77">
        <v>19</v>
      </c>
      <c r="Y215" s="77">
        <v>3</v>
      </c>
      <c r="Z215" s="77">
        <v>28</v>
      </c>
      <c r="AA215" s="77">
        <v>8</v>
      </c>
      <c r="AB215" s="77">
        <v>9</v>
      </c>
      <c r="AC215" s="77">
        <v>21</v>
      </c>
      <c r="AD215" s="77">
        <v>18</v>
      </c>
      <c r="AE215" s="77">
        <v>10</v>
      </c>
      <c r="AF215" s="77">
        <v>7</v>
      </c>
      <c r="AG215" s="77">
        <v>3</v>
      </c>
      <c r="AH215" s="77">
        <v>7</v>
      </c>
      <c r="AI215" s="62">
        <v>13.658536585365855</v>
      </c>
      <c r="AJ215" s="62">
        <v>21.463414634146343</v>
      </c>
      <c r="AK215" s="62">
        <v>28.292682926829265</v>
      </c>
      <c r="AL215" s="62">
        <v>4.3902439024390238</v>
      </c>
      <c r="AM215" s="62">
        <v>32.195121951219512</v>
      </c>
      <c r="AN215" s="77">
        <v>22754</v>
      </c>
      <c r="AO215" s="77">
        <v>40759</v>
      </c>
      <c r="AP215" s="62">
        <v>0.63414634146341464</v>
      </c>
      <c r="AQ215" s="77">
        <v>205</v>
      </c>
      <c r="AR215" s="77">
        <v>51</v>
      </c>
      <c r="AS215" s="77">
        <v>137</v>
      </c>
      <c r="AT215" s="77">
        <v>68</v>
      </c>
      <c r="AU215" s="77">
        <v>0</v>
      </c>
      <c r="AV215" s="77">
        <v>12</v>
      </c>
      <c r="AW215" s="77">
        <v>16</v>
      </c>
      <c r="AX215" s="77">
        <v>12</v>
      </c>
      <c r="AY215" s="77">
        <v>34</v>
      </c>
      <c r="AZ215" s="77">
        <v>10</v>
      </c>
      <c r="BA215" s="77">
        <v>39</v>
      </c>
      <c r="BB215" s="77">
        <v>0</v>
      </c>
      <c r="BC215" s="77">
        <v>0</v>
      </c>
      <c r="BD215" s="77">
        <v>22</v>
      </c>
      <c r="BE215" s="77">
        <v>8</v>
      </c>
      <c r="BF215" s="77">
        <v>0</v>
      </c>
      <c r="BG215" s="77">
        <v>45</v>
      </c>
      <c r="BH215" s="77">
        <v>0</v>
      </c>
      <c r="BI215" s="77">
        <v>0</v>
      </c>
      <c r="BJ215" s="62">
        <v>0.13131313131313133</v>
      </c>
      <c r="BK215" s="88">
        <v>5.6</v>
      </c>
      <c r="BL215" s="88">
        <v>7.7</v>
      </c>
      <c r="BM215" s="88">
        <v>11.7</v>
      </c>
      <c r="BN215" s="88">
        <v>10</v>
      </c>
      <c r="BO215" s="88">
        <v>0.2</v>
      </c>
      <c r="BP215" s="88">
        <v>10.5</v>
      </c>
      <c r="BQ215" s="88">
        <v>6.6</v>
      </c>
      <c r="BR215" s="88">
        <v>7.4</v>
      </c>
      <c r="BS215" s="88">
        <v>5.3</v>
      </c>
      <c r="BT215" s="88">
        <v>2</v>
      </c>
      <c r="BU215" s="88">
        <v>2</v>
      </c>
      <c r="BV215" s="88">
        <v>7.2</v>
      </c>
      <c r="BW215" s="88">
        <v>8.5</v>
      </c>
      <c r="BX215" s="88">
        <v>4.5</v>
      </c>
      <c r="BY215" s="88">
        <v>3.8</v>
      </c>
      <c r="BZ215" s="88">
        <v>3</v>
      </c>
      <c r="CA215" s="88">
        <v>0.5</v>
      </c>
      <c r="CB215" s="88">
        <v>3.6</v>
      </c>
      <c r="CC215" s="88">
        <v>25</v>
      </c>
      <c r="CD215" s="88">
        <v>59.699999999999996</v>
      </c>
      <c r="CE215" s="88">
        <v>15.4</v>
      </c>
    </row>
    <row r="216" spans="1:83" x14ac:dyDescent="0.25">
      <c r="A216" s="61" t="s">
        <v>1565</v>
      </c>
      <c r="B216" s="61" t="s">
        <v>1566</v>
      </c>
      <c r="C216" s="61" t="s">
        <v>1567</v>
      </c>
      <c r="D216" s="61" t="s">
        <v>2099</v>
      </c>
      <c r="E216" s="61" t="s">
        <v>1320</v>
      </c>
      <c r="F216" s="61" t="s">
        <v>458</v>
      </c>
      <c r="G216" s="61" t="s">
        <v>440</v>
      </c>
      <c r="H216" s="61" t="s">
        <v>1568</v>
      </c>
      <c r="I216" s="61" t="s">
        <v>1569</v>
      </c>
      <c r="J216" s="97" t="s">
        <v>1569</v>
      </c>
      <c r="K216" s="61">
        <v>5481940</v>
      </c>
      <c r="L216" s="61" t="s">
        <v>312</v>
      </c>
      <c r="M216" s="83">
        <v>0.44741054301460881</v>
      </c>
      <c r="N216" s="77">
        <v>435</v>
      </c>
      <c r="O216" s="62">
        <v>972.26139792999118</v>
      </c>
      <c r="P216" s="77">
        <v>242</v>
      </c>
      <c r="Q216" s="62">
        <v>1.8</v>
      </c>
      <c r="R216" s="77">
        <v>435</v>
      </c>
      <c r="S216" s="77">
        <v>16</v>
      </c>
      <c r="T216" s="77">
        <v>25</v>
      </c>
      <c r="U216" s="77">
        <v>11</v>
      </c>
      <c r="V216" s="77">
        <v>16</v>
      </c>
      <c r="W216" s="77">
        <v>45</v>
      </c>
      <c r="X216" s="77">
        <v>9</v>
      </c>
      <c r="Y216" s="77">
        <v>11</v>
      </c>
      <c r="Z216" s="77">
        <v>4</v>
      </c>
      <c r="AA216" s="77">
        <v>14</v>
      </c>
      <c r="AB216" s="77">
        <v>9</v>
      </c>
      <c r="AC216" s="77">
        <v>18</v>
      </c>
      <c r="AD216" s="77">
        <v>31</v>
      </c>
      <c r="AE216" s="77">
        <v>26</v>
      </c>
      <c r="AF216" s="77">
        <v>4</v>
      </c>
      <c r="AG216" s="77">
        <v>3</v>
      </c>
      <c r="AH216" s="77">
        <v>0</v>
      </c>
      <c r="AI216" s="62">
        <v>21.487603305785125</v>
      </c>
      <c r="AJ216" s="62">
        <v>25.206611570247933</v>
      </c>
      <c r="AK216" s="62">
        <v>15.702479338842975</v>
      </c>
      <c r="AL216" s="62">
        <v>3.71900826446281</v>
      </c>
      <c r="AM216" s="62">
        <v>33.884297520661157</v>
      </c>
      <c r="AN216" s="77">
        <v>27045</v>
      </c>
      <c r="AO216" s="77">
        <v>34583</v>
      </c>
      <c r="AP216" s="62">
        <v>0.62396694214876036</v>
      </c>
      <c r="AQ216" s="77">
        <v>242</v>
      </c>
      <c r="AR216" s="77">
        <v>81</v>
      </c>
      <c r="AS216" s="77">
        <v>170</v>
      </c>
      <c r="AT216" s="77">
        <v>72</v>
      </c>
      <c r="AU216" s="77">
        <v>0</v>
      </c>
      <c r="AV216" s="77">
        <v>14</v>
      </c>
      <c r="AW216" s="77">
        <v>29</v>
      </c>
      <c r="AX216" s="77">
        <v>26</v>
      </c>
      <c r="AY216" s="77">
        <v>42</v>
      </c>
      <c r="AZ216" s="77">
        <v>2</v>
      </c>
      <c r="BA216" s="77">
        <v>22</v>
      </c>
      <c r="BB216" s="77">
        <v>0</v>
      </c>
      <c r="BC216" s="77">
        <v>7</v>
      </c>
      <c r="BD216" s="77">
        <v>27</v>
      </c>
      <c r="BE216" s="77">
        <v>0</v>
      </c>
      <c r="BF216" s="77">
        <v>0</v>
      </c>
      <c r="BG216" s="77">
        <v>64</v>
      </c>
      <c r="BH216" s="77">
        <v>0</v>
      </c>
      <c r="BI216" s="77">
        <v>0</v>
      </c>
      <c r="BJ216" s="62">
        <v>0.1630901287553648</v>
      </c>
      <c r="BK216" s="88">
        <v>2.1</v>
      </c>
      <c r="BL216" s="88">
        <v>1.4</v>
      </c>
      <c r="BM216" s="88">
        <v>0.9</v>
      </c>
      <c r="BN216" s="88">
        <v>2.5</v>
      </c>
      <c r="BO216" s="88">
        <v>1.1000000000000001</v>
      </c>
      <c r="BP216" s="88">
        <v>6.7</v>
      </c>
      <c r="BQ216" s="88">
        <v>3</v>
      </c>
      <c r="BR216" s="88">
        <v>8.6999999999999993</v>
      </c>
      <c r="BS216" s="88">
        <v>0.9</v>
      </c>
      <c r="BT216" s="88">
        <v>8</v>
      </c>
      <c r="BU216" s="88">
        <v>4.4000000000000004</v>
      </c>
      <c r="BV216" s="88">
        <v>9</v>
      </c>
      <c r="BW216" s="88">
        <v>10.1</v>
      </c>
      <c r="BX216" s="88">
        <v>12.4</v>
      </c>
      <c r="BY216" s="88">
        <v>8</v>
      </c>
      <c r="BZ216" s="88">
        <v>10.6</v>
      </c>
      <c r="CA216" s="88">
        <v>8.3000000000000007</v>
      </c>
      <c r="CB216" s="88">
        <v>1.8</v>
      </c>
      <c r="CC216" s="88">
        <v>4.4000000000000004</v>
      </c>
      <c r="CD216" s="88">
        <v>54.4</v>
      </c>
      <c r="CE216" s="88">
        <v>41.099999999999994</v>
      </c>
    </row>
    <row r="217" spans="1:83" s="18" customFormat="1" x14ac:dyDescent="0.25">
      <c r="A217" s="67" t="s">
        <v>63</v>
      </c>
      <c r="B217" s="68" t="s">
        <v>1984</v>
      </c>
      <c r="C217" s="67"/>
      <c r="D217" s="67" t="s">
        <v>2098</v>
      </c>
      <c r="E217" s="67"/>
      <c r="F217" s="67"/>
      <c r="G217" s="67"/>
      <c r="H217" s="67"/>
      <c r="I217" s="67"/>
      <c r="J217" s="98"/>
      <c r="K217" s="67">
        <v>54063</v>
      </c>
      <c r="L217" s="67" t="s">
        <v>62</v>
      </c>
      <c r="M217" s="84">
        <v>473.10657764773742</v>
      </c>
      <c r="N217" s="78">
        <v>12492</v>
      </c>
      <c r="O217" s="69">
        <v>26.404198525646393</v>
      </c>
      <c r="P217" s="78">
        <v>4493</v>
      </c>
      <c r="Q217" s="69">
        <v>2.77</v>
      </c>
      <c r="R217" s="78">
        <v>12437</v>
      </c>
      <c r="S217" s="78">
        <v>340</v>
      </c>
      <c r="T217" s="78">
        <v>177</v>
      </c>
      <c r="U217" s="78">
        <v>198</v>
      </c>
      <c r="V217" s="78">
        <v>284</v>
      </c>
      <c r="W217" s="78">
        <v>234</v>
      </c>
      <c r="X217" s="78">
        <v>366</v>
      </c>
      <c r="Y217" s="78">
        <v>307</v>
      </c>
      <c r="Z217" s="78">
        <v>209</v>
      </c>
      <c r="AA217" s="78">
        <v>184</v>
      </c>
      <c r="AB217" s="78">
        <v>470</v>
      </c>
      <c r="AC217" s="78">
        <v>438</v>
      </c>
      <c r="AD217" s="78">
        <v>703</v>
      </c>
      <c r="AE217" s="78">
        <v>200</v>
      </c>
      <c r="AF217" s="78">
        <v>171</v>
      </c>
      <c r="AG217" s="78">
        <v>125</v>
      </c>
      <c r="AH217" s="78">
        <v>87</v>
      </c>
      <c r="AI217" s="69">
        <v>15.913643445359449</v>
      </c>
      <c r="AJ217" s="69">
        <v>11.529045181393279</v>
      </c>
      <c r="AK217" s="69">
        <v>23.725795682172269</v>
      </c>
      <c r="AL217" s="69">
        <v>10.460716670376142</v>
      </c>
      <c r="AM217" s="69">
        <v>38.370799020698868</v>
      </c>
      <c r="AN217" s="78">
        <v>23787</v>
      </c>
      <c r="AO217" s="78">
        <v>47417</v>
      </c>
      <c r="AP217" s="69">
        <v>0.51168484308925</v>
      </c>
      <c r="AQ217" s="78">
        <v>4493</v>
      </c>
      <c r="AR217" s="78">
        <v>1894</v>
      </c>
      <c r="AS217" s="78">
        <v>3644</v>
      </c>
      <c r="AT217" s="78">
        <v>849</v>
      </c>
      <c r="AU217" s="78">
        <v>208</v>
      </c>
      <c r="AV217" s="78">
        <v>121</v>
      </c>
      <c r="AW217" s="78">
        <v>262</v>
      </c>
      <c r="AX217" s="78">
        <v>375</v>
      </c>
      <c r="AY217" s="78">
        <v>305</v>
      </c>
      <c r="AZ217" s="78">
        <v>165</v>
      </c>
      <c r="BA217" s="78">
        <v>421</v>
      </c>
      <c r="BB217" s="78">
        <v>201</v>
      </c>
      <c r="BC217" s="78">
        <v>78</v>
      </c>
      <c r="BD217" s="78">
        <v>727</v>
      </c>
      <c r="BE217" s="78">
        <v>105</v>
      </c>
      <c r="BF217" s="78">
        <v>66</v>
      </c>
      <c r="BG217" s="78">
        <v>1160</v>
      </c>
      <c r="BH217" s="78">
        <v>71</v>
      </c>
      <c r="BI217" s="78">
        <v>0</v>
      </c>
      <c r="BJ217" s="69">
        <v>0.13388042203985931</v>
      </c>
      <c r="BK217" s="89">
        <v>4.7</v>
      </c>
      <c r="BL217" s="89">
        <v>6</v>
      </c>
      <c r="BM217" s="89">
        <v>5.8</v>
      </c>
      <c r="BN217" s="89">
        <v>6.9</v>
      </c>
      <c r="BO217" s="89">
        <v>3.3</v>
      </c>
      <c r="BP217" s="89">
        <v>5.0999999999999996</v>
      </c>
      <c r="BQ217" s="89">
        <v>5.2</v>
      </c>
      <c r="BR217" s="89">
        <v>4</v>
      </c>
      <c r="BS217" s="89">
        <v>6.8</v>
      </c>
      <c r="BT217" s="89">
        <v>6</v>
      </c>
      <c r="BU217" s="89">
        <v>6.8</v>
      </c>
      <c r="BV217" s="89">
        <v>7</v>
      </c>
      <c r="BW217" s="89">
        <v>8</v>
      </c>
      <c r="BX217" s="89">
        <v>9.6999999999999993</v>
      </c>
      <c r="BY217" s="89">
        <v>4.5999999999999996</v>
      </c>
      <c r="BZ217" s="89">
        <v>4.7</v>
      </c>
      <c r="CA217" s="89">
        <v>2.9</v>
      </c>
      <c r="CB217" s="89">
        <v>2.4</v>
      </c>
      <c r="CC217" s="89">
        <v>16.5</v>
      </c>
      <c r="CD217" s="89">
        <v>59.099999999999994</v>
      </c>
      <c r="CE217" s="89">
        <v>24.299999999999997</v>
      </c>
    </row>
    <row r="218" spans="1:83" s="72" customFormat="1" x14ac:dyDescent="0.25">
      <c r="A218" s="70" t="s">
        <v>1835</v>
      </c>
      <c r="B218" s="70" t="s">
        <v>1836</v>
      </c>
      <c r="C218" s="70" t="s">
        <v>1837</v>
      </c>
      <c r="D218" s="70" t="s">
        <v>2097</v>
      </c>
      <c r="E218" s="70" t="s">
        <v>518</v>
      </c>
      <c r="F218" s="70" t="s">
        <v>519</v>
      </c>
      <c r="G218" s="70" t="s">
        <v>440</v>
      </c>
      <c r="H218" s="70" t="s">
        <v>1838</v>
      </c>
      <c r="I218" s="70" t="s">
        <v>1839</v>
      </c>
      <c r="J218" s="96" t="s">
        <v>1839</v>
      </c>
      <c r="K218" s="70" t="s">
        <v>1978</v>
      </c>
      <c r="L218" s="70" t="s">
        <v>1978</v>
      </c>
      <c r="M218" s="82">
        <v>229.03373557994277</v>
      </c>
      <c r="N218" s="76">
        <v>15784</v>
      </c>
      <c r="O218" s="71">
        <v>68.915611754892311</v>
      </c>
      <c r="P218" s="76">
        <v>6354</v>
      </c>
      <c r="Q218" s="71">
        <v>2.4675794774944917</v>
      </c>
      <c r="R218" s="76">
        <v>15679</v>
      </c>
      <c r="S218" s="76">
        <v>159</v>
      </c>
      <c r="T218" s="76">
        <v>154</v>
      </c>
      <c r="U218" s="76">
        <v>171</v>
      </c>
      <c r="V218" s="76">
        <v>343</v>
      </c>
      <c r="W218" s="76">
        <v>335</v>
      </c>
      <c r="X218" s="76">
        <v>338</v>
      </c>
      <c r="Y218" s="76">
        <v>282</v>
      </c>
      <c r="Z218" s="76">
        <v>338</v>
      </c>
      <c r="AA218" s="76">
        <v>369</v>
      </c>
      <c r="AB218" s="76">
        <v>783</v>
      </c>
      <c r="AC218" s="76">
        <v>822</v>
      </c>
      <c r="AD218" s="76">
        <v>753</v>
      </c>
      <c r="AE218" s="76">
        <v>669</v>
      </c>
      <c r="AF218" s="76">
        <v>306</v>
      </c>
      <c r="AG218" s="76">
        <v>397</v>
      </c>
      <c r="AH218" s="76">
        <v>135</v>
      </c>
      <c r="AI218" s="71">
        <v>7.6172489770223475</v>
      </c>
      <c r="AJ218" s="71">
        <v>10.670443814919736</v>
      </c>
      <c r="AK218" s="71">
        <v>20.884482215926976</v>
      </c>
      <c r="AL218" s="71">
        <v>12.322946175637393</v>
      </c>
      <c r="AM218" s="71">
        <v>48.504878816493544</v>
      </c>
      <c r="AN218" s="76">
        <v>31402</v>
      </c>
      <c r="AO218" s="76">
        <v>56616</v>
      </c>
      <c r="AP218" s="71">
        <v>0.39172175007869059</v>
      </c>
      <c r="AQ218" s="76">
        <v>6354</v>
      </c>
      <c r="AR218" s="76">
        <v>2103</v>
      </c>
      <c r="AS218" s="76">
        <v>5688</v>
      </c>
      <c r="AT218" s="76">
        <v>666</v>
      </c>
      <c r="AU218" s="76">
        <v>136</v>
      </c>
      <c r="AV218" s="76">
        <v>91</v>
      </c>
      <c r="AW218" s="76">
        <v>221</v>
      </c>
      <c r="AX218" s="76">
        <v>249</v>
      </c>
      <c r="AY218" s="76">
        <v>112</v>
      </c>
      <c r="AZ218" s="76">
        <v>581</v>
      </c>
      <c r="BA218" s="76">
        <v>497</v>
      </c>
      <c r="BB218" s="76">
        <v>75</v>
      </c>
      <c r="BC218" s="76">
        <v>352</v>
      </c>
      <c r="BD218" s="76">
        <v>999</v>
      </c>
      <c r="BE218" s="76">
        <v>399</v>
      </c>
      <c r="BF218" s="76">
        <v>169</v>
      </c>
      <c r="BG218" s="76">
        <v>2036</v>
      </c>
      <c r="BH218" s="76">
        <v>183</v>
      </c>
      <c r="BI218" s="76">
        <v>41</v>
      </c>
      <c r="BJ218" s="71">
        <v>0.2221136622699886</v>
      </c>
      <c r="BK218" s="87">
        <v>4</v>
      </c>
      <c r="BL218" s="87">
        <v>4.5999999999999996</v>
      </c>
      <c r="BM218" s="87">
        <v>5.7</v>
      </c>
      <c r="BN218" s="87">
        <v>7.2</v>
      </c>
      <c r="BO218" s="87">
        <v>3.1</v>
      </c>
      <c r="BP218" s="87">
        <v>5.9</v>
      </c>
      <c r="BQ218" s="87">
        <v>4.8</v>
      </c>
      <c r="BR218" s="87">
        <v>5.2</v>
      </c>
      <c r="BS218" s="87">
        <v>5.4</v>
      </c>
      <c r="BT218" s="87">
        <v>6.5</v>
      </c>
      <c r="BU218" s="87">
        <v>7.8</v>
      </c>
      <c r="BV218" s="87">
        <v>8</v>
      </c>
      <c r="BW218" s="87">
        <v>8.8000000000000007</v>
      </c>
      <c r="BX218" s="87">
        <v>6.7</v>
      </c>
      <c r="BY218" s="87">
        <v>7.7</v>
      </c>
      <c r="BZ218" s="87">
        <v>5.4</v>
      </c>
      <c r="CA218" s="87">
        <v>1.7</v>
      </c>
      <c r="CB218" s="87">
        <v>1.7</v>
      </c>
      <c r="CC218" s="87">
        <v>14.3</v>
      </c>
      <c r="CD218" s="87">
        <v>62.7</v>
      </c>
      <c r="CE218" s="87">
        <v>23.2</v>
      </c>
    </row>
    <row r="219" spans="1:83" x14ac:dyDescent="0.25">
      <c r="A219" s="61" t="s">
        <v>515</v>
      </c>
      <c r="B219" s="61" t="s">
        <v>516</v>
      </c>
      <c r="C219" s="61" t="s">
        <v>517</v>
      </c>
      <c r="D219" s="61" t="s">
        <v>2099</v>
      </c>
      <c r="E219" s="61" t="s">
        <v>518</v>
      </c>
      <c r="F219" s="61" t="s">
        <v>519</v>
      </c>
      <c r="G219" s="61" t="s">
        <v>440</v>
      </c>
      <c r="H219" s="61" t="s">
        <v>520</v>
      </c>
      <c r="I219" s="61" t="s">
        <v>521</v>
      </c>
      <c r="J219" s="97" t="s">
        <v>521</v>
      </c>
      <c r="K219" s="61">
        <v>5404876</v>
      </c>
      <c r="L219" s="61" t="s">
        <v>121</v>
      </c>
      <c r="M219" s="83">
        <v>0.33582132545982868</v>
      </c>
      <c r="N219" s="77">
        <v>868</v>
      </c>
      <c r="O219" s="62">
        <v>2584.7078020178656</v>
      </c>
      <c r="P219" s="77">
        <v>434</v>
      </c>
      <c r="Q219" s="62">
        <v>2</v>
      </c>
      <c r="R219" s="77">
        <v>868</v>
      </c>
      <c r="S219" s="77">
        <v>12</v>
      </c>
      <c r="T219" s="77">
        <v>91</v>
      </c>
      <c r="U219" s="77">
        <v>22</v>
      </c>
      <c r="V219" s="77">
        <v>32</v>
      </c>
      <c r="W219" s="77">
        <v>30</v>
      </c>
      <c r="X219" s="77">
        <v>14</v>
      </c>
      <c r="Y219" s="77">
        <v>51</v>
      </c>
      <c r="Z219" s="77">
        <v>33</v>
      </c>
      <c r="AA219" s="77">
        <v>19</v>
      </c>
      <c r="AB219" s="77">
        <v>16</v>
      </c>
      <c r="AC219" s="77">
        <v>54</v>
      </c>
      <c r="AD219" s="77">
        <v>41</v>
      </c>
      <c r="AE219" s="77">
        <v>12</v>
      </c>
      <c r="AF219" s="77">
        <v>3</v>
      </c>
      <c r="AG219" s="77">
        <v>4</v>
      </c>
      <c r="AH219" s="77">
        <v>0</v>
      </c>
      <c r="AI219" s="62">
        <v>28.801843317972349</v>
      </c>
      <c r="AJ219" s="62">
        <v>14.285714285714285</v>
      </c>
      <c r="AK219" s="62">
        <v>26.958525345622121</v>
      </c>
      <c r="AL219" s="62">
        <v>3.6866359447004609</v>
      </c>
      <c r="AM219" s="62">
        <v>26.267281105990779</v>
      </c>
      <c r="AN219" s="77">
        <v>22630</v>
      </c>
      <c r="AO219" s="77">
        <v>37569</v>
      </c>
      <c r="AP219" s="62">
        <v>0.70046082949308752</v>
      </c>
      <c r="AQ219" s="77">
        <v>434</v>
      </c>
      <c r="AR219" s="77">
        <v>67</v>
      </c>
      <c r="AS219" s="77">
        <v>134</v>
      </c>
      <c r="AT219" s="77">
        <v>300</v>
      </c>
      <c r="AU219" s="77">
        <v>21</v>
      </c>
      <c r="AV219" s="77">
        <v>88</v>
      </c>
      <c r="AW219" s="77">
        <v>10</v>
      </c>
      <c r="AX219" s="77">
        <v>9</v>
      </c>
      <c r="AY219" s="77">
        <v>21</v>
      </c>
      <c r="AZ219" s="77">
        <v>45</v>
      </c>
      <c r="BA219" s="77">
        <v>30</v>
      </c>
      <c r="BB219" s="77">
        <v>60</v>
      </c>
      <c r="BC219" s="77">
        <v>13</v>
      </c>
      <c r="BD219" s="77">
        <v>36</v>
      </c>
      <c r="BE219" s="77">
        <v>12</v>
      </c>
      <c r="BF219" s="77">
        <v>14</v>
      </c>
      <c r="BG219" s="77">
        <v>56</v>
      </c>
      <c r="BH219" s="77">
        <v>4</v>
      </c>
      <c r="BI219" s="77">
        <v>0</v>
      </c>
      <c r="BJ219" s="62">
        <v>0.19570405727923629</v>
      </c>
      <c r="BK219" s="88">
        <v>1.6</v>
      </c>
      <c r="BL219" s="88">
        <v>3.5</v>
      </c>
      <c r="BM219" s="88">
        <v>12.6</v>
      </c>
      <c r="BN219" s="88">
        <v>6.9</v>
      </c>
      <c r="BO219" s="88">
        <v>7.7</v>
      </c>
      <c r="BP219" s="88">
        <v>5.4</v>
      </c>
      <c r="BQ219" s="88">
        <v>3.1</v>
      </c>
      <c r="BR219" s="88">
        <v>4.5</v>
      </c>
      <c r="BS219" s="88">
        <v>7.3</v>
      </c>
      <c r="BT219" s="88">
        <v>5.6</v>
      </c>
      <c r="BU219" s="88">
        <v>4.4000000000000004</v>
      </c>
      <c r="BV219" s="88">
        <v>6.8</v>
      </c>
      <c r="BW219" s="88">
        <v>3.3</v>
      </c>
      <c r="BX219" s="88">
        <v>5.2</v>
      </c>
      <c r="BY219" s="88">
        <v>16.2</v>
      </c>
      <c r="BZ219" s="88">
        <v>1.8</v>
      </c>
      <c r="CA219" s="88">
        <v>1.6</v>
      </c>
      <c r="CB219" s="88">
        <v>2.4</v>
      </c>
      <c r="CC219" s="88">
        <v>17.7</v>
      </c>
      <c r="CD219" s="88">
        <v>54.999999999999993</v>
      </c>
      <c r="CE219" s="88">
        <v>27.2</v>
      </c>
    </row>
    <row r="220" spans="1:83" x14ac:dyDescent="0.25">
      <c r="A220" s="61" t="s">
        <v>1297</v>
      </c>
      <c r="B220" s="61" t="s">
        <v>1298</v>
      </c>
      <c r="C220" s="61" t="s">
        <v>1299</v>
      </c>
      <c r="D220" s="61" t="s">
        <v>2099</v>
      </c>
      <c r="E220" s="61" t="s">
        <v>518</v>
      </c>
      <c r="F220" s="61" t="s">
        <v>519</v>
      </c>
      <c r="G220" s="61" t="s">
        <v>440</v>
      </c>
      <c r="H220" s="61" t="s">
        <v>1300</v>
      </c>
      <c r="I220" s="61" t="s">
        <v>1301</v>
      </c>
      <c r="J220" s="97" t="s">
        <v>1301</v>
      </c>
      <c r="K220" s="61">
        <v>5462332</v>
      </c>
      <c r="L220" s="61" t="s">
        <v>260</v>
      </c>
      <c r="M220" s="83">
        <v>0.53013527504674451</v>
      </c>
      <c r="N220" s="77">
        <v>492</v>
      </c>
      <c r="O220" s="62">
        <v>928.06501124947408</v>
      </c>
      <c r="P220" s="77">
        <v>169</v>
      </c>
      <c r="Q220" s="62">
        <v>2.88</v>
      </c>
      <c r="R220" s="77">
        <v>487</v>
      </c>
      <c r="S220" s="77">
        <v>0</v>
      </c>
      <c r="T220" s="77">
        <v>18</v>
      </c>
      <c r="U220" s="77">
        <v>17</v>
      </c>
      <c r="V220" s="77">
        <v>13</v>
      </c>
      <c r="W220" s="77">
        <v>19</v>
      </c>
      <c r="X220" s="77">
        <v>0</v>
      </c>
      <c r="Y220" s="77">
        <v>12</v>
      </c>
      <c r="Z220" s="77">
        <v>2</v>
      </c>
      <c r="AA220" s="77">
        <v>2</v>
      </c>
      <c r="AB220" s="77">
        <v>48</v>
      </c>
      <c r="AC220" s="77">
        <v>17</v>
      </c>
      <c r="AD220" s="77">
        <v>8</v>
      </c>
      <c r="AE220" s="77">
        <v>6</v>
      </c>
      <c r="AF220" s="77">
        <v>3</v>
      </c>
      <c r="AG220" s="77">
        <v>4</v>
      </c>
      <c r="AH220" s="77">
        <v>0</v>
      </c>
      <c r="AI220" s="62">
        <v>20.710059171597635</v>
      </c>
      <c r="AJ220" s="62">
        <v>18.934911242603551</v>
      </c>
      <c r="AK220" s="62">
        <v>9.4674556213017755</v>
      </c>
      <c r="AL220" s="62">
        <v>28.402366863905325</v>
      </c>
      <c r="AM220" s="62">
        <v>22.485207100591715</v>
      </c>
      <c r="AN220" s="77">
        <v>19038</v>
      </c>
      <c r="AO220" s="77">
        <v>55208</v>
      </c>
      <c r="AP220" s="62">
        <v>0.4911242603550296</v>
      </c>
      <c r="AQ220" s="77">
        <v>169</v>
      </c>
      <c r="AR220" s="77">
        <v>39</v>
      </c>
      <c r="AS220" s="77">
        <v>108</v>
      </c>
      <c r="AT220" s="77">
        <v>61</v>
      </c>
      <c r="AU220" s="77">
        <v>0</v>
      </c>
      <c r="AV220" s="77">
        <v>11</v>
      </c>
      <c r="AW220" s="77">
        <v>24</v>
      </c>
      <c r="AX220" s="77">
        <v>19</v>
      </c>
      <c r="AY220" s="77">
        <v>0</v>
      </c>
      <c r="AZ220" s="77">
        <v>0</v>
      </c>
      <c r="BA220" s="77">
        <v>2</v>
      </c>
      <c r="BB220" s="77">
        <v>4</v>
      </c>
      <c r="BC220" s="77">
        <v>10</v>
      </c>
      <c r="BD220" s="77">
        <v>65</v>
      </c>
      <c r="BE220" s="77">
        <v>0</v>
      </c>
      <c r="BF220" s="77">
        <v>0</v>
      </c>
      <c r="BG220" s="77">
        <v>21</v>
      </c>
      <c r="BH220" s="77">
        <v>0</v>
      </c>
      <c r="BI220" s="77">
        <v>0</v>
      </c>
      <c r="BJ220" s="62">
        <v>0.21794871794871795</v>
      </c>
      <c r="BK220" s="88">
        <v>4.5</v>
      </c>
      <c r="BL220" s="88">
        <v>7.9</v>
      </c>
      <c r="BM220" s="88">
        <v>10.4</v>
      </c>
      <c r="BN220" s="88">
        <v>14</v>
      </c>
      <c r="BO220" s="88">
        <v>2.2000000000000002</v>
      </c>
      <c r="BP220" s="88">
        <v>0</v>
      </c>
      <c r="BQ220" s="88">
        <v>6.9</v>
      </c>
      <c r="BR220" s="88">
        <v>3</v>
      </c>
      <c r="BS220" s="88">
        <v>2.6</v>
      </c>
      <c r="BT220" s="88">
        <v>4.7</v>
      </c>
      <c r="BU220" s="88">
        <v>8.6999999999999993</v>
      </c>
      <c r="BV220" s="88">
        <v>11.4</v>
      </c>
      <c r="BW220" s="88">
        <v>5.7</v>
      </c>
      <c r="BX220" s="88">
        <v>8.1</v>
      </c>
      <c r="BY220" s="88">
        <v>2.8</v>
      </c>
      <c r="BZ220" s="88">
        <v>2</v>
      </c>
      <c r="CA220" s="88">
        <v>1.4</v>
      </c>
      <c r="CB220" s="88">
        <v>3.5</v>
      </c>
      <c r="CC220" s="88">
        <v>22.8</v>
      </c>
      <c r="CD220" s="88">
        <v>59.20000000000001</v>
      </c>
      <c r="CE220" s="88">
        <v>17.799999999999997</v>
      </c>
    </row>
    <row r="221" spans="1:83" s="18" customFormat="1" x14ac:dyDescent="0.25">
      <c r="A221" s="67" t="s">
        <v>65</v>
      </c>
      <c r="B221" s="68" t="s">
        <v>1984</v>
      </c>
      <c r="C221" s="67"/>
      <c r="D221" s="67" t="s">
        <v>2098</v>
      </c>
      <c r="E221" s="67"/>
      <c r="F221" s="67"/>
      <c r="G221" s="67"/>
      <c r="H221" s="67"/>
      <c r="I221" s="67"/>
      <c r="J221" s="98"/>
      <c r="K221" s="67">
        <v>54065</v>
      </c>
      <c r="L221" s="67" t="s">
        <v>64</v>
      </c>
      <c r="M221" s="84">
        <v>229.89969218044934</v>
      </c>
      <c r="N221" s="78">
        <v>17144</v>
      </c>
      <c r="O221" s="69">
        <v>74.571652695139733</v>
      </c>
      <c r="P221" s="78">
        <v>6957</v>
      </c>
      <c r="Q221" s="69">
        <v>2.4500000000000002</v>
      </c>
      <c r="R221" s="78">
        <v>17034</v>
      </c>
      <c r="S221" s="78">
        <v>171</v>
      </c>
      <c r="T221" s="78">
        <v>263</v>
      </c>
      <c r="U221" s="78">
        <v>210</v>
      </c>
      <c r="V221" s="78">
        <v>388</v>
      </c>
      <c r="W221" s="78">
        <v>384</v>
      </c>
      <c r="X221" s="78">
        <v>352</v>
      </c>
      <c r="Y221" s="78">
        <v>345</v>
      </c>
      <c r="Z221" s="78">
        <v>373</v>
      </c>
      <c r="AA221" s="78">
        <v>390</v>
      </c>
      <c r="AB221" s="78">
        <v>847</v>
      </c>
      <c r="AC221" s="78">
        <v>893</v>
      </c>
      <c r="AD221" s="78">
        <v>802</v>
      </c>
      <c r="AE221" s="78">
        <v>687</v>
      </c>
      <c r="AF221" s="78">
        <v>312</v>
      </c>
      <c r="AG221" s="78">
        <v>405</v>
      </c>
      <c r="AH221" s="78">
        <v>135</v>
      </c>
      <c r="AI221" s="69">
        <v>9.2568635906281447</v>
      </c>
      <c r="AJ221" s="69">
        <v>11.096737099324422</v>
      </c>
      <c r="AK221" s="69">
        <v>20.986057208566912</v>
      </c>
      <c r="AL221" s="69">
        <v>12.174787983326146</v>
      </c>
      <c r="AM221" s="69">
        <v>46.485554118154376</v>
      </c>
      <c r="AN221" s="78">
        <v>31402</v>
      </c>
      <c r="AO221" s="78">
        <v>56616</v>
      </c>
      <c r="AP221" s="69">
        <v>0.41339657898519477</v>
      </c>
      <c r="AQ221" s="78">
        <v>6957</v>
      </c>
      <c r="AR221" s="78">
        <v>2209</v>
      </c>
      <c r="AS221" s="78">
        <v>5930</v>
      </c>
      <c r="AT221" s="78">
        <v>1027</v>
      </c>
      <c r="AU221" s="78">
        <v>157</v>
      </c>
      <c r="AV221" s="78">
        <v>190</v>
      </c>
      <c r="AW221" s="78">
        <v>255</v>
      </c>
      <c r="AX221" s="78">
        <v>277</v>
      </c>
      <c r="AY221" s="78">
        <v>133</v>
      </c>
      <c r="AZ221" s="78">
        <v>626</v>
      </c>
      <c r="BA221" s="78">
        <v>529</v>
      </c>
      <c r="BB221" s="78">
        <v>139</v>
      </c>
      <c r="BC221" s="78">
        <v>375</v>
      </c>
      <c r="BD221" s="78">
        <v>1100</v>
      </c>
      <c r="BE221" s="78">
        <v>411</v>
      </c>
      <c r="BF221" s="78">
        <v>183</v>
      </c>
      <c r="BG221" s="78">
        <v>2113</v>
      </c>
      <c r="BH221" s="78">
        <v>187</v>
      </c>
      <c r="BI221" s="78">
        <v>41</v>
      </c>
      <c r="BJ221" s="69">
        <v>0.22036926742108398</v>
      </c>
      <c r="BK221" s="89">
        <v>4</v>
      </c>
      <c r="BL221" s="89">
        <v>4.5999999999999996</v>
      </c>
      <c r="BM221" s="89">
        <v>5.7</v>
      </c>
      <c r="BN221" s="89">
        <v>7.2</v>
      </c>
      <c r="BO221" s="89">
        <v>3.1</v>
      </c>
      <c r="BP221" s="89">
        <v>5.9</v>
      </c>
      <c r="BQ221" s="89">
        <v>4.8</v>
      </c>
      <c r="BR221" s="89">
        <v>5.2</v>
      </c>
      <c r="BS221" s="89">
        <v>5.4</v>
      </c>
      <c r="BT221" s="89">
        <v>6.5</v>
      </c>
      <c r="BU221" s="89">
        <v>7.8</v>
      </c>
      <c r="BV221" s="89">
        <v>8</v>
      </c>
      <c r="BW221" s="89">
        <v>8.8000000000000007</v>
      </c>
      <c r="BX221" s="89">
        <v>6.7</v>
      </c>
      <c r="BY221" s="89">
        <v>7.7</v>
      </c>
      <c r="BZ221" s="89">
        <v>5.4</v>
      </c>
      <c r="CA221" s="89">
        <v>1.7</v>
      </c>
      <c r="CB221" s="89">
        <v>1.7</v>
      </c>
      <c r="CC221" s="89">
        <v>14.3</v>
      </c>
      <c r="CD221" s="89">
        <v>62.7</v>
      </c>
      <c r="CE221" s="89">
        <v>23.2</v>
      </c>
    </row>
    <row r="222" spans="1:83" s="72" customFormat="1" x14ac:dyDescent="0.25">
      <c r="A222" s="70" t="s">
        <v>1840</v>
      </c>
      <c r="B222" s="70" t="s">
        <v>1841</v>
      </c>
      <c r="C222" s="70" t="s">
        <v>1842</v>
      </c>
      <c r="D222" s="70" t="s">
        <v>2097</v>
      </c>
      <c r="E222" s="70" t="s">
        <v>1415</v>
      </c>
      <c r="F222" s="70" t="s">
        <v>1416</v>
      </c>
      <c r="G222" s="70" t="s">
        <v>440</v>
      </c>
      <c r="H222" s="70" t="s">
        <v>1843</v>
      </c>
      <c r="I222" s="70" t="s">
        <v>1844</v>
      </c>
      <c r="J222" s="96" t="s">
        <v>1844</v>
      </c>
      <c r="K222" s="70" t="s">
        <v>1978</v>
      </c>
      <c r="L222" s="70" t="s">
        <v>1978</v>
      </c>
      <c r="M222" s="82">
        <v>647.69418678560328</v>
      </c>
      <c r="N222" s="76">
        <v>18699</v>
      </c>
      <c r="O222" s="71">
        <v>28.870106265427477</v>
      </c>
      <c r="P222" s="76">
        <v>7149</v>
      </c>
      <c r="Q222" s="71">
        <v>2.6142117778710308</v>
      </c>
      <c r="R222" s="76">
        <v>18689</v>
      </c>
      <c r="S222" s="76">
        <v>440</v>
      </c>
      <c r="T222" s="76">
        <v>432</v>
      </c>
      <c r="U222" s="76">
        <v>520</v>
      </c>
      <c r="V222" s="76">
        <v>633</v>
      </c>
      <c r="W222" s="76">
        <v>378</v>
      </c>
      <c r="X222" s="76">
        <v>508</v>
      </c>
      <c r="Y222" s="76">
        <v>311</v>
      </c>
      <c r="Z222" s="76">
        <v>504</v>
      </c>
      <c r="AA222" s="76">
        <v>248</v>
      </c>
      <c r="AB222" s="76">
        <v>544</v>
      </c>
      <c r="AC222" s="76">
        <v>898</v>
      </c>
      <c r="AD222" s="76">
        <v>802</v>
      </c>
      <c r="AE222" s="76">
        <v>517</v>
      </c>
      <c r="AF222" s="76">
        <v>205</v>
      </c>
      <c r="AG222" s="76">
        <v>101</v>
      </c>
      <c r="AH222" s="76">
        <v>108</v>
      </c>
      <c r="AI222" s="71">
        <v>19.471254720939992</v>
      </c>
      <c r="AJ222" s="71">
        <v>14.1418380193034</v>
      </c>
      <c r="AK222" s="71">
        <v>21.975101412785005</v>
      </c>
      <c r="AL222" s="71">
        <v>7.6094558679535602</v>
      </c>
      <c r="AM222" s="71">
        <v>36.802349979018047</v>
      </c>
      <c r="AN222" s="76">
        <v>22898</v>
      </c>
      <c r="AO222" s="76">
        <v>42946</v>
      </c>
      <c r="AP222" s="71">
        <v>0.55588194153028392</v>
      </c>
      <c r="AQ222" s="76">
        <v>7149</v>
      </c>
      <c r="AR222" s="76">
        <v>2524</v>
      </c>
      <c r="AS222" s="76">
        <v>6137</v>
      </c>
      <c r="AT222" s="76">
        <v>1012</v>
      </c>
      <c r="AU222" s="76">
        <v>294</v>
      </c>
      <c r="AV222" s="76">
        <v>373</v>
      </c>
      <c r="AW222" s="76">
        <v>523</v>
      </c>
      <c r="AX222" s="76">
        <v>738</v>
      </c>
      <c r="AY222" s="76">
        <v>553</v>
      </c>
      <c r="AZ222" s="76">
        <v>182</v>
      </c>
      <c r="BA222" s="76">
        <v>736</v>
      </c>
      <c r="BB222" s="76">
        <v>184</v>
      </c>
      <c r="BC222" s="76">
        <v>104</v>
      </c>
      <c r="BD222" s="76">
        <v>1194</v>
      </c>
      <c r="BE222" s="76">
        <v>203</v>
      </c>
      <c r="BF222" s="76">
        <v>41</v>
      </c>
      <c r="BG222" s="76">
        <v>1583</v>
      </c>
      <c r="BH222" s="76">
        <v>80</v>
      </c>
      <c r="BI222" s="76">
        <v>0</v>
      </c>
      <c r="BJ222" s="71">
        <v>0.12522097819681791</v>
      </c>
      <c r="BK222" s="87">
        <v>4.8</v>
      </c>
      <c r="BL222" s="87">
        <v>6.2</v>
      </c>
      <c r="BM222" s="87">
        <v>5.5</v>
      </c>
      <c r="BN222" s="87">
        <v>5.0999999999999996</v>
      </c>
      <c r="BO222" s="87">
        <v>4.8</v>
      </c>
      <c r="BP222" s="87">
        <v>5.3</v>
      </c>
      <c r="BQ222" s="87">
        <v>5.0999999999999996</v>
      </c>
      <c r="BR222" s="87">
        <v>4.4000000000000004</v>
      </c>
      <c r="BS222" s="87">
        <v>7.2</v>
      </c>
      <c r="BT222" s="87">
        <v>6.7</v>
      </c>
      <c r="BU222" s="87">
        <v>6.7</v>
      </c>
      <c r="BV222" s="87">
        <v>6.5</v>
      </c>
      <c r="BW222" s="87">
        <v>8.5</v>
      </c>
      <c r="BX222" s="87">
        <v>8.6999999999999993</v>
      </c>
      <c r="BY222" s="87">
        <v>5.4</v>
      </c>
      <c r="BZ222" s="87">
        <v>4.8</v>
      </c>
      <c r="CA222" s="87">
        <v>2</v>
      </c>
      <c r="CB222" s="87">
        <v>2.2999999999999998</v>
      </c>
      <c r="CC222" s="87">
        <v>16.5</v>
      </c>
      <c r="CD222" s="87">
        <v>60.3</v>
      </c>
      <c r="CE222" s="87">
        <v>23.2</v>
      </c>
    </row>
    <row r="223" spans="1:83" x14ac:dyDescent="0.25">
      <c r="A223" s="61" t="s">
        <v>1412</v>
      </c>
      <c r="B223" s="61" t="s">
        <v>1413</v>
      </c>
      <c r="C223" s="61" t="s">
        <v>1414</v>
      </c>
      <c r="D223" s="61" t="s">
        <v>2099</v>
      </c>
      <c r="E223" s="61" t="s">
        <v>1415</v>
      </c>
      <c r="F223" s="61" t="s">
        <v>1416</v>
      </c>
      <c r="G223" s="61" t="s">
        <v>440</v>
      </c>
      <c r="H223" s="61" t="s">
        <v>1417</v>
      </c>
      <c r="I223" s="61" t="s">
        <v>1418</v>
      </c>
      <c r="J223" s="97" t="s">
        <v>1418</v>
      </c>
      <c r="K223" s="61">
        <v>5468116</v>
      </c>
      <c r="L223" s="61" t="s">
        <v>282</v>
      </c>
      <c r="M223" s="83">
        <v>1.6673646795167474</v>
      </c>
      <c r="N223" s="77">
        <v>2604</v>
      </c>
      <c r="O223" s="62">
        <v>1561.7459287638969</v>
      </c>
      <c r="P223" s="77">
        <v>964</v>
      </c>
      <c r="Q223" s="62">
        <v>2.62</v>
      </c>
      <c r="R223" s="77">
        <v>2523</v>
      </c>
      <c r="S223" s="77">
        <v>76</v>
      </c>
      <c r="T223" s="77">
        <v>81</v>
      </c>
      <c r="U223" s="77">
        <v>80</v>
      </c>
      <c r="V223" s="77">
        <v>58</v>
      </c>
      <c r="W223" s="77">
        <v>197</v>
      </c>
      <c r="X223" s="77">
        <v>77</v>
      </c>
      <c r="Y223" s="77">
        <v>22</v>
      </c>
      <c r="Z223" s="77">
        <v>54</v>
      </c>
      <c r="AA223" s="77">
        <v>38</v>
      </c>
      <c r="AB223" s="77">
        <v>61</v>
      </c>
      <c r="AC223" s="77">
        <v>53</v>
      </c>
      <c r="AD223" s="77">
        <v>117</v>
      </c>
      <c r="AE223" s="77">
        <v>19</v>
      </c>
      <c r="AF223" s="77">
        <v>25</v>
      </c>
      <c r="AG223" s="77">
        <v>0</v>
      </c>
      <c r="AH223" s="77">
        <v>6</v>
      </c>
      <c r="AI223" s="62">
        <v>24.585062240663898</v>
      </c>
      <c r="AJ223" s="62">
        <v>26.45228215767635</v>
      </c>
      <c r="AK223" s="62">
        <v>19.813278008298756</v>
      </c>
      <c r="AL223" s="62">
        <v>6.3278008298755184</v>
      </c>
      <c r="AM223" s="62">
        <v>22.821576763485478</v>
      </c>
      <c r="AN223" s="77">
        <v>17252</v>
      </c>
      <c r="AO223" s="77">
        <v>28958</v>
      </c>
      <c r="AP223" s="62">
        <v>0.70850622406639008</v>
      </c>
      <c r="AQ223" s="77">
        <v>964</v>
      </c>
      <c r="AR223" s="77">
        <v>216</v>
      </c>
      <c r="AS223" s="77">
        <v>756</v>
      </c>
      <c r="AT223" s="77">
        <v>208</v>
      </c>
      <c r="AU223" s="77">
        <v>23</v>
      </c>
      <c r="AV223" s="77">
        <v>49</v>
      </c>
      <c r="AW223" s="77">
        <v>149</v>
      </c>
      <c r="AX223" s="77">
        <v>74</v>
      </c>
      <c r="AY223" s="77">
        <v>80</v>
      </c>
      <c r="AZ223" s="77">
        <v>157</v>
      </c>
      <c r="BA223" s="77">
        <v>97</v>
      </c>
      <c r="BB223" s="77">
        <v>5</v>
      </c>
      <c r="BC223" s="77">
        <v>1</v>
      </c>
      <c r="BD223" s="77">
        <v>85</v>
      </c>
      <c r="BE223" s="77">
        <v>29</v>
      </c>
      <c r="BF223" s="77">
        <v>0</v>
      </c>
      <c r="BG223" s="77">
        <v>153</v>
      </c>
      <c r="BH223" s="77">
        <v>14</v>
      </c>
      <c r="BI223" s="77">
        <v>0</v>
      </c>
      <c r="BJ223" s="62">
        <v>0.33515283842794757</v>
      </c>
      <c r="BK223" s="88">
        <v>3.7</v>
      </c>
      <c r="BL223" s="88">
        <v>10.9</v>
      </c>
      <c r="BM223" s="88">
        <v>3.5</v>
      </c>
      <c r="BN223" s="88">
        <v>2.2999999999999998</v>
      </c>
      <c r="BO223" s="88">
        <v>3.1</v>
      </c>
      <c r="BP223" s="88">
        <v>8.1999999999999993</v>
      </c>
      <c r="BQ223" s="88">
        <v>3</v>
      </c>
      <c r="BR223" s="88">
        <v>6.3</v>
      </c>
      <c r="BS223" s="88">
        <v>8.3000000000000007</v>
      </c>
      <c r="BT223" s="88">
        <v>11.1</v>
      </c>
      <c r="BU223" s="88">
        <v>4.7</v>
      </c>
      <c r="BV223" s="88">
        <v>4.0999999999999996</v>
      </c>
      <c r="BW223" s="88">
        <v>5.6</v>
      </c>
      <c r="BX223" s="88">
        <v>7.9</v>
      </c>
      <c r="BY223" s="88">
        <v>5.8</v>
      </c>
      <c r="BZ223" s="88">
        <v>3.1</v>
      </c>
      <c r="CA223" s="88">
        <v>2.8</v>
      </c>
      <c r="CB223" s="88">
        <v>5.4</v>
      </c>
      <c r="CC223" s="88">
        <v>18.100000000000001</v>
      </c>
      <c r="CD223" s="88">
        <v>56.70000000000001</v>
      </c>
      <c r="CE223" s="88">
        <v>25</v>
      </c>
    </row>
    <row r="224" spans="1:83" x14ac:dyDescent="0.25">
      <c r="A224" s="61" t="s">
        <v>1525</v>
      </c>
      <c r="B224" s="61" t="s">
        <v>1526</v>
      </c>
      <c r="C224" s="61" t="s">
        <v>1527</v>
      </c>
      <c r="D224" s="61" t="s">
        <v>2099</v>
      </c>
      <c r="E224" s="61" t="s">
        <v>1415</v>
      </c>
      <c r="F224" s="61" t="s">
        <v>1416</v>
      </c>
      <c r="G224" s="61" t="s">
        <v>440</v>
      </c>
      <c r="H224" s="61" t="s">
        <v>1528</v>
      </c>
      <c r="I224" s="61" t="s">
        <v>1529</v>
      </c>
      <c r="J224" s="97" t="s">
        <v>1529</v>
      </c>
      <c r="K224" s="61">
        <v>5477980</v>
      </c>
      <c r="L224" s="61" t="s">
        <v>304</v>
      </c>
      <c r="M224" s="83">
        <v>4.5260168728898309</v>
      </c>
      <c r="N224" s="77">
        <v>3467</v>
      </c>
      <c r="O224" s="62">
        <v>766.0157037342957</v>
      </c>
      <c r="P224" s="77">
        <v>1565</v>
      </c>
      <c r="Q224" s="62">
        <v>2.1800000000000002</v>
      </c>
      <c r="R224" s="77">
        <v>3407</v>
      </c>
      <c r="S224" s="77">
        <v>195</v>
      </c>
      <c r="T224" s="77">
        <v>231</v>
      </c>
      <c r="U224" s="77">
        <v>53</v>
      </c>
      <c r="V224" s="77">
        <v>169</v>
      </c>
      <c r="W224" s="77">
        <v>17</v>
      </c>
      <c r="X224" s="77">
        <v>0</v>
      </c>
      <c r="Y224" s="77">
        <v>55</v>
      </c>
      <c r="Z224" s="77">
        <v>29</v>
      </c>
      <c r="AA224" s="77">
        <v>51</v>
      </c>
      <c r="AB224" s="77">
        <v>108</v>
      </c>
      <c r="AC224" s="77">
        <v>138</v>
      </c>
      <c r="AD224" s="77">
        <v>159</v>
      </c>
      <c r="AE224" s="77">
        <v>258</v>
      </c>
      <c r="AF224" s="77">
        <v>59</v>
      </c>
      <c r="AG224" s="77">
        <v>43</v>
      </c>
      <c r="AH224" s="77">
        <v>0</v>
      </c>
      <c r="AI224" s="62">
        <v>30.60702875399361</v>
      </c>
      <c r="AJ224" s="62">
        <v>11.884984025559106</v>
      </c>
      <c r="AK224" s="62">
        <v>8.6261980830670915</v>
      </c>
      <c r="AL224" s="62">
        <v>6.9009584664536741</v>
      </c>
      <c r="AM224" s="62">
        <v>41.980830670926515</v>
      </c>
      <c r="AN224" s="77">
        <v>25746</v>
      </c>
      <c r="AO224" s="77">
        <v>46642</v>
      </c>
      <c r="AP224" s="62">
        <v>0.51118210862619806</v>
      </c>
      <c r="AQ224" s="77">
        <v>1565</v>
      </c>
      <c r="AR224" s="77">
        <v>154</v>
      </c>
      <c r="AS224" s="77">
        <v>941</v>
      </c>
      <c r="AT224" s="77">
        <v>624</v>
      </c>
      <c r="AU224" s="77">
        <v>59</v>
      </c>
      <c r="AV224" s="77">
        <v>159</v>
      </c>
      <c r="AW224" s="77">
        <v>183</v>
      </c>
      <c r="AX224" s="77">
        <v>29</v>
      </c>
      <c r="AY224" s="77">
        <v>44</v>
      </c>
      <c r="AZ224" s="77">
        <v>50</v>
      </c>
      <c r="BA224" s="77">
        <v>95</v>
      </c>
      <c r="BB224" s="77">
        <v>40</v>
      </c>
      <c r="BC224" s="77">
        <v>0</v>
      </c>
      <c r="BD224" s="77">
        <v>177</v>
      </c>
      <c r="BE224" s="77">
        <v>69</v>
      </c>
      <c r="BF224" s="77">
        <v>0</v>
      </c>
      <c r="BG224" s="77">
        <v>439</v>
      </c>
      <c r="BH224" s="77">
        <v>64</v>
      </c>
      <c r="BI224" s="77">
        <v>0</v>
      </c>
      <c r="BJ224" s="62">
        <v>0.16548295454545456</v>
      </c>
      <c r="BK224" s="88">
        <v>4.5</v>
      </c>
      <c r="BL224" s="88">
        <v>6</v>
      </c>
      <c r="BM224" s="88">
        <v>5.7</v>
      </c>
      <c r="BN224" s="88">
        <v>4.7</v>
      </c>
      <c r="BO224" s="88">
        <v>5.4</v>
      </c>
      <c r="BP224" s="88">
        <v>4.4000000000000004</v>
      </c>
      <c r="BQ224" s="88">
        <v>4.5999999999999996</v>
      </c>
      <c r="BR224" s="88">
        <v>2.2000000000000002</v>
      </c>
      <c r="BS224" s="88">
        <v>6.4</v>
      </c>
      <c r="BT224" s="88">
        <v>2.8</v>
      </c>
      <c r="BU224" s="88">
        <v>4.4000000000000004</v>
      </c>
      <c r="BV224" s="88">
        <v>5.4</v>
      </c>
      <c r="BW224" s="88">
        <v>8.9</v>
      </c>
      <c r="BX224" s="88">
        <v>9.9</v>
      </c>
      <c r="BY224" s="88">
        <v>7.4</v>
      </c>
      <c r="BZ224" s="88">
        <v>11.5</v>
      </c>
      <c r="CA224" s="88">
        <v>1.1000000000000001</v>
      </c>
      <c r="CB224" s="88">
        <v>4.5999999999999996</v>
      </c>
      <c r="CC224" s="88">
        <v>16.2</v>
      </c>
      <c r="CD224" s="88">
        <v>49.2</v>
      </c>
      <c r="CE224" s="88">
        <v>34.5</v>
      </c>
    </row>
    <row r="225" spans="1:83" s="18" customFormat="1" x14ac:dyDescent="0.25">
      <c r="A225" s="67" t="s">
        <v>67</v>
      </c>
      <c r="B225" s="68" t="s">
        <v>1984</v>
      </c>
      <c r="C225" s="67"/>
      <c r="D225" s="67" t="s">
        <v>2098</v>
      </c>
      <c r="E225" s="67"/>
      <c r="F225" s="67"/>
      <c r="G225" s="67"/>
      <c r="H225" s="67"/>
      <c r="I225" s="67"/>
      <c r="J225" s="98"/>
      <c r="K225" s="67">
        <v>54067</v>
      </c>
      <c r="L225" s="67" t="s">
        <v>66</v>
      </c>
      <c r="M225" s="84">
        <v>653.88756833800983</v>
      </c>
      <c r="N225" s="78">
        <v>24770</v>
      </c>
      <c r="O225" s="69">
        <v>37.881130028145456</v>
      </c>
      <c r="P225" s="78">
        <v>9678</v>
      </c>
      <c r="Q225" s="69">
        <v>2.54</v>
      </c>
      <c r="R225" s="78">
        <v>24619</v>
      </c>
      <c r="S225" s="78">
        <v>711</v>
      </c>
      <c r="T225" s="78">
        <v>744</v>
      </c>
      <c r="U225" s="78">
        <v>653</v>
      </c>
      <c r="V225" s="78">
        <v>860</v>
      </c>
      <c r="W225" s="78">
        <v>592</v>
      </c>
      <c r="X225" s="78">
        <v>585</v>
      </c>
      <c r="Y225" s="78">
        <v>388</v>
      </c>
      <c r="Z225" s="78">
        <v>587</v>
      </c>
      <c r="AA225" s="78">
        <v>337</v>
      </c>
      <c r="AB225" s="78">
        <v>713</v>
      </c>
      <c r="AC225" s="78">
        <v>1089</v>
      </c>
      <c r="AD225" s="78">
        <v>1078</v>
      </c>
      <c r="AE225" s="78">
        <v>794</v>
      </c>
      <c r="AF225" s="78">
        <v>289</v>
      </c>
      <c r="AG225" s="78">
        <v>144</v>
      </c>
      <c r="AH225" s="78">
        <v>114</v>
      </c>
      <c r="AI225" s="69">
        <v>21.781359785079562</v>
      </c>
      <c r="AJ225" s="69">
        <v>15.00309981401116</v>
      </c>
      <c r="AK225" s="69">
        <v>19.601157263897502</v>
      </c>
      <c r="AL225" s="69">
        <v>7.367224633188675</v>
      </c>
      <c r="AM225" s="69">
        <v>36.247158503823101</v>
      </c>
      <c r="AN225" s="78">
        <v>22898</v>
      </c>
      <c r="AO225" s="78">
        <v>42946</v>
      </c>
      <c r="AP225" s="69">
        <v>0.56385616862988219</v>
      </c>
      <c r="AQ225" s="78">
        <v>9678</v>
      </c>
      <c r="AR225" s="78">
        <v>2894</v>
      </c>
      <c r="AS225" s="78">
        <v>7834</v>
      </c>
      <c r="AT225" s="78">
        <v>1844</v>
      </c>
      <c r="AU225" s="78">
        <v>376</v>
      </c>
      <c r="AV225" s="78">
        <v>581</v>
      </c>
      <c r="AW225" s="78">
        <v>855</v>
      </c>
      <c r="AX225" s="78">
        <v>841</v>
      </c>
      <c r="AY225" s="78">
        <v>677</v>
      </c>
      <c r="AZ225" s="78">
        <v>389</v>
      </c>
      <c r="BA225" s="78">
        <v>928</v>
      </c>
      <c r="BB225" s="78">
        <v>229</v>
      </c>
      <c r="BC225" s="78">
        <v>105</v>
      </c>
      <c r="BD225" s="78">
        <v>1456</v>
      </c>
      <c r="BE225" s="78">
        <v>301</v>
      </c>
      <c r="BF225" s="78">
        <v>41</v>
      </c>
      <c r="BG225" s="78">
        <v>2175</v>
      </c>
      <c r="BH225" s="78">
        <v>158</v>
      </c>
      <c r="BI225" s="78">
        <v>0</v>
      </c>
      <c r="BJ225" s="69">
        <v>0.15254609306409131</v>
      </c>
      <c r="BK225" s="89">
        <v>4.8</v>
      </c>
      <c r="BL225" s="89">
        <v>6.2</v>
      </c>
      <c r="BM225" s="89">
        <v>5.5</v>
      </c>
      <c r="BN225" s="89">
        <v>5.0999999999999996</v>
      </c>
      <c r="BO225" s="89">
        <v>4.8</v>
      </c>
      <c r="BP225" s="89">
        <v>5.3</v>
      </c>
      <c r="BQ225" s="89">
        <v>5.0999999999999996</v>
      </c>
      <c r="BR225" s="89">
        <v>4.4000000000000004</v>
      </c>
      <c r="BS225" s="89">
        <v>7.2</v>
      </c>
      <c r="BT225" s="89">
        <v>6.7</v>
      </c>
      <c r="BU225" s="89">
        <v>6.7</v>
      </c>
      <c r="BV225" s="89">
        <v>6.5</v>
      </c>
      <c r="BW225" s="89">
        <v>8.5</v>
      </c>
      <c r="BX225" s="89">
        <v>8.6999999999999993</v>
      </c>
      <c r="BY225" s="89">
        <v>5.4</v>
      </c>
      <c r="BZ225" s="89">
        <v>4.8</v>
      </c>
      <c r="CA225" s="89">
        <v>2</v>
      </c>
      <c r="CB225" s="89">
        <v>2.2999999999999998</v>
      </c>
      <c r="CC225" s="89">
        <v>16.5</v>
      </c>
      <c r="CD225" s="89">
        <v>60.3</v>
      </c>
      <c r="CE225" s="89">
        <v>23.2</v>
      </c>
    </row>
    <row r="226" spans="1:83" s="72" customFormat="1" x14ac:dyDescent="0.25">
      <c r="A226" s="70" t="s">
        <v>1845</v>
      </c>
      <c r="B226" s="70" t="s">
        <v>1846</v>
      </c>
      <c r="C226" s="70" t="s">
        <v>1847</v>
      </c>
      <c r="D226" s="70" t="s">
        <v>2097</v>
      </c>
      <c r="E226" s="70" t="s">
        <v>579</v>
      </c>
      <c r="F226" s="70" t="s">
        <v>580</v>
      </c>
      <c r="G226" s="70" t="s">
        <v>440</v>
      </c>
      <c r="H226" s="70" t="s">
        <v>1848</v>
      </c>
      <c r="I226" s="70" t="s">
        <v>1849</v>
      </c>
      <c r="J226" s="96" t="s">
        <v>1849</v>
      </c>
      <c r="K226" s="70" t="s">
        <v>1978</v>
      </c>
      <c r="L226" s="70" t="s">
        <v>1978</v>
      </c>
      <c r="M226" s="82">
        <v>87.024228302446801</v>
      </c>
      <c r="N226" s="76">
        <v>9501</v>
      </c>
      <c r="O226" s="71">
        <v>109.1764924014025</v>
      </c>
      <c r="P226" s="76">
        <v>3793</v>
      </c>
      <c r="Q226" s="71">
        <v>2.4822040601107305</v>
      </c>
      <c r="R226" s="76">
        <v>9415</v>
      </c>
      <c r="S226" s="76">
        <v>152</v>
      </c>
      <c r="T226" s="76">
        <v>99</v>
      </c>
      <c r="U226" s="76">
        <v>122</v>
      </c>
      <c r="V226" s="76">
        <v>29</v>
      </c>
      <c r="W226" s="76">
        <v>230</v>
      </c>
      <c r="X226" s="76">
        <v>228</v>
      </c>
      <c r="Y226" s="76">
        <v>120</v>
      </c>
      <c r="Z226" s="76">
        <v>204</v>
      </c>
      <c r="AA226" s="76">
        <v>104</v>
      </c>
      <c r="AB226" s="76">
        <v>120</v>
      </c>
      <c r="AC226" s="76">
        <v>333</v>
      </c>
      <c r="AD226" s="76">
        <v>827</v>
      </c>
      <c r="AE226" s="76">
        <v>282</v>
      </c>
      <c r="AF226" s="76">
        <v>417</v>
      </c>
      <c r="AG226" s="76">
        <v>185</v>
      </c>
      <c r="AH226" s="76">
        <v>342</v>
      </c>
      <c r="AI226" s="71">
        <v>9.8339045610334832</v>
      </c>
      <c r="AJ226" s="71">
        <v>6.8283680464012662</v>
      </c>
      <c r="AK226" s="71">
        <v>17.295017136831003</v>
      </c>
      <c r="AL226" s="71">
        <v>3.1637226469812809</v>
      </c>
      <c r="AM226" s="71">
        <v>62.905351964144472</v>
      </c>
      <c r="AN226" s="76">
        <v>32336</v>
      </c>
      <c r="AO226" s="76">
        <v>51516</v>
      </c>
      <c r="AP226" s="71">
        <v>0.33957289744265751</v>
      </c>
      <c r="AQ226" s="76">
        <v>3793</v>
      </c>
      <c r="AR226" s="76">
        <v>522</v>
      </c>
      <c r="AS226" s="76">
        <v>3248</v>
      </c>
      <c r="AT226" s="76">
        <v>545</v>
      </c>
      <c r="AU226" s="76">
        <v>31</v>
      </c>
      <c r="AV226" s="76">
        <v>23</v>
      </c>
      <c r="AW226" s="76">
        <v>254</v>
      </c>
      <c r="AX226" s="76">
        <v>189</v>
      </c>
      <c r="AY226" s="76">
        <v>107</v>
      </c>
      <c r="AZ226" s="76">
        <v>162</v>
      </c>
      <c r="BA226" s="76">
        <v>265</v>
      </c>
      <c r="BB226" s="76">
        <v>109</v>
      </c>
      <c r="BC226" s="76">
        <v>52</v>
      </c>
      <c r="BD226" s="76">
        <v>381</v>
      </c>
      <c r="BE226" s="76">
        <v>63</v>
      </c>
      <c r="BF226" s="76">
        <v>8</v>
      </c>
      <c r="BG226" s="76">
        <v>1992</v>
      </c>
      <c r="BH226" s="76">
        <v>31</v>
      </c>
      <c r="BI226" s="76">
        <v>0</v>
      </c>
      <c r="BJ226" s="71">
        <v>0.12980638123806926</v>
      </c>
      <c r="BK226" s="87">
        <v>5</v>
      </c>
      <c r="BL226" s="87">
        <v>5.4</v>
      </c>
      <c r="BM226" s="87">
        <v>5.6</v>
      </c>
      <c r="BN226" s="87">
        <v>6.8</v>
      </c>
      <c r="BO226" s="87">
        <v>6.8</v>
      </c>
      <c r="BP226" s="87">
        <v>5.8</v>
      </c>
      <c r="BQ226" s="87">
        <v>5.6</v>
      </c>
      <c r="BR226" s="87">
        <v>5.5</v>
      </c>
      <c r="BS226" s="87">
        <v>5.8</v>
      </c>
      <c r="BT226" s="87">
        <v>5.7</v>
      </c>
      <c r="BU226" s="87">
        <v>5.8</v>
      </c>
      <c r="BV226" s="87">
        <v>6.4</v>
      </c>
      <c r="BW226" s="87">
        <v>8</v>
      </c>
      <c r="BX226" s="87">
        <v>7.6</v>
      </c>
      <c r="BY226" s="87">
        <v>5</v>
      </c>
      <c r="BZ226" s="87">
        <v>3</v>
      </c>
      <c r="CA226" s="87">
        <v>2.7</v>
      </c>
      <c r="CB226" s="87">
        <v>3.4</v>
      </c>
      <c r="CC226" s="87">
        <v>16</v>
      </c>
      <c r="CD226" s="87">
        <v>62.199999999999996</v>
      </c>
      <c r="CE226" s="87">
        <v>21.7</v>
      </c>
    </row>
    <row r="227" spans="1:83" x14ac:dyDescent="0.25">
      <c r="A227" s="61" t="s">
        <v>576</v>
      </c>
      <c r="B227" s="61" t="s">
        <v>577</v>
      </c>
      <c r="C227" s="61" t="s">
        <v>578</v>
      </c>
      <c r="D227" s="61" t="s">
        <v>2099</v>
      </c>
      <c r="E227" s="61" t="s">
        <v>579</v>
      </c>
      <c r="F227" s="61" t="s">
        <v>580</v>
      </c>
      <c r="G227" s="61" t="s">
        <v>440</v>
      </c>
      <c r="H227" s="61" t="s">
        <v>581</v>
      </c>
      <c r="I227" s="61" t="s">
        <v>582</v>
      </c>
      <c r="J227" s="97" t="s">
        <v>582</v>
      </c>
      <c r="K227" s="61">
        <v>5406940</v>
      </c>
      <c r="L227" s="61" t="s">
        <v>130</v>
      </c>
      <c r="M227" s="83">
        <v>3.5426706411873798</v>
      </c>
      <c r="N227" s="77">
        <v>2559</v>
      </c>
      <c r="O227" s="62">
        <v>722.33641204148523</v>
      </c>
      <c r="P227" s="77">
        <v>1043</v>
      </c>
      <c r="Q227" s="62">
        <v>2.4500000000000002</v>
      </c>
      <c r="R227" s="77">
        <v>2559</v>
      </c>
      <c r="S227" s="77">
        <v>39</v>
      </c>
      <c r="T227" s="77">
        <v>19</v>
      </c>
      <c r="U227" s="77">
        <v>32</v>
      </c>
      <c r="V227" s="77">
        <v>17</v>
      </c>
      <c r="W227" s="77">
        <v>11</v>
      </c>
      <c r="X227" s="77">
        <v>53</v>
      </c>
      <c r="Y227" s="77">
        <v>36</v>
      </c>
      <c r="Z227" s="77">
        <v>39</v>
      </c>
      <c r="AA227" s="77">
        <v>30</v>
      </c>
      <c r="AB227" s="77">
        <v>76</v>
      </c>
      <c r="AC227" s="77">
        <v>97</v>
      </c>
      <c r="AD227" s="77">
        <v>177</v>
      </c>
      <c r="AE227" s="77">
        <v>156</v>
      </c>
      <c r="AF227" s="77">
        <v>144</v>
      </c>
      <c r="AG227" s="77">
        <v>82</v>
      </c>
      <c r="AH227" s="77">
        <v>35</v>
      </c>
      <c r="AI227" s="62">
        <v>8.6289549376797705</v>
      </c>
      <c r="AJ227" s="62">
        <v>2.6845637583892619</v>
      </c>
      <c r="AK227" s="62">
        <v>15.148609779482264</v>
      </c>
      <c r="AL227" s="62">
        <v>7.2866730584851398</v>
      </c>
      <c r="AM227" s="62">
        <v>66.251198465963569</v>
      </c>
      <c r="AN227" s="77">
        <v>38006</v>
      </c>
      <c r="AO227" s="77">
        <v>82220</v>
      </c>
      <c r="AP227" s="62">
        <v>0.26462128475551294</v>
      </c>
      <c r="AQ227" s="77">
        <v>1043</v>
      </c>
      <c r="AR227" s="77">
        <v>106</v>
      </c>
      <c r="AS227" s="77">
        <v>955</v>
      </c>
      <c r="AT227" s="77">
        <v>88</v>
      </c>
      <c r="AU227" s="77">
        <v>16</v>
      </c>
      <c r="AV227" s="77">
        <v>14</v>
      </c>
      <c r="AW227" s="77">
        <v>52</v>
      </c>
      <c r="AX227" s="77">
        <v>17</v>
      </c>
      <c r="AY227" s="77">
        <v>18</v>
      </c>
      <c r="AZ227" s="77">
        <v>46</v>
      </c>
      <c r="BA227" s="77">
        <v>64</v>
      </c>
      <c r="BB227" s="77">
        <v>19</v>
      </c>
      <c r="BC227" s="77">
        <v>22</v>
      </c>
      <c r="BD227" s="77">
        <v>81</v>
      </c>
      <c r="BE227" s="77">
        <v>57</v>
      </c>
      <c r="BF227" s="77">
        <v>30</v>
      </c>
      <c r="BG227" s="77">
        <v>520</v>
      </c>
      <c r="BH227" s="77">
        <v>74</v>
      </c>
      <c r="BI227" s="77">
        <v>0</v>
      </c>
      <c r="BJ227" s="62">
        <v>0.14563106796116504</v>
      </c>
      <c r="BK227" s="88">
        <v>6.7</v>
      </c>
      <c r="BL227" s="88">
        <v>8.3000000000000007</v>
      </c>
      <c r="BM227" s="88">
        <v>5.7</v>
      </c>
      <c r="BN227" s="88">
        <v>4</v>
      </c>
      <c r="BO227" s="88">
        <v>2.9</v>
      </c>
      <c r="BP227" s="88">
        <v>5.6</v>
      </c>
      <c r="BQ227" s="88">
        <v>7.2</v>
      </c>
      <c r="BR227" s="88">
        <v>8.9</v>
      </c>
      <c r="BS227" s="88">
        <v>4.8</v>
      </c>
      <c r="BT227" s="88">
        <v>8.6</v>
      </c>
      <c r="BU227" s="88">
        <v>4.0999999999999996</v>
      </c>
      <c r="BV227" s="88">
        <v>5.7</v>
      </c>
      <c r="BW227" s="88">
        <v>7.2</v>
      </c>
      <c r="BX227" s="88">
        <v>7</v>
      </c>
      <c r="BY227" s="88">
        <v>5.4</v>
      </c>
      <c r="BZ227" s="88">
        <v>2.5</v>
      </c>
      <c r="CA227" s="88">
        <v>1.9</v>
      </c>
      <c r="CB227" s="88">
        <v>3.4</v>
      </c>
      <c r="CC227" s="88">
        <v>20.7</v>
      </c>
      <c r="CD227" s="88">
        <v>59.000000000000007</v>
      </c>
      <c r="CE227" s="88">
        <v>20.2</v>
      </c>
    </row>
    <row r="228" spans="1:83" x14ac:dyDescent="0.25">
      <c r="A228" s="61" t="s">
        <v>735</v>
      </c>
      <c r="B228" s="61" t="s">
        <v>736</v>
      </c>
      <c r="C228" s="61" t="s">
        <v>737</v>
      </c>
      <c r="D228" s="61" t="s">
        <v>2099</v>
      </c>
      <c r="E228" s="61" t="s">
        <v>579</v>
      </c>
      <c r="F228" s="61" t="s">
        <v>580</v>
      </c>
      <c r="G228" s="61" t="s">
        <v>440</v>
      </c>
      <c r="H228" s="61" t="s">
        <v>738</v>
      </c>
      <c r="I228" s="61" t="s">
        <v>739</v>
      </c>
      <c r="J228" s="97" t="s">
        <v>739</v>
      </c>
      <c r="K228" s="61">
        <v>5415916</v>
      </c>
      <c r="L228" s="61" t="s">
        <v>157</v>
      </c>
      <c r="M228" s="83">
        <v>0.40444391125880724</v>
      </c>
      <c r="N228" s="77">
        <v>579</v>
      </c>
      <c r="O228" s="62">
        <v>1431.5952938885828</v>
      </c>
      <c r="P228" s="77">
        <v>221</v>
      </c>
      <c r="Q228" s="62">
        <v>2.62</v>
      </c>
      <c r="R228" s="77">
        <v>579</v>
      </c>
      <c r="S228" s="77">
        <v>5</v>
      </c>
      <c r="T228" s="77">
        <v>2</v>
      </c>
      <c r="U228" s="77">
        <v>24</v>
      </c>
      <c r="V228" s="77">
        <v>3</v>
      </c>
      <c r="W228" s="77">
        <v>14</v>
      </c>
      <c r="X228" s="77">
        <v>5</v>
      </c>
      <c r="Y228" s="77">
        <v>4</v>
      </c>
      <c r="Z228" s="77">
        <v>2</v>
      </c>
      <c r="AA228" s="77">
        <v>0</v>
      </c>
      <c r="AB228" s="77">
        <v>29</v>
      </c>
      <c r="AC228" s="77">
        <v>18</v>
      </c>
      <c r="AD228" s="77">
        <v>34</v>
      </c>
      <c r="AE228" s="77">
        <v>29</v>
      </c>
      <c r="AF228" s="77">
        <v>16</v>
      </c>
      <c r="AG228" s="77">
        <v>13</v>
      </c>
      <c r="AH228" s="77">
        <v>23</v>
      </c>
      <c r="AI228" s="62">
        <v>14.027149321266968</v>
      </c>
      <c r="AJ228" s="62">
        <v>7.6923076923076925</v>
      </c>
      <c r="AK228" s="62">
        <v>4.9773755656108598</v>
      </c>
      <c r="AL228" s="62">
        <v>13.122171945701359</v>
      </c>
      <c r="AM228" s="62">
        <v>60.180995475113122</v>
      </c>
      <c r="AN228" s="77">
        <v>35105</v>
      </c>
      <c r="AO228" s="77">
        <v>78542</v>
      </c>
      <c r="AP228" s="62">
        <v>0.2669683257918552</v>
      </c>
      <c r="AQ228" s="77">
        <v>221</v>
      </c>
      <c r="AR228" s="77">
        <v>7</v>
      </c>
      <c r="AS228" s="77">
        <v>201</v>
      </c>
      <c r="AT228" s="77">
        <v>20</v>
      </c>
      <c r="AU228" s="77">
        <v>2</v>
      </c>
      <c r="AV228" s="77">
        <v>2</v>
      </c>
      <c r="AW228" s="77">
        <v>17</v>
      </c>
      <c r="AX228" s="77">
        <v>19</v>
      </c>
      <c r="AY228" s="77">
        <v>0</v>
      </c>
      <c r="AZ228" s="77">
        <v>3</v>
      </c>
      <c r="BA228" s="77">
        <v>6</v>
      </c>
      <c r="BB228" s="77">
        <v>0</v>
      </c>
      <c r="BC228" s="77">
        <v>0</v>
      </c>
      <c r="BD228" s="77">
        <v>28</v>
      </c>
      <c r="BE228" s="77">
        <v>10</v>
      </c>
      <c r="BF228" s="77">
        <v>9</v>
      </c>
      <c r="BG228" s="77">
        <v>111</v>
      </c>
      <c r="BH228" s="77">
        <v>0</v>
      </c>
      <c r="BI228" s="77">
        <v>0</v>
      </c>
      <c r="BJ228" s="62">
        <v>0.14009661835748793</v>
      </c>
      <c r="BK228" s="88">
        <v>7.3</v>
      </c>
      <c r="BL228" s="88">
        <v>7.4</v>
      </c>
      <c r="BM228" s="88">
        <v>4.3</v>
      </c>
      <c r="BN228" s="88">
        <v>5.9</v>
      </c>
      <c r="BO228" s="88">
        <v>3.6</v>
      </c>
      <c r="BP228" s="88">
        <v>3.8</v>
      </c>
      <c r="BQ228" s="88">
        <v>6.6</v>
      </c>
      <c r="BR228" s="88">
        <v>12.8</v>
      </c>
      <c r="BS228" s="88">
        <v>5.7</v>
      </c>
      <c r="BT228" s="88">
        <v>3.5</v>
      </c>
      <c r="BU228" s="88">
        <v>4.3</v>
      </c>
      <c r="BV228" s="88">
        <v>5.9</v>
      </c>
      <c r="BW228" s="88">
        <v>7.1</v>
      </c>
      <c r="BX228" s="88">
        <v>11.4</v>
      </c>
      <c r="BY228" s="88">
        <v>4.7</v>
      </c>
      <c r="BZ228" s="88">
        <v>1.2</v>
      </c>
      <c r="CA228" s="88">
        <v>2.1</v>
      </c>
      <c r="CB228" s="88">
        <v>2.6</v>
      </c>
      <c r="CC228" s="88">
        <v>19</v>
      </c>
      <c r="CD228" s="88">
        <v>59.2</v>
      </c>
      <c r="CE228" s="88">
        <v>22.000000000000004</v>
      </c>
    </row>
    <row r="229" spans="1:83" x14ac:dyDescent="0.25">
      <c r="A229" s="61" t="s">
        <v>1555</v>
      </c>
      <c r="B229" s="61" t="s">
        <v>1556</v>
      </c>
      <c r="C229" s="61" t="s">
        <v>1557</v>
      </c>
      <c r="D229" s="61" t="s">
        <v>2099</v>
      </c>
      <c r="E229" s="61" t="s">
        <v>579</v>
      </c>
      <c r="F229" s="61" t="s">
        <v>580</v>
      </c>
      <c r="G229" s="61" t="s">
        <v>440</v>
      </c>
      <c r="H229" s="61" t="s">
        <v>1558</v>
      </c>
      <c r="I229" s="61" t="s">
        <v>1559</v>
      </c>
      <c r="J229" s="97" t="s">
        <v>1559</v>
      </c>
      <c r="K229" s="61">
        <v>5480932</v>
      </c>
      <c r="L229" s="61" t="s">
        <v>310</v>
      </c>
      <c r="M229" s="83">
        <v>0.67414469078027839</v>
      </c>
      <c r="N229" s="77">
        <v>940</v>
      </c>
      <c r="O229" s="62">
        <v>1394.3594199518377</v>
      </c>
      <c r="P229" s="77">
        <v>402</v>
      </c>
      <c r="Q229" s="62">
        <v>2.34</v>
      </c>
      <c r="R229" s="77">
        <v>940</v>
      </c>
      <c r="S229" s="77">
        <v>21</v>
      </c>
      <c r="T229" s="77">
        <v>62</v>
      </c>
      <c r="U229" s="77">
        <v>25</v>
      </c>
      <c r="V229" s="77">
        <v>4</v>
      </c>
      <c r="W229" s="77">
        <v>15</v>
      </c>
      <c r="X229" s="77">
        <v>14</v>
      </c>
      <c r="Y229" s="77">
        <v>8</v>
      </c>
      <c r="Z229" s="77">
        <v>19</v>
      </c>
      <c r="AA229" s="77">
        <v>5</v>
      </c>
      <c r="AB229" s="77">
        <v>31</v>
      </c>
      <c r="AC229" s="77">
        <v>18</v>
      </c>
      <c r="AD229" s="77">
        <v>109</v>
      </c>
      <c r="AE229" s="77">
        <v>53</v>
      </c>
      <c r="AF229" s="77">
        <v>4</v>
      </c>
      <c r="AG229" s="77">
        <v>14</v>
      </c>
      <c r="AH229" s="77">
        <v>0</v>
      </c>
      <c r="AI229" s="62">
        <v>26.865671641791046</v>
      </c>
      <c r="AJ229" s="62">
        <v>4.7263681592039797</v>
      </c>
      <c r="AK229" s="62">
        <v>11.442786069651742</v>
      </c>
      <c r="AL229" s="62">
        <v>7.7114427860696511</v>
      </c>
      <c r="AM229" s="62">
        <v>49.253731343283583</v>
      </c>
      <c r="AN229" s="77">
        <v>28276</v>
      </c>
      <c r="AO229" s="77">
        <v>59423</v>
      </c>
      <c r="AP229" s="62">
        <v>0.43034825870646765</v>
      </c>
      <c r="AQ229" s="77">
        <v>402</v>
      </c>
      <c r="AR229" s="77">
        <v>90</v>
      </c>
      <c r="AS229" s="77">
        <v>274</v>
      </c>
      <c r="AT229" s="77">
        <v>128</v>
      </c>
      <c r="AU229" s="77">
        <v>29</v>
      </c>
      <c r="AV229" s="77">
        <v>23</v>
      </c>
      <c r="AW229" s="77">
        <v>56</v>
      </c>
      <c r="AX229" s="77">
        <v>25</v>
      </c>
      <c r="AY229" s="77">
        <v>4</v>
      </c>
      <c r="AZ229" s="77">
        <v>4</v>
      </c>
      <c r="BA229" s="77">
        <v>27</v>
      </c>
      <c r="BB229" s="77">
        <v>0</v>
      </c>
      <c r="BC229" s="77">
        <v>5</v>
      </c>
      <c r="BD229" s="77">
        <v>41</v>
      </c>
      <c r="BE229" s="77">
        <v>8</v>
      </c>
      <c r="BF229" s="77">
        <v>0</v>
      </c>
      <c r="BG229" s="77">
        <v>180</v>
      </c>
      <c r="BH229" s="77">
        <v>0</v>
      </c>
      <c r="BI229" s="77">
        <v>0</v>
      </c>
      <c r="BJ229" s="62">
        <v>0.16169154228855723</v>
      </c>
      <c r="BK229" s="88">
        <v>3.7</v>
      </c>
      <c r="BL229" s="88">
        <v>4.0999999999999996</v>
      </c>
      <c r="BM229" s="88">
        <v>2</v>
      </c>
      <c r="BN229" s="88">
        <v>0.2</v>
      </c>
      <c r="BO229" s="88">
        <v>5.4</v>
      </c>
      <c r="BP229" s="88">
        <v>9.1</v>
      </c>
      <c r="BQ229" s="88">
        <v>15.3</v>
      </c>
      <c r="BR229" s="88">
        <v>4.9000000000000004</v>
      </c>
      <c r="BS229" s="88">
        <v>3.1</v>
      </c>
      <c r="BT229" s="88">
        <v>2</v>
      </c>
      <c r="BU229" s="88">
        <v>6.4</v>
      </c>
      <c r="BV229" s="88">
        <v>13.7</v>
      </c>
      <c r="BW229" s="88">
        <v>8.6</v>
      </c>
      <c r="BX229" s="88">
        <v>10</v>
      </c>
      <c r="BY229" s="88">
        <v>5.6</v>
      </c>
      <c r="BZ229" s="88">
        <v>1.8</v>
      </c>
      <c r="CA229" s="88">
        <v>0</v>
      </c>
      <c r="CB229" s="88">
        <v>3.8</v>
      </c>
      <c r="CC229" s="88">
        <v>9.8000000000000007</v>
      </c>
      <c r="CD229" s="88">
        <v>68.699999999999989</v>
      </c>
      <c r="CE229" s="88">
        <v>21.2</v>
      </c>
    </row>
    <row r="230" spans="1:83" x14ac:dyDescent="0.25">
      <c r="A230" s="61" t="s">
        <v>1570</v>
      </c>
      <c r="B230" s="61" t="s">
        <v>1571</v>
      </c>
      <c r="C230" s="61" t="s">
        <v>1572</v>
      </c>
      <c r="D230" s="61" t="s">
        <v>2099</v>
      </c>
      <c r="E230" s="61" t="s">
        <v>579</v>
      </c>
      <c r="F230" s="61" t="s">
        <v>580</v>
      </c>
      <c r="G230" s="61" t="s">
        <v>440</v>
      </c>
      <c r="H230" s="61" t="s">
        <v>1573</v>
      </c>
      <c r="I230" s="61" t="s">
        <v>1574</v>
      </c>
      <c r="J230" s="97" t="s">
        <v>1574</v>
      </c>
      <c r="K230" s="61">
        <v>5482732</v>
      </c>
      <c r="L230" s="61" t="s">
        <v>313</v>
      </c>
      <c r="M230" s="83">
        <v>0.54631206420936484</v>
      </c>
      <c r="N230" s="77">
        <v>457</v>
      </c>
      <c r="O230" s="62">
        <v>836.51822820603593</v>
      </c>
      <c r="P230" s="77">
        <v>169</v>
      </c>
      <c r="Q230" s="62">
        <v>2.7</v>
      </c>
      <c r="R230" s="77">
        <v>457</v>
      </c>
      <c r="S230" s="77">
        <v>2</v>
      </c>
      <c r="T230" s="77">
        <v>5</v>
      </c>
      <c r="U230" s="77">
        <v>16</v>
      </c>
      <c r="V230" s="77">
        <v>2</v>
      </c>
      <c r="W230" s="77">
        <v>23</v>
      </c>
      <c r="X230" s="77">
        <v>6</v>
      </c>
      <c r="Y230" s="77">
        <v>5</v>
      </c>
      <c r="Z230" s="77">
        <v>24</v>
      </c>
      <c r="AA230" s="77">
        <v>14</v>
      </c>
      <c r="AB230" s="77">
        <v>7</v>
      </c>
      <c r="AC230" s="77">
        <v>17</v>
      </c>
      <c r="AD230" s="77">
        <v>4</v>
      </c>
      <c r="AE230" s="77">
        <v>1</v>
      </c>
      <c r="AF230" s="77">
        <v>18</v>
      </c>
      <c r="AG230" s="77">
        <v>25</v>
      </c>
      <c r="AH230" s="77">
        <v>0</v>
      </c>
      <c r="AI230" s="62">
        <v>13.609467455621301</v>
      </c>
      <c r="AJ230" s="62">
        <v>14.792899408284024</v>
      </c>
      <c r="AK230" s="62">
        <v>28.994082840236686</v>
      </c>
      <c r="AL230" s="62">
        <v>4.1420118343195274</v>
      </c>
      <c r="AM230" s="62">
        <v>38.461538461538467</v>
      </c>
      <c r="AN230" s="77">
        <v>27936</v>
      </c>
      <c r="AO230" s="77">
        <v>45536</v>
      </c>
      <c r="AP230" s="62">
        <v>0.57396449704142016</v>
      </c>
      <c r="AQ230" s="77">
        <v>169</v>
      </c>
      <c r="AR230" s="77">
        <v>18</v>
      </c>
      <c r="AS230" s="77">
        <v>148</v>
      </c>
      <c r="AT230" s="77">
        <v>21</v>
      </c>
      <c r="AU230" s="77">
        <v>2</v>
      </c>
      <c r="AV230" s="77">
        <v>2</v>
      </c>
      <c r="AW230" s="77">
        <v>19</v>
      </c>
      <c r="AX230" s="77">
        <v>5</v>
      </c>
      <c r="AY230" s="77">
        <v>1</v>
      </c>
      <c r="AZ230" s="77">
        <v>25</v>
      </c>
      <c r="BA230" s="77">
        <v>27</v>
      </c>
      <c r="BB230" s="77">
        <v>2</v>
      </c>
      <c r="BC230" s="77">
        <v>14</v>
      </c>
      <c r="BD230" s="77">
        <v>12</v>
      </c>
      <c r="BE230" s="77">
        <v>12</v>
      </c>
      <c r="BF230" s="77">
        <v>0</v>
      </c>
      <c r="BG230" s="77">
        <v>43</v>
      </c>
      <c r="BH230" s="77">
        <v>0</v>
      </c>
      <c r="BI230" s="77">
        <v>0</v>
      </c>
      <c r="BJ230" s="62">
        <v>0.35365853658536583</v>
      </c>
      <c r="BK230" s="88">
        <v>2</v>
      </c>
      <c r="BL230" s="88">
        <v>1.8</v>
      </c>
      <c r="BM230" s="88">
        <v>7</v>
      </c>
      <c r="BN230" s="88">
        <v>12</v>
      </c>
      <c r="BO230" s="88">
        <v>2.8</v>
      </c>
      <c r="BP230" s="88">
        <v>2.8</v>
      </c>
      <c r="BQ230" s="88">
        <v>15.5</v>
      </c>
      <c r="BR230" s="88">
        <v>2.8</v>
      </c>
      <c r="BS230" s="88">
        <v>6.3</v>
      </c>
      <c r="BT230" s="88">
        <v>10.7</v>
      </c>
      <c r="BU230" s="88">
        <v>3.5</v>
      </c>
      <c r="BV230" s="88">
        <v>5</v>
      </c>
      <c r="BW230" s="88">
        <v>6.1</v>
      </c>
      <c r="BX230" s="88">
        <v>11.4</v>
      </c>
      <c r="BY230" s="88">
        <v>7.4</v>
      </c>
      <c r="BZ230" s="88">
        <v>0.7</v>
      </c>
      <c r="CA230" s="88">
        <v>0.4</v>
      </c>
      <c r="CB230" s="88">
        <v>1.5</v>
      </c>
      <c r="CC230" s="88">
        <v>10.8</v>
      </c>
      <c r="CD230" s="88">
        <v>67.499999999999986</v>
      </c>
      <c r="CE230" s="88">
        <v>21.4</v>
      </c>
    </row>
    <row r="231" spans="1:83" x14ac:dyDescent="0.25">
      <c r="A231" s="61" t="s">
        <v>1617</v>
      </c>
      <c r="B231" s="61" t="s">
        <v>1618</v>
      </c>
      <c r="C231" s="61" t="s">
        <v>1619</v>
      </c>
      <c r="D231" s="61" t="s">
        <v>2099</v>
      </c>
      <c r="E231" s="61" t="s">
        <v>579</v>
      </c>
      <c r="F231" s="61" t="s">
        <v>580</v>
      </c>
      <c r="G231" s="61" t="s">
        <v>440</v>
      </c>
      <c r="H231" s="61" t="s">
        <v>1620</v>
      </c>
      <c r="I231" s="61" t="s">
        <v>1621</v>
      </c>
      <c r="J231" s="97" t="s">
        <v>1621</v>
      </c>
      <c r="K231" s="61">
        <v>5485876</v>
      </c>
      <c r="L231" s="61" t="s">
        <v>322</v>
      </c>
      <c r="M231" s="83">
        <v>1.0927358616490319</v>
      </c>
      <c r="N231" s="77">
        <v>1619</v>
      </c>
      <c r="O231" s="62">
        <v>1481.6023311953818</v>
      </c>
      <c r="P231" s="77">
        <v>235</v>
      </c>
      <c r="Q231" s="62">
        <v>2.65</v>
      </c>
      <c r="R231" s="77">
        <v>622</v>
      </c>
      <c r="S231" s="77">
        <v>64</v>
      </c>
      <c r="T231" s="77">
        <v>3</v>
      </c>
      <c r="U231" s="77">
        <v>11</v>
      </c>
      <c r="V231" s="77">
        <v>9</v>
      </c>
      <c r="W231" s="77">
        <v>7</v>
      </c>
      <c r="X231" s="77">
        <v>7</v>
      </c>
      <c r="Y231" s="77">
        <v>41</v>
      </c>
      <c r="Z231" s="77">
        <v>7</v>
      </c>
      <c r="AA231" s="77">
        <v>2</v>
      </c>
      <c r="AB231" s="77">
        <v>21</v>
      </c>
      <c r="AC231" s="77">
        <v>9</v>
      </c>
      <c r="AD231" s="77">
        <v>29</v>
      </c>
      <c r="AE231" s="77">
        <v>9</v>
      </c>
      <c r="AF231" s="77">
        <v>9</v>
      </c>
      <c r="AG231" s="77">
        <v>0</v>
      </c>
      <c r="AH231" s="77">
        <v>7</v>
      </c>
      <c r="AI231" s="62">
        <v>33.191489361702125</v>
      </c>
      <c r="AJ231" s="62">
        <v>6.8085106382978724</v>
      </c>
      <c r="AK231" s="62">
        <v>24.25531914893617</v>
      </c>
      <c r="AL231" s="62">
        <v>8.9361702127659584</v>
      </c>
      <c r="AM231" s="62">
        <v>26.808510638297872</v>
      </c>
      <c r="AN231" s="77">
        <v>10929</v>
      </c>
      <c r="AO231" s="77">
        <v>36587</v>
      </c>
      <c r="AP231" s="62">
        <v>0.64255319148936174</v>
      </c>
      <c r="AQ231" s="77">
        <v>235</v>
      </c>
      <c r="AR231" s="77">
        <v>95</v>
      </c>
      <c r="AS231" s="77">
        <v>132</v>
      </c>
      <c r="AT231" s="77">
        <v>103</v>
      </c>
      <c r="AU231" s="77">
        <v>6</v>
      </c>
      <c r="AV231" s="77">
        <v>4</v>
      </c>
      <c r="AW231" s="77">
        <v>56</v>
      </c>
      <c r="AX231" s="77">
        <v>14</v>
      </c>
      <c r="AY231" s="77">
        <v>2</v>
      </c>
      <c r="AZ231" s="77">
        <v>7</v>
      </c>
      <c r="BA231" s="77">
        <v>22</v>
      </c>
      <c r="BB231" s="77">
        <v>14</v>
      </c>
      <c r="BC231" s="77">
        <v>10</v>
      </c>
      <c r="BD231" s="77">
        <v>25</v>
      </c>
      <c r="BE231" s="77">
        <v>0</v>
      </c>
      <c r="BF231" s="77">
        <v>5</v>
      </c>
      <c r="BG231" s="77">
        <v>51</v>
      </c>
      <c r="BH231" s="77">
        <v>0</v>
      </c>
      <c r="BI231" s="77">
        <v>0</v>
      </c>
      <c r="BJ231" s="62">
        <v>0.3611111111111111</v>
      </c>
      <c r="BK231" s="88">
        <v>1</v>
      </c>
      <c r="BL231" s="88">
        <v>3.5</v>
      </c>
      <c r="BM231" s="88">
        <v>2.4</v>
      </c>
      <c r="BN231" s="88">
        <v>30.9</v>
      </c>
      <c r="BO231" s="88">
        <v>43.7</v>
      </c>
      <c r="BP231" s="88">
        <v>2.8</v>
      </c>
      <c r="BQ231" s="88">
        <v>1</v>
      </c>
      <c r="BR231" s="88">
        <v>1.5</v>
      </c>
      <c r="BS231" s="88">
        <v>3.2</v>
      </c>
      <c r="BT231" s="88">
        <v>1</v>
      </c>
      <c r="BU231" s="88">
        <v>1.4</v>
      </c>
      <c r="BV231" s="88">
        <v>0.5</v>
      </c>
      <c r="BW231" s="88">
        <v>1.2</v>
      </c>
      <c r="BX231" s="88">
        <v>1.5</v>
      </c>
      <c r="BY231" s="88">
        <v>2.7</v>
      </c>
      <c r="BZ231" s="88">
        <v>0.8</v>
      </c>
      <c r="CA231" s="88">
        <v>0.9</v>
      </c>
      <c r="CB231" s="88">
        <v>0.1</v>
      </c>
      <c r="CC231" s="88">
        <v>6.9</v>
      </c>
      <c r="CD231" s="88">
        <v>87.2</v>
      </c>
      <c r="CE231" s="88">
        <v>6</v>
      </c>
    </row>
    <row r="232" spans="1:83" s="10" customFormat="1" x14ac:dyDescent="0.25">
      <c r="A232" s="65" t="s">
        <v>1649</v>
      </c>
      <c r="B232" s="65" t="s">
        <v>1650</v>
      </c>
      <c r="C232" s="65" t="s">
        <v>1651</v>
      </c>
      <c r="D232" s="65" t="s">
        <v>2099</v>
      </c>
      <c r="E232" s="65" t="s">
        <v>579</v>
      </c>
      <c r="F232" s="65" t="s">
        <v>568</v>
      </c>
      <c r="G232" s="65" t="s">
        <v>440</v>
      </c>
      <c r="H232" s="65" t="s">
        <v>1652</v>
      </c>
      <c r="I232" s="65" t="s">
        <v>1653</v>
      </c>
      <c r="J232" s="99" t="s">
        <v>2003</v>
      </c>
      <c r="K232" s="65">
        <v>5486452</v>
      </c>
      <c r="L232" s="65" t="s">
        <v>328</v>
      </c>
      <c r="M232" s="85">
        <v>15.575156801829985</v>
      </c>
      <c r="N232" s="79">
        <v>26788</v>
      </c>
      <c r="O232" s="66">
        <v>1719.9184792061003</v>
      </c>
      <c r="P232" s="79">
        <v>11584</v>
      </c>
      <c r="Q232" s="66">
        <v>2.2180593922651934</v>
      </c>
      <c r="R232" s="79">
        <v>25694</v>
      </c>
      <c r="S232" s="79">
        <v>860</v>
      </c>
      <c r="T232" s="79">
        <v>1149</v>
      </c>
      <c r="U232" s="79">
        <v>803</v>
      </c>
      <c r="V232" s="79">
        <v>772</v>
      </c>
      <c r="W232" s="79">
        <v>669</v>
      </c>
      <c r="X232" s="79">
        <v>589</v>
      </c>
      <c r="Y232" s="79">
        <v>590</v>
      </c>
      <c r="Z232" s="79">
        <v>528</v>
      </c>
      <c r="AA232" s="79">
        <v>540</v>
      </c>
      <c r="AB232" s="79">
        <v>806</v>
      </c>
      <c r="AC232" s="79">
        <v>904</v>
      </c>
      <c r="AD232" s="79">
        <v>1125</v>
      </c>
      <c r="AE232" s="79">
        <v>904</v>
      </c>
      <c r="AF232" s="79">
        <v>420</v>
      </c>
      <c r="AG232" s="79">
        <v>462</v>
      </c>
      <c r="AH232" s="79">
        <v>462</v>
      </c>
      <c r="AI232" s="66">
        <v>24.276957610290946</v>
      </c>
      <c r="AJ232" s="66">
        <v>12.440645773979107</v>
      </c>
      <c r="AK232" s="66">
        <v>19.3991193991194</v>
      </c>
      <c r="AL232" s="66">
        <v>6.9584736251402921</v>
      </c>
      <c r="AM232" s="66">
        <v>36.924803591470258</v>
      </c>
      <c r="AN232" s="79">
        <v>29555</v>
      </c>
      <c r="AO232" s="79">
        <v>43483</v>
      </c>
      <c r="AP232" s="66">
        <v>0.5611672278338945</v>
      </c>
      <c r="AQ232" s="79">
        <v>11584</v>
      </c>
      <c r="AR232" s="79">
        <v>2915</v>
      </c>
      <c r="AS232" s="79">
        <v>7124</v>
      </c>
      <c r="AT232" s="79">
        <v>4460</v>
      </c>
      <c r="AU232" s="79">
        <v>199</v>
      </c>
      <c r="AV232" s="79">
        <v>476</v>
      </c>
      <c r="AW232" s="79">
        <v>1895</v>
      </c>
      <c r="AX232" s="79">
        <v>632</v>
      </c>
      <c r="AY232" s="79">
        <v>318</v>
      </c>
      <c r="AZ232" s="79">
        <v>1010</v>
      </c>
      <c r="BA232" s="79">
        <v>827</v>
      </c>
      <c r="BB232" s="79">
        <v>468</v>
      </c>
      <c r="BC232" s="79">
        <v>229</v>
      </c>
      <c r="BD232" s="79">
        <v>1193</v>
      </c>
      <c r="BE232" s="79">
        <v>369</v>
      </c>
      <c r="BF232" s="79">
        <v>90</v>
      </c>
      <c r="BG232" s="79">
        <v>3165</v>
      </c>
      <c r="BH232" s="79">
        <v>162</v>
      </c>
      <c r="BI232" s="79">
        <v>33</v>
      </c>
      <c r="BJ232" s="66">
        <v>0.29432495933489972</v>
      </c>
      <c r="BK232" s="90">
        <v>5.7</v>
      </c>
      <c r="BL232" s="90">
        <v>4.8</v>
      </c>
      <c r="BM232" s="90">
        <v>6</v>
      </c>
      <c r="BN232" s="90">
        <v>6.6</v>
      </c>
      <c r="BO232" s="90">
        <v>5.8</v>
      </c>
      <c r="BP232" s="90">
        <v>5.6</v>
      </c>
      <c r="BQ232" s="90">
        <v>5.5</v>
      </c>
      <c r="BR232" s="90">
        <v>6</v>
      </c>
      <c r="BS232" s="90">
        <v>5.4</v>
      </c>
      <c r="BT232" s="90">
        <v>4.5999999999999996</v>
      </c>
      <c r="BU232" s="90">
        <v>5.5</v>
      </c>
      <c r="BV232" s="90">
        <v>6.4</v>
      </c>
      <c r="BW232" s="90">
        <v>8.1</v>
      </c>
      <c r="BX232" s="90">
        <v>8.1</v>
      </c>
      <c r="BY232" s="90">
        <v>5.0999999999999996</v>
      </c>
      <c r="BZ232" s="90">
        <v>3.5</v>
      </c>
      <c r="CA232" s="90">
        <v>3.2</v>
      </c>
      <c r="CB232" s="90">
        <v>4</v>
      </c>
      <c r="CC232" s="90">
        <v>16.5</v>
      </c>
      <c r="CD232" s="90">
        <v>59.5</v>
      </c>
      <c r="CE232" s="90">
        <v>23.9</v>
      </c>
    </row>
    <row r="233" spans="1:83" s="18" customFormat="1" x14ac:dyDescent="0.25">
      <c r="A233" s="67" t="s">
        <v>69</v>
      </c>
      <c r="B233" s="68" t="s">
        <v>1984</v>
      </c>
      <c r="C233" s="67"/>
      <c r="D233" s="67" t="s">
        <v>2098</v>
      </c>
      <c r="E233" s="67"/>
      <c r="F233" s="67"/>
      <c r="G233" s="67"/>
      <c r="H233" s="67"/>
      <c r="I233" s="67"/>
      <c r="J233" s="98"/>
      <c r="K233" s="67">
        <v>54069</v>
      </c>
      <c r="L233" s="67" t="s">
        <v>68</v>
      </c>
      <c r="M233" s="84">
        <v>108.85969227336166</v>
      </c>
      <c r="N233" s="78">
        <v>42443</v>
      </c>
      <c r="O233" s="69">
        <v>389.88719436593465</v>
      </c>
      <c r="P233" s="78">
        <v>17447</v>
      </c>
      <c r="Q233" s="69">
        <v>2.31</v>
      </c>
      <c r="R233" s="78">
        <v>40266</v>
      </c>
      <c r="S233" s="78">
        <v>1143</v>
      </c>
      <c r="T233" s="78">
        <v>1339</v>
      </c>
      <c r="U233" s="78">
        <v>1033</v>
      </c>
      <c r="V233" s="78">
        <v>836</v>
      </c>
      <c r="W233" s="78">
        <v>969</v>
      </c>
      <c r="X233" s="78">
        <v>902</v>
      </c>
      <c r="Y233" s="78">
        <v>804</v>
      </c>
      <c r="Z233" s="78">
        <v>823</v>
      </c>
      <c r="AA233" s="78">
        <v>695</v>
      </c>
      <c r="AB233" s="78">
        <v>1090</v>
      </c>
      <c r="AC233" s="78">
        <v>1396</v>
      </c>
      <c r="AD233" s="78">
        <v>2305</v>
      </c>
      <c r="AE233" s="78">
        <v>1434</v>
      </c>
      <c r="AF233" s="78">
        <v>1028</v>
      </c>
      <c r="AG233" s="78">
        <v>781</v>
      </c>
      <c r="AH233" s="78">
        <v>869</v>
      </c>
      <c r="AI233" s="69">
        <v>20.14673009686479</v>
      </c>
      <c r="AJ233" s="69">
        <v>10.345618157849486</v>
      </c>
      <c r="AK233" s="69">
        <v>18.478821573909553</v>
      </c>
      <c r="AL233" s="69">
        <v>6.2474924055711583</v>
      </c>
      <c r="AM233" s="69">
        <v>44.781337765805006</v>
      </c>
      <c r="AN233" s="78">
        <v>32336</v>
      </c>
      <c r="AO233" s="78">
        <v>51516</v>
      </c>
      <c r="AP233" s="69">
        <v>0.48971169828623834</v>
      </c>
      <c r="AQ233" s="78">
        <v>17447</v>
      </c>
      <c r="AR233" s="78">
        <v>3753</v>
      </c>
      <c r="AS233" s="78">
        <v>12082</v>
      </c>
      <c r="AT233" s="78">
        <v>5365</v>
      </c>
      <c r="AU233" s="78">
        <v>285</v>
      </c>
      <c r="AV233" s="78">
        <v>544</v>
      </c>
      <c r="AW233" s="78">
        <v>2349</v>
      </c>
      <c r="AX233" s="78">
        <v>901</v>
      </c>
      <c r="AY233" s="78">
        <v>450</v>
      </c>
      <c r="AZ233" s="78">
        <v>1257</v>
      </c>
      <c r="BA233" s="78">
        <v>1238</v>
      </c>
      <c r="BB233" s="78">
        <v>612</v>
      </c>
      <c r="BC233" s="78">
        <v>332</v>
      </c>
      <c r="BD233" s="78">
        <v>1761</v>
      </c>
      <c r="BE233" s="78">
        <v>519</v>
      </c>
      <c r="BF233" s="78">
        <v>142</v>
      </c>
      <c r="BG233" s="78">
        <v>6062</v>
      </c>
      <c r="BH233" s="78">
        <v>267</v>
      </c>
      <c r="BI233" s="78">
        <v>33</v>
      </c>
      <c r="BJ233" s="69">
        <v>0.24552292263610315</v>
      </c>
      <c r="BK233" s="89">
        <v>5</v>
      </c>
      <c r="BL233" s="89">
        <v>5.4</v>
      </c>
      <c r="BM233" s="89">
        <v>5.6</v>
      </c>
      <c r="BN233" s="89">
        <v>6.8</v>
      </c>
      <c r="BO233" s="89">
        <v>6.8</v>
      </c>
      <c r="BP233" s="89">
        <v>5.8</v>
      </c>
      <c r="BQ233" s="89">
        <v>5.6</v>
      </c>
      <c r="BR233" s="89">
        <v>5.5</v>
      </c>
      <c r="BS233" s="89">
        <v>5.8</v>
      </c>
      <c r="BT233" s="89">
        <v>5.7</v>
      </c>
      <c r="BU233" s="89">
        <v>5.8</v>
      </c>
      <c r="BV233" s="89">
        <v>6.4</v>
      </c>
      <c r="BW233" s="89">
        <v>8</v>
      </c>
      <c r="BX233" s="89">
        <v>7.6</v>
      </c>
      <c r="BY233" s="89">
        <v>5</v>
      </c>
      <c r="BZ233" s="89">
        <v>3</v>
      </c>
      <c r="CA233" s="89">
        <v>2.7</v>
      </c>
      <c r="CB233" s="89">
        <v>3.4</v>
      </c>
      <c r="CC233" s="89">
        <v>16</v>
      </c>
      <c r="CD233" s="89">
        <v>62.199999999999996</v>
      </c>
      <c r="CE233" s="89">
        <v>21.7</v>
      </c>
    </row>
    <row r="234" spans="1:83" s="72" customFormat="1" x14ac:dyDescent="0.25">
      <c r="A234" s="70" t="s">
        <v>1850</v>
      </c>
      <c r="B234" s="70" t="s">
        <v>1851</v>
      </c>
      <c r="C234" s="70" t="s">
        <v>1852</v>
      </c>
      <c r="D234" s="70" t="s">
        <v>2097</v>
      </c>
      <c r="E234" s="70" t="s">
        <v>866</v>
      </c>
      <c r="F234" s="70" t="s">
        <v>867</v>
      </c>
      <c r="G234" s="70" t="s">
        <v>440</v>
      </c>
      <c r="H234" s="70" t="s">
        <v>1853</v>
      </c>
      <c r="I234" s="70" t="s">
        <v>1854</v>
      </c>
      <c r="J234" s="96" t="s">
        <v>1854</v>
      </c>
      <c r="K234" s="70" t="s">
        <v>1978</v>
      </c>
      <c r="L234" s="70" t="s">
        <v>1978</v>
      </c>
      <c r="M234" s="82">
        <v>697.32837471438722</v>
      </c>
      <c r="N234" s="76">
        <v>5847</v>
      </c>
      <c r="O234" s="71">
        <v>8.3848588584894781</v>
      </c>
      <c r="P234" s="76">
        <v>2189</v>
      </c>
      <c r="Q234" s="71">
        <v>2.6610324349017818</v>
      </c>
      <c r="R234" s="76">
        <v>5825</v>
      </c>
      <c r="S234" s="76">
        <v>105</v>
      </c>
      <c r="T234" s="76">
        <v>105</v>
      </c>
      <c r="U234" s="76">
        <v>118</v>
      </c>
      <c r="V234" s="76">
        <v>244</v>
      </c>
      <c r="W234" s="76">
        <v>114</v>
      </c>
      <c r="X234" s="76">
        <v>163</v>
      </c>
      <c r="Y234" s="76">
        <v>120</v>
      </c>
      <c r="Z234" s="76">
        <v>114</v>
      </c>
      <c r="AA234" s="76">
        <v>92</v>
      </c>
      <c r="AB234" s="76">
        <v>201</v>
      </c>
      <c r="AC234" s="76">
        <v>229</v>
      </c>
      <c r="AD234" s="76">
        <v>315</v>
      </c>
      <c r="AE234" s="76">
        <v>126</v>
      </c>
      <c r="AF234" s="76">
        <v>34</v>
      </c>
      <c r="AG234" s="76">
        <v>89</v>
      </c>
      <c r="AH234" s="76">
        <v>20</v>
      </c>
      <c r="AI234" s="71">
        <v>14.98401096391046</v>
      </c>
      <c r="AJ234" s="71">
        <v>16.3544997715852</v>
      </c>
      <c r="AK234" s="71">
        <v>22.338967565098219</v>
      </c>
      <c r="AL234" s="71">
        <v>9.1822750114207405</v>
      </c>
      <c r="AM234" s="71">
        <v>37.140246687985382</v>
      </c>
      <c r="AN234" s="76">
        <v>25108</v>
      </c>
      <c r="AO234" s="76">
        <v>46506</v>
      </c>
      <c r="AP234" s="71">
        <v>0.53677478300593884</v>
      </c>
      <c r="AQ234" s="76">
        <v>2189</v>
      </c>
      <c r="AR234" s="76">
        <v>1399</v>
      </c>
      <c r="AS234" s="76">
        <v>1885</v>
      </c>
      <c r="AT234" s="76">
        <v>304</v>
      </c>
      <c r="AU234" s="76">
        <v>61</v>
      </c>
      <c r="AV234" s="76">
        <v>42</v>
      </c>
      <c r="AW234" s="76">
        <v>183</v>
      </c>
      <c r="AX234" s="76">
        <v>281</v>
      </c>
      <c r="AY234" s="76">
        <v>91</v>
      </c>
      <c r="AZ234" s="76">
        <v>120</v>
      </c>
      <c r="BA234" s="76">
        <v>206</v>
      </c>
      <c r="BB234" s="76">
        <v>87</v>
      </c>
      <c r="BC234" s="76">
        <v>33</v>
      </c>
      <c r="BD234" s="76">
        <v>385</v>
      </c>
      <c r="BE234" s="76">
        <v>41</v>
      </c>
      <c r="BF234" s="76">
        <v>0</v>
      </c>
      <c r="BG234" s="76">
        <v>531</v>
      </c>
      <c r="BH234" s="76">
        <v>46</v>
      </c>
      <c r="BI234" s="76">
        <v>7</v>
      </c>
      <c r="BJ234" s="71">
        <v>0.16225165562913907</v>
      </c>
      <c r="BK234" s="87">
        <v>4.9000000000000004</v>
      </c>
      <c r="BL234" s="87">
        <v>4.2</v>
      </c>
      <c r="BM234" s="87">
        <v>5.9</v>
      </c>
      <c r="BN234" s="87">
        <v>5.0999999999999996</v>
      </c>
      <c r="BO234" s="87">
        <v>4.8</v>
      </c>
      <c r="BP234" s="87">
        <v>3.8</v>
      </c>
      <c r="BQ234" s="87">
        <v>3.5</v>
      </c>
      <c r="BR234" s="87">
        <v>4.9000000000000004</v>
      </c>
      <c r="BS234" s="87">
        <v>6.3</v>
      </c>
      <c r="BT234" s="87">
        <v>5.2</v>
      </c>
      <c r="BU234" s="87">
        <v>6.4</v>
      </c>
      <c r="BV234" s="87">
        <v>10.3</v>
      </c>
      <c r="BW234" s="87">
        <v>7.5</v>
      </c>
      <c r="BX234" s="87">
        <v>8.8000000000000007</v>
      </c>
      <c r="BY234" s="87">
        <v>5.8</v>
      </c>
      <c r="BZ234" s="87">
        <v>4.5999999999999996</v>
      </c>
      <c r="CA234" s="87">
        <v>5.0999999999999996</v>
      </c>
      <c r="CB234" s="87">
        <v>3.3</v>
      </c>
      <c r="CC234" s="87">
        <v>15.000000000000002</v>
      </c>
      <c r="CD234" s="87">
        <v>57.8</v>
      </c>
      <c r="CE234" s="87">
        <v>27.600000000000005</v>
      </c>
    </row>
    <row r="235" spans="1:83" x14ac:dyDescent="0.25">
      <c r="A235" s="61" t="s">
        <v>863</v>
      </c>
      <c r="B235" s="61" t="s">
        <v>864</v>
      </c>
      <c r="C235" s="61" t="s">
        <v>865</v>
      </c>
      <c r="D235" s="61" t="s">
        <v>2099</v>
      </c>
      <c r="E235" s="61" t="s">
        <v>866</v>
      </c>
      <c r="F235" s="61" t="s">
        <v>867</v>
      </c>
      <c r="G235" s="61" t="s">
        <v>440</v>
      </c>
      <c r="H235" s="61" t="s">
        <v>868</v>
      </c>
      <c r="I235" s="61" t="s">
        <v>869</v>
      </c>
      <c r="J235" s="97" t="s">
        <v>869</v>
      </c>
      <c r="K235" s="61">
        <v>5429044</v>
      </c>
      <c r="L235" s="61" t="s">
        <v>180</v>
      </c>
      <c r="M235" s="83">
        <v>0.56335114509446349</v>
      </c>
      <c r="N235" s="77">
        <v>402</v>
      </c>
      <c r="O235" s="62">
        <v>713.58690490030347</v>
      </c>
      <c r="P235" s="77">
        <v>144</v>
      </c>
      <c r="Q235" s="62">
        <v>2.19</v>
      </c>
      <c r="R235" s="77">
        <v>316</v>
      </c>
      <c r="S235" s="77">
        <v>0</v>
      </c>
      <c r="T235" s="77">
        <v>10</v>
      </c>
      <c r="U235" s="77">
        <v>14</v>
      </c>
      <c r="V235" s="77">
        <v>3</v>
      </c>
      <c r="W235" s="77">
        <v>4</v>
      </c>
      <c r="X235" s="77">
        <v>5</v>
      </c>
      <c r="Y235" s="77">
        <v>10</v>
      </c>
      <c r="Z235" s="77">
        <v>14</v>
      </c>
      <c r="AA235" s="77">
        <v>7</v>
      </c>
      <c r="AB235" s="77">
        <v>6</v>
      </c>
      <c r="AC235" s="77">
        <v>15</v>
      </c>
      <c r="AD235" s="77">
        <v>37</v>
      </c>
      <c r="AE235" s="77">
        <v>12</v>
      </c>
      <c r="AF235" s="77">
        <v>0</v>
      </c>
      <c r="AG235" s="77">
        <v>0</v>
      </c>
      <c r="AH235" s="77">
        <v>7</v>
      </c>
      <c r="AI235" s="62">
        <v>16.666666666666664</v>
      </c>
      <c r="AJ235" s="62">
        <v>4.8611111111111116</v>
      </c>
      <c r="AK235" s="62">
        <v>25</v>
      </c>
      <c r="AL235" s="62">
        <v>4.1666666666666661</v>
      </c>
      <c r="AM235" s="62">
        <v>49.305555555555557</v>
      </c>
      <c r="AN235" s="77">
        <v>28592</v>
      </c>
      <c r="AO235" s="77">
        <v>52083</v>
      </c>
      <c r="AP235" s="62">
        <v>0.46527777777777779</v>
      </c>
      <c r="AQ235" s="77">
        <v>144</v>
      </c>
      <c r="AR235" s="77">
        <v>101</v>
      </c>
      <c r="AS235" s="77">
        <v>83</v>
      </c>
      <c r="AT235" s="77">
        <v>61</v>
      </c>
      <c r="AU235" s="77">
        <v>2</v>
      </c>
      <c r="AV235" s="77">
        <v>4</v>
      </c>
      <c r="AW235" s="77">
        <v>18</v>
      </c>
      <c r="AX235" s="77">
        <v>0</v>
      </c>
      <c r="AY235" s="77">
        <v>0</v>
      </c>
      <c r="AZ235" s="77">
        <v>8</v>
      </c>
      <c r="BA235" s="77">
        <v>7</v>
      </c>
      <c r="BB235" s="77">
        <v>16</v>
      </c>
      <c r="BC235" s="77">
        <v>8</v>
      </c>
      <c r="BD235" s="77">
        <v>15</v>
      </c>
      <c r="BE235" s="77">
        <v>0</v>
      </c>
      <c r="BF235" s="77">
        <v>6</v>
      </c>
      <c r="BG235" s="77">
        <v>56</v>
      </c>
      <c r="BH235" s="77">
        <v>0</v>
      </c>
      <c r="BI235" s="77">
        <v>0</v>
      </c>
      <c r="BJ235" s="62">
        <v>0.2857142857142857</v>
      </c>
      <c r="BK235" s="88">
        <v>4</v>
      </c>
      <c r="BL235" s="88">
        <v>2.5</v>
      </c>
      <c r="BM235" s="88">
        <v>5.7</v>
      </c>
      <c r="BN235" s="88">
        <v>3</v>
      </c>
      <c r="BO235" s="88">
        <v>0</v>
      </c>
      <c r="BP235" s="88">
        <v>11.9</v>
      </c>
      <c r="BQ235" s="88">
        <v>6</v>
      </c>
      <c r="BR235" s="88">
        <v>9</v>
      </c>
      <c r="BS235" s="88">
        <v>4</v>
      </c>
      <c r="BT235" s="88">
        <v>0.5</v>
      </c>
      <c r="BU235" s="88">
        <v>6.7</v>
      </c>
      <c r="BV235" s="88">
        <v>3.7</v>
      </c>
      <c r="BW235" s="88">
        <v>7</v>
      </c>
      <c r="BX235" s="88">
        <v>13.4</v>
      </c>
      <c r="BY235" s="88">
        <v>4</v>
      </c>
      <c r="BZ235" s="88">
        <v>4.2</v>
      </c>
      <c r="CA235" s="88">
        <v>7</v>
      </c>
      <c r="CB235" s="88">
        <v>7.5</v>
      </c>
      <c r="CC235" s="88">
        <v>12.2</v>
      </c>
      <c r="CD235" s="88">
        <v>51.800000000000004</v>
      </c>
      <c r="CE235" s="88">
        <v>36.099999999999994</v>
      </c>
    </row>
    <row r="236" spans="1:83" s="18" customFormat="1" x14ac:dyDescent="0.25">
      <c r="A236" s="67" t="s">
        <v>71</v>
      </c>
      <c r="B236" s="68" t="s">
        <v>1984</v>
      </c>
      <c r="C236" s="67"/>
      <c r="D236" s="67" t="s">
        <v>2098</v>
      </c>
      <c r="E236" s="67"/>
      <c r="F236" s="67"/>
      <c r="G236" s="67"/>
      <c r="H236" s="67"/>
      <c r="I236" s="67"/>
      <c r="J236" s="98"/>
      <c r="K236" s="67">
        <v>54071</v>
      </c>
      <c r="L236" s="67" t="s">
        <v>70</v>
      </c>
      <c r="M236" s="84">
        <v>697.89172585948165</v>
      </c>
      <c r="N236" s="78">
        <v>6249</v>
      </c>
      <c r="O236" s="69">
        <v>8.9541110296215454</v>
      </c>
      <c r="P236" s="78">
        <v>2333</v>
      </c>
      <c r="Q236" s="69">
        <v>2.63</v>
      </c>
      <c r="R236" s="78">
        <v>6141</v>
      </c>
      <c r="S236" s="78">
        <v>105</v>
      </c>
      <c r="T236" s="78">
        <v>115</v>
      </c>
      <c r="U236" s="78">
        <v>132</v>
      </c>
      <c r="V236" s="78">
        <v>247</v>
      </c>
      <c r="W236" s="78">
        <v>118</v>
      </c>
      <c r="X236" s="78">
        <v>168</v>
      </c>
      <c r="Y236" s="78">
        <v>130</v>
      </c>
      <c r="Z236" s="78">
        <v>128</v>
      </c>
      <c r="AA236" s="78">
        <v>99</v>
      </c>
      <c r="AB236" s="78">
        <v>207</v>
      </c>
      <c r="AC236" s="78">
        <v>244</v>
      </c>
      <c r="AD236" s="78">
        <v>352</v>
      </c>
      <c r="AE236" s="78">
        <v>138</v>
      </c>
      <c r="AF236" s="78">
        <v>34</v>
      </c>
      <c r="AG236" s="78">
        <v>89</v>
      </c>
      <c r="AH236" s="78">
        <v>27</v>
      </c>
      <c r="AI236" s="69">
        <v>15.087869695670811</v>
      </c>
      <c r="AJ236" s="69">
        <v>15.645092156022288</v>
      </c>
      <c r="AK236" s="69">
        <v>22.503214744963564</v>
      </c>
      <c r="AL236" s="69">
        <v>8.872696099442777</v>
      </c>
      <c r="AM236" s="69">
        <v>37.891127303900554</v>
      </c>
      <c r="AN236" s="78">
        <v>25108</v>
      </c>
      <c r="AO236" s="78">
        <v>46506</v>
      </c>
      <c r="AP236" s="69">
        <v>0.5323617659665667</v>
      </c>
      <c r="AQ236" s="78">
        <v>2333</v>
      </c>
      <c r="AR236" s="78">
        <v>1500</v>
      </c>
      <c r="AS236" s="78">
        <v>1968</v>
      </c>
      <c r="AT236" s="78">
        <v>365</v>
      </c>
      <c r="AU236" s="78">
        <v>63</v>
      </c>
      <c r="AV236" s="78">
        <v>46</v>
      </c>
      <c r="AW236" s="78">
        <v>201</v>
      </c>
      <c r="AX236" s="78">
        <v>281</v>
      </c>
      <c r="AY236" s="78">
        <v>91</v>
      </c>
      <c r="AZ236" s="78">
        <v>128</v>
      </c>
      <c r="BA236" s="78">
        <v>213</v>
      </c>
      <c r="BB236" s="78">
        <v>103</v>
      </c>
      <c r="BC236" s="78">
        <v>41</v>
      </c>
      <c r="BD236" s="78">
        <v>400</v>
      </c>
      <c r="BE236" s="78">
        <v>41</v>
      </c>
      <c r="BF236" s="78">
        <v>6</v>
      </c>
      <c r="BG236" s="78">
        <v>587</v>
      </c>
      <c r="BH236" s="78">
        <v>46</v>
      </c>
      <c r="BI236" s="78">
        <v>7</v>
      </c>
      <c r="BJ236" s="69">
        <v>0.16992014196983141</v>
      </c>
      <c r="BK236" s="89">
        <v>4.9000000000000004</v>
      </c>
      <c r="BL236" s="89">
        <v>4.2</v>
      </c>
      <c r="BM236" s="89">
        <v>5.9</v>
      </c>
      <c r="BN236" s="89">
        <v>5.0999999999999996</v>
      </c>
      <c r="BO236" s="89">
        <v>4.8</v>
      </c>
      <c r="BP236" s="89">
        <v>3.8</v>
      </c>
      <c r="BQ236" s="89">
        <v>3.5</v>
      </c>
      <c r="BR236" s="89">
        <v>4.9000000000000004</v>
      </c>
      <c r="BS236" s="89">
        <v>6.3</v>
      </c>
      <c r="BT236" s="89">
        <v>5.2</v>
      </c>
      <c r="BU236" s="89">
        <v>6.4</v>
      </c>
      <c r="BV236" s="89">
        <v>10.3</v>
      </c>
      <c r="BW236" s="89">
        <v>7.5</v>
      </c>
      <c r="BX236" s="89">
        <v>8.8000000000000007</v>
      </c>
      <c r="BY236" s="89">
        <v>5.8</v>
      </c>
      <c r="BZ236" s="89">
        <v>4.5999999999999996</v>
      </c>
      <c r="CA236" s="89">
        <v>5.0999999999999996</v>
      </c>
      <c r="CB236" s="89">
        <v>3.3</v>
      </c>
      <c r="CC236" s="89">
        <v>15.000000000000002</v>
      </c>
      <c r="CD236" s="89">
        <v>57.8</v>
      </c>
      <c r="CE236" s="89">
        <v>27.600000000000005</v>
      </c>
    </row>
    <row r="237" spans="1:83" s="72" customFormat="1" x14ac:dyDescent="0.25">
      <c r="A237" s="70" t="s">
        <v>1930</v>
      </c>
      <c r="B237" s="70" t="s">
        <v>1931</v>
      </c>
      <c r="C237" s="70" t="s">
        <v>1932</v>
      </c>
      <c r="D237" s="70" t="s">
        <v>2097</v>
      </c>
      <c r="E237" s="70" t="s">
        <v>560</v>
      </c>
      <c r="F237" s="70" t="s">
        <v>561</v>
      </c>
      <c r="G237" s="70" t="s">
        <v>440</v>
      </c>
      <c r="H237" s="70" t="s">
        <v>1933</v>
      </c>
      <c r="I237" s="70" t="s">
        <v>1934</v>
      </c>
      <c r="J237" s="96" t="s">
        <v>1934</v>
      </c>
      <c r="K237" s="70" t="s">
        <v>1978</v>
      </c>
      <c r="L237" s="70" t="s">
        <v>1978</v>
      </c>
      <c r="M237" s="82">
        <v>133.0167609989617</v>
      </c>
      <c r="N237" s="76">
        <v>4626</v>
      </c>
      <c r="O237" s="71">
        <v>34.777572128944783</v>
      </c>
      <c r="P237" s="76">
        <v>1502</v>
      </c>
      <c r="Q237" s="71">
        <v>2.7536617842876163</v>
      </c>
      <c r="R237" s="76">
        <v>4136</v>
      </c>
      <c r="S237" s="76">
        <v>66</v>
      </c>
      <c r="T237" s="76">
        <v>36</v>
      </c>
      <c r="U237" s="76">
        <v>37</v>
      </c>
      <c r="V237" s="76">
        <v>87</v>
      </c>
      <c r="W237" s="76">
        <v>130</v>
      </c>
      <c r="X237" s="76">
        <v>39</v>
      </c>
      <c r="Y237" s="76">
        <v>64</v>
      </c>
      <c r="Z237" s="76">
        <v>63</v>
      </c>
      <c r="AA237" s="76">
        <v>57</v>
      </c>
      <c r="AB237" s="76">
        <v>111</v>
      </c>
      <c r="AC237" s="76">
        <v>84</v>
      </c>
      <c r="AD237" s="76">
        <v>223</v>
      </c>
      <c r="AE237" s="76">
        <v>230</v>
      </c>
      <c r="AF237" s="76">
        <v>91</v>
      </c>
      <c r="AG237" s="76">
        <v>117</v>
      </c>
      <c r="AH237" s="76">
        <v>67</v>
      </c>
      <c r="AI237" s="71">
        <v>9.2543275632490012</v>
      </c>
      <c r="AJ237" s="71">
        <v>14.447403462050598</v>
      </c>
      <c r="AK237" s="71">
        <v>14.84687083888149</v>
      </c>
      <c r="AL237" s="71">
        <v>7.3901464713715042</v>
      </c>
      <c r="AM237" s="71">
        <v>54.061251664447404</v>
      </c>
      <c r="AN237" s="76">
        <v>35800</v>
      </c>
      <c r="AO237" s="76">
        <v>58433</v>
      </c>
      <c r="AP237" s="71">
        <v>0.38548601864181092</v>
      </c>
      <c r="AQ237" s="76">
        <v>1502</v>
      </c>
      <c r="AR237" s="76">
        <v>355</v>
      </c>
      <c r="AS237" s="76">
        <v>1306</v>
      </c>
      <c r="AT237" s="76">
        <v>196</v>
      </c>
      <c r="AU237" s="76">
        <v>48</v>
      </c>
      <c r="AV237" s="76">
        <v>0</v>
      </c>
      <c r="AW237" s="76">
        <v>55</v>
      </c>
      <c r="AX237" s="76">
        <v>111</v>
      </c>
      <c r="AY237" s="76">
        <v>47</v>
      </c>
      <c r="AZ237" s="76">
        <v>98</v>
      </c>
      <c r="BA237" s="76">
        <v>148</v>
      </c>
      <c r="BB237" s="76">
        <v>15</v>
      </c>
      <c r="BC237" s="76">
        <v>16</v>
      </c>
      <c r="BD237" s="76">
        <v>195</v>
      </c>
      <c r="BE237" s="76">
        <v>0</v>
      </c>
      <c r="BF237" s="76">
        <v>0</v>
      </c>
      <c r="BG237" s="76">
        <v>639</v>
      </c>
      <c r="BH237" s="76">
        <v>76</v>
      </c>
      <c r="BI237" s="76">
        <v>4</v>
      </c>
      <c r="BJ237" s="71">
        <v>0.11914600550964187</v>
      </c>
      <c r="BK237" s="87">
        <v>5</v>
      </c>
      <c r="BL237" s="87">
        <v>3.3</v>
      </c>
      <c r="BM237" s="87">
        <v>7</v>
      </c>
      <c r="BN237" s="87">
        <v>5.7</v>
      </c>
      <c r="BO237" s="87">
        <v>6</v>
      </c>
      <c r="BP237" s="87">
        <v>6.5</v>
      </c>
      <c r="BQ237" s="87">
        <v>5.8</v>
      </c>
      <c r="BR237" s="87">
        <v>5.0999999999999996</v>
      </c>
      <c r="BS237" s="87">
        <v>7.9</v>
      </c>
      <c r="BT237" s="87">
        <v>7.1</v>
      </c>
      <c r="BU237" s="87">
        <v>7.3</v>
      </c>
      <c r="BV237" s="87">
        <v>7.8</v>
      </c>
      <c r="BW237" s="87">
        <v>7</v>
      </c>
      <c r="BX237" s="87">
        <v>6.2</v>
      </c>
      <c r="BY237" s="87">
        <v>4.9000000000000004</v>
      </c>
      <c r="BZ237" s="87">
        <v>2.9</v>
      </c>
      <c r="CA237" s="87">
        <v>2.1</v>
      </c>
      <c r="CB237" s="87">
        <v>2.4</v>
      </c>
      <c r="CC237" s="87">
        <v>15.3</v>
      </c>
      <c r="CD237" s="87">
        <v>66.199999999999989</v>
      </c>
      <c r="CE237" s="87">
        <v>18.5</v>
      </c>
    </row>
    <row r="238" spans="1:83" x14ac:dyDescent="0.25">
      <c r="A238" s="61" t="s">
        <v>557</v>
      </c>
      <c r="B238" s="61" t="s">
        <v>558</v>
      </c>
      <c r="C238" s="61" t="s">
        <v>559</v>
      </c>
      <c r="D238" s="61" t="s">
        <v>2099</v>
      </c>
      <c r="E238" s="61" t="s">
        <v>560</v>
      </c>
      <c r="F238" s="61" t="s">
        <v>561</v>
      </c>
      <c r="G238" s="61" t="s">
        <v>440</v>
      </c>
      <c r="H238" s="61" t="s">
        <v>562</v>
      </c>
      <c r="I238" s="61" t="s">
        <v>563</v>
      </c>
      <c r="J238" s="97" t="s">
        <v>563</v>
      </c>
      <c r="K238" s="61">
        <v>5406004</v>
      </c>
      <c r="L238" s="61" t="s">
        <v>127</v>
      </c>
      <c r="M238" s="83">
        <v>0.40933299118899941</v>
      </c>
      <c r="N238" s="77">
        <v>918</v>
      </c>
      <c r="O238" s="62">
        <v>2242.6728843269225</v>
      </c>
      <c r="P238" s="77">
        <v>349</v>
      </c>
      <c r="Q238" s="62">
        <v>2.48</v>
      </c>
      <c r="R238" s="77">
        <v>865</v>
      </c>
      <c r="S238" s="77">
        <v>38</v>
      </c>
      <c r="T238" s="77">
        <v>13</v>
      </c>
      <c r="U238" s="77">
        <v>30</v>
      </c>
      <c r="V238" s="77">
        <v>17</v>
      </c>
      <c r="W238" s="77">
        <v>6</v>
      </c>
      <c r="X238" s="77">
        <v>20</v>
      </c>
      <c r="Y238" s="77">
        <v>17</v>
      </c>
      <c r="Z238" s="77">
        <v>11</v>
      </c>
      <c r="AA238" s="77">
        <v>14</v>
      </c>
      <c r="AB238" s="77">
        <v>31</v>
      </c>
      <c r="AC238" s="77">
        <v>42</v>
      </c>
      <c r="AD238" s="77">
        <v>48</v>
      </c>
      <c r="AE238" s="77">
        <v>39</v>
      </c>
      <c r="AF238" s="77">
        <v>3</v>
      </c>
      <c r="AG238" s="77">
        <v>9</v>
      </c>
      <c r="AH238" s="77">
        <v>11</v>
      </c>
      <c r="AI238" s="62">
        <v>23.209169054441261</v>
      </c>
      <c r="AJ238" s="62">
        <v>6.5902578796561597</v>
      </c>
      <c r="AK238" s="62">
        <v>17.765042979942695</v>
      </c>
      <c r="AL238" s="62">
        <v>8.8825214899713476</v>
      </c>
      <c r="AM238" s="62">
        <v>43.553008595988544</v>
      </c>
      <c r="AN238" s="77">
        <v>27068</v>
      </c>
      <c r="AO238" s="77">
        <v>53750</v>
      </c>
      <c r="AP238" s="62">
        <v>0.47564469914040114</v>
      </c>
      <c r="AQ238" s="77">
        <v>349</v>
      </c>
      <c r="AR238" s="77">
        <v>8</v>
      </c>
      <c r="AS238" s="77">
        <v>261</v>
      </c>
      <c r="AT238" s="77">
        <v>88</v>
      </c>
      <c r="AU238" s="77">
        <v>6</v>
      </c>
      <c r="AV238" s="77">
        <v>13</v>
      </c>
      <c r="AW238" s="77">
        <v>44</v>
      </c>
      <c r="AX238" s="77">
        <v>17</v>
      </c>
      <c r="AY238" s="77">
        <v>13</v>
      </c>
      <c r="AZ238" s="77">
        <v>13</v>
      </c>
      <c r="BA238" s="77">
        <v>20</v>
      </c>
      <c r="BB238" s="77">
        <v>18</v>
      </c>
      <c r="BC238" s="77">
        <v>2</v>
      </c>
      <c r="BD238" s="77">
        <v>73</v>
      </c>
      <c r="BE238" s="77">
        <v>0</v>
      </c>
      <c r="BF238" s="77">
        <v>0</v>
      </c>
      <c r="BG238" s="77">
        <v>108</v>
      </c>
      <c r="BH238" s="77">
        <v>2</v>
      </c>
      <c r="BI238" s="77">
        <v>0</v>
      </c>
      <c r="BJ238" s="62">
        <v>0.17933130699088146</v>
      </c>
      <c r="BK238" s="88">
        <v>4.4000000000000004</v>
      </c>
      <c r="BL238" s="88">
        <v>3.7</v>
      </c>
      <c r="BM238" s="88">
        <v>5.8</v>
      </c>
      <c r="BN238" s="88">
        <v>3.7</v>
      </c>
      <c r="BO238" s="88">
        <v>6.9</v>
      </c>
      <c r="BP238" s="88">
        <v>12.5</v>
      </c>
      <c r="BQ238" s="88">
        <v>1.9</v>
      </c>
      <c r="BR238" s="88">
        <v>5.9</v>
      </c>
      <c r="BS238" s="88">
        <v>8.6999999999999993</v>
      </c>
      <c r="BT238" s="88">
        <v>2.8</v>
      </c>
      <c r="BU238" s="88">
        <v>8.1999999999999993</v>
      </c>
      <c r="BV238" s="88">
        <v>4.5</v>
      </c>
      <c r="BW238" s="88">
        <v>5.0999999999999996</v>
      </c>
      <c r="BX238" s="88">
        <v>7.8</v>
      </c>
      <c r="BY238" s="88">
        <v>9.9</v>
      </c>
      <c r="BZ238" s="88">
        <v>3.1</v>
      </c>
      <c r="CA238" s="88">
        <v>2.5</v>
      </c>
      <c r="CB238" s="88">
        <v>2.7</v>
      </c>
      <c r="CC238" s="88">
        <v>13.900000000000002</v>
      </c>
      <c r="CD238" s="88">
        <v>60.199999999999996</v>
      </c>
      <c r="CE238" s="88">
        <v>26</v>
      </c>
    </row>
    <row r="239" spans="1:83" x14ac:dyDescent="0.25">
      <c r="A239" s="61" t="s">
        <v>1459</v>
      </c>
      <c r="B239" s="61" t="s">
        <v>1460</v>
      </c>
      <c r="C239" s="61" t="s">
        <v>1461</v>
      </c>
      <c r="D239" s="61" t="s">
        <v>2099</v>
      </c>
      <c r="E239" s="61" t="s">
        <v>560</v>
      </c>
      <c r="F239" s="61" t="s">
        <v>561</v>
      </c>
      <c r="G239" s="61" t="s">
        <v>440</v>
      </c>
      <c r="H239" s="61" t="s">
        <v>1462</v>
      </c>
      <c r="I239" s="61" t="s">
        <v>1463</v>
      </c>
      <c r="J239" s="97" t="s">
        <v>1463</v>
      </c>
      <c r="K239" s="61">
        <v>5471356</v>
      </c>
      <c r="L239" s="61" t="s">
        <v>291</v>
      </c>
      <c r="M239" s="83">
        <v>1.0256125133194001</v>
      </c>
      <c r="N239" s="77">
        <v>2079</v>
      </c>
      <c r="O239" s="62">
        <v>2027.0813518755792</v>
      </c>
      <c r="P239" s="77">
        <v>837</v>
      </c>
      <c r="Q239" s="62">
        <v>2.48</v>
      </c>
      <c r="R239" s="77">
        <v>2079</v>
      </c>
      <c r="S239" s="77">
        <v>21</v>
      </c>
      <c r="T239" s="77">
        <v>62</v>
      </c>
      <c r="U239" s="77">
        <v>47</v>
      </c>
      <c r="V239" s="77">
        <v>42</v>
      </c>
      <c r="W239" s="77">
        <v>46</v>
      </c>
      <c r="X239" s="77">
        <v>97</v>
      </c>
      <c r="Y239" s="77">
        <v>31</v>
      </c>
      <c r="Z239" s="77">
        <v>18</v>
      </c>
      <c r="AA239" s="77">
        <v>24</v>
      </c>
      <c r="AB239" s="77">
        <v>111</v>
      </c>
      <c r="AC239" s="77">
        <v>85</v>
      </c>
      <c r="AD239" s="77">
        <v>55</v>
      </c>
      <c r="AE239" s="77">
        <v>88</v>
      </c>
      <c r="AF239" s="77">
        <v>13</v>
      </c>
      <c r="AG239" s="77">
        <v>78</v>
      </c>
      <c r="AH239" s="77">
        <v>19</v>
      </c>
      <c r="AI239" s="62">
        <v>15.531660692951016</v>
      </c>
      <c r="AJ239" s="62">
        <v>10.513739545997611</v>
      </c>
      <c r="AK239" s="62">
        <v>20.31063321385902</v>
      </c>
      <c r="AL239" s="62">
        <v>13.261648745519713</v>
      </c>
      <c r="AM239" s="62">
        <v>40.382317801672642</v>
      </c>
      <c r="AN239" s="77">
        <v>37280</v>
      </c>
      <c r="AO239" s="77">
        <v>52118</v>
      </c>
      <c r="AP239" s="62">
        <v>0.46356033452807649</v>
      </c>
      <c r="AQ239" s="77">
        <v>837</v>
      </c>
      <c r="AR239" s="77">
        <v>181</v>
      </c>
      <c r="AS239" s="77">
        <v>723</v>
      </c>
      <c r="AT239" s="77">
        <v>114</v>
      </c>
      <c r="AU239" s="77">
        <v>6</v>
      </c>
      <c r="AV239" s="77">
        <v>33</v>
      </c>
      <c r="AW239" s="77">
        <v>83</v>
      </c>
      <c r="AX239" s="77">
        <v>61</v>
      </c>
      <c r="AY239" s="77">
        <v>23</v>
      </c>
      <c r="AZ239" s="77">
        <v>92</v>
      </c>
      <c r="BA239" s="77">
        <v>49</v>
      </c>
      <c r="BB239" s="77">
        <v>24</v>
      </c>
      <c r="BC239" s="77">
        <v>0</v>
      </c>
      <c r="BD239" s="77">
        <v>139</v>
      </c>
      <c r="BE239" s="77">
        <v>50</v>
      </c>
      <c r="BF239" s="77">
        <v>7</v>
      </c>
      <c r="BG239" s="77">
        <v>253</v>
      </c>
      <c r="BH239" s="77">
        <v>0</v>
      </c>
      <c r="BI239" s="77">
        <v>0</v>
      </c>
      <c r="BJ239" s="62">
        <v>0.22195121951219512</v>
      </c>
      <c r="BK239" s="88">
        <v>4.7</v>
      </c>
      <c r="BL239" s="88">
        <v>2.2999999999999998</v>
      </c>
      <c r="BM239" s="88">
        <v>5.5</v>
      </c>
      <c r="BN239" s="88">
        <v>6.3</v>
      </c>
      <c r="BO239" s="88">
        <v>9.3000000000000007</v>
      </c>
      <c r="BP239" s="88">
        <v>5.0999999999999996</v>
      </c>
      <c r="BQ239" s="88">
        <v>6.2</v>
      </c>
      <c r="BR239" s="88">
        <v>1.2</v>
      </c>
      <c r="BS239" s="88">
        <v>5.2</v>
      </c>
      <c r="BT239" s="88">
        <v>8.9</v>
      </c>
      <c r="BU239" s="88">
        <v>5.4</v>
      </c>
      <c r="BV239" s="88">
        <v>8.3000000000000007</v>
      </c>
      <c r="BW239" s="88">
        <v>9.1999999999999993</v>
      </c>
      <c r="BX239" s="88">
        <v>7.8</v>
      </c>
      <c r="BY239" s="88">
        <v>5.7</v>
      </c>
      <c r="BZ239" s="88">
        <v>3</v>
      </c>
      <c r="CA239" s="88">
        <v>1.9</v>
      </c>
      <c r="CB239" s="88">
        <v>4.0999999999999996</v>
      </c>
      <c r="CC239" s="88">
        <v>12.5</v>
      </c>
      <c r="CD239" s="88">
        <v>65.100000000000009</v>
      </c>
      <c r="CE239" s="88">
        <v>22.5</v>
      </c>
    </row>
    <row r="240" spans="1:83" s="18" customFormat="1" x14ac:dyDescent="0.25">
      <c r="A240" s="67" t="s">
        <v>73</v>
      </c>
      <c r="B240" s="68" t="s">
        <v>1984</v>
      </c>
      <c r="C240" s="67"/>
      <c r="D240" s="67" t="s">
        <v>2098</v>
      </c>
      <c r="E240" s="67"/>
      <c r="F240" s="67"/>
      <c r="G240" s="67"/>
      <c r="H240" s="67"/>
      <c r="I240" s="67"/>
      <c r="J240" s="98"/>
      <c r="K240" s="67">
        <v>54073</v>
      </c>
      <c r="L240" s="67" t="s">
        <v>72</v>
      </c>
      <c r="M240" s="84">
        <v>134.45170650347009</v>
      </c>
      <c r="N240" s="78">
        <v>7623</v>
      </c>
      <c r="O240" s="69">
        <v>56.696937497057775</v>
      </c>
      <c r="P240" s="78">
        <v>2688</v>
      </c>
      <c r="Q240" s="69">
        <v>2.63</v>
      </c>
      <c r="R240" s="78">
        <v>7080</v>
      </c>
      <c r="S240" s="78">
        <v>125</v>
      </c>
      <c r="T240" s="78">
        <v>111</v>
      </c>
      <c r="U240" s="78">
        <v>114</v>
      </c>
      <c r="V240" s="78">
        <v>146</v>
      </c>
      <c r="W240" s="78">
        <v>182</v>
      </c>
      <c r="X240" s="78">
        <v>156</v>
      </c>
      <c r="Y240" s="78">
        <v>112</v>
      </c>
      <c r="Z240" s="78">
        <v>92</v>
      </c>
      <c r="AA240" s="78">
        <v>95</v>
      </c>
      <c r="AB240" s="78">
        <v>253</v>
      </c>
      <c r="AC240" s="78">
        <v>211</v>
      </c>
      <c r="AD240" s="78">
        <v>326</v>
      </c>
      <c r="AE240" s="78">
        <v>357</v>
      </c>
      <c r="AF240" s="78">
        <v>107</v>
      </c>
      <c r="AG240" s="78">
        <v>204</v>
      </c>
      <c r="AH240" s="78">
        <v>97</v>
      </c>
      <c r="AI240" s="69">
        <v>13.020833333333334</v>
      </c>
      <c r="AJ240" s="69">
        <v>12.202380952380953</v>
      </c>
      <c r="AK240" s="69">
        <v>16.927083333333336</v>
      </c>
      <c r="AL240" s="69">
        <v>9.4122023809523814</v>
      </c>
      <c r="AM240" s="69">
        <v>48.4375</v>
      </c>
      <c r="AN240" s="78">
        <v>35800</v>
      </c>
      <c r="AO240" s="78">
        <v>58433</v>
      </c>
      <c r="AP240" s="69">
        <v>0.42150297619047616</v>
      </c>
      <c r="AQ240" s="78">
        <v>2688</v>
      </c>
      <c r="AR240" s="78">
        <v>544</v>
      </c>
      <c r="AS240" s="78">
        <v>2290</v>
      </c>
      <c r="AT240" s="78">
        <v>398</v>
      </c>
      <c r="AU240" s="78">
        <v>60</v>
      </c>
      <c r="AV240" s="78">
        <v>46</v>
      </c>
      <c r="AW240" s="78">
        <v>182</v>
      </c>
      <c r="AX240" s="78">
        <v>189</v>
      </c>
      <c r="AY240" s="78">
        <v>83</v>
      </c>
      <c r="AZ240" s="78">
        <v>203</v>
      </c>
      <c r="BA240" s="78">
        <v>217</v>
      </c>
      <c r="BB240" s="78">
        <v>57</v>
      </c>
      <c r="BC240" s="78">
        <v>18</v>
      </c>
      <c r="BD240" s="78">
        <v>407</v>
      </c>
      <c r="BE240" s="78">
        <v>50</v>
      </c>
      <c r="BF240" s="78">
        <v>7</v>
      </c>
      <c r="BG240" s="78">
        <v>1000</v>
      </c>
      <c r="BH240" s="78">
        <v>78</v>
      </c>
      <c r="BI240" s="78">
        <v>4</v>
      </c>
      <c r="BJ240" s="69">
        <v>0.15916955017301038</v>
      </c>
      <c r="BK240" s="89">
        <v>5</v>
      </c>
      <c r="BL240" s="89">
        <v>3.3</v>
      </c>
      <c r="BM240" s="89">
        <v>7</v>
      </c>
      <c r="BN240" s="89">
        <v>5.7</v>
      </c>
      <c r="BO240" s="89">
        <v>6</v>
      </c>
      <c r="BP240" s="89">
        <v>6.5</v>
      </c>
      <c r="BQ240" s="89">
        <v>5.8</v>
      </c>
      <c r="BR240" s="89">
        <v>5.0999999999999996</v>
      </c>
      <c r="BS240" s="89">
        <v>7.9</v>
      </c>
      <c r="BT240" s="89">
        <v>7.1</v>
      </c>
      <c r="BU240" s="89">
        <v>7.3</v>
      </c>
      <c r="BV240" s="89">
        <v>7.8</v>
      </c>
      <c r="BW240" s="89">
        <v>7</v>
      </c>
      <c r="BX240" s="89">
        <v>6.2</v>
      </c>
      <c r="BY240" s="89">
        <v>4.9000000000000004</v>
      </c>
      <c r="BZ240" s="89">
        <v>2.9</v>
      </c>
      <c r="CA240" s="89">
        <v>2.1</v>
      </c>
      <c r="CB240" s="89">
        <v>2.4</v>
      </c>
      <c r="CC240" s="89">
        <v>15.3</v>
      </c>
      <c r="CD240" s="89">
        <v>66.199999999999989</v>
      </c>
      <c r="CE240" s="89">
        <v>18.5</v>
      </c>
    </row>
    <row r="241" spans="1:83" s="72" customFormat="1" x14ac:dyDescent="0.25">
      <c r="A241" s="70" t="s">
        <v>1955</v>
      </c>
      <c r="B241" s="70" t="s">
        <v>1956</v>
      </c>
      <c r="C241" s="70" t="s">
        <v>1957</v>
      </c>
      <c r="D241" s="70" t="s">
        <v>2097</v>
      </c>
      <c r="E241" s="70" t="s">
        <v>784</v>
      </c>
      <c r="F241" s="70" t="s">
        <v>785</v>
      </c>
      <c r="G241" s="70" t="s">
        <v>440</v>
      </c>
      <c r="H241" s="70" t="s">
        <v>1958</v>
      </c>
      <c r="I241" s="70" t="s">
        <v>1959</v>
      </c>
      <c r="J241" s="96" t="s">
        <v>1959</v>
      </c>
      <c r="K241" s="70" t="s">
        <v>1978</v>
      </c>
      <c r="L241" s="70" t="s">
        <v>1978</v>
      </c>
      <c r="M241" s="82">
        <v>937.768538281264</v>
      </c>
      <c r="N241" s="76">
        <v>6255</v>
      </c>
      <c r="O241" s="71">
        <v>6.6700894140297375</v>
      </c>
      <c r="P241" s="76">
        <v>2411</v>
      </c>
      <c r="Q241" s="71">
        <v>2.5006221484861055</v>
      </c>
      <c r="R241" s="76">
        <v>6029</v>
      </c>
      <c r="S241" s="76">
        <v>142</v>
      </c>
      <c r="T241" s="76">
        <v>208</v>
      </c>
      <c r="U241" s="76">
        <v>266</v>
      </c>
      <c r="V241" s="76">
        <v>163</v>
      </c>
      <c r="W241" s="76">
        <v>215</v>
      </c>
      <c r="X241" s="76">
        <v>150</v>
      </c>
      <c r="Y241" s="76">
        <v>164</v>
      </c>
      <c r="Z241" s="76">
        <v>67</v>
      </c>
      <c r="AA241" s="76">
        <v>95</v>
      </c>
      <c r="AB241" s="76">
        <v>134</v>
      </c>
      <c r="AC241" s="76">
        <v>305</v>
      </c>
      <c r="AD241" s="76">
        <v>275</v>
      </c>
      <c r="AE241" s="76">
        <v>123</v>
      </c>
      <c r="AF241" s="76">
        <v>49</v>
      </c>
      <c r="AG241" s="76">
        <v>19</v>
      </c>
      <c r="AH241" s="76">
        <v>36</v>
      </c>
      <c r="AI241" s="71">
        <v>25.54956449605973</v>
      </c>
      <c r="AJ241" s="71">
        <v>15.678141849854832</v>
      </c>
      <c r="AK241" s="71">
        <v>19.74284529240979</v>
      </c>
      <c r="AL241" s="71">
        <v>5.5578598092077973</v>
      </c>
      <c r="AM241" s="71">
        <v>33.471588552467857</v>
      </c>
      <c r="AN241" s="76">
        <v>21639</v>
      </c>
      <c r="AO241" s="76">
        <v>37225</v>
      </c>
      <c r="AP241" s="71">
        <v>0.60970551638324344</v>
      </c>
      <c r="AQ241" s="76">
        <v>2411</v>
      </c>
      <c r="AR241" s="76">
        <v>3926</v>
      </c>
      <c r="AS241" s="76">
        <v>2144</v>
      </c>
      <c r="AT241" s="76">
        <v>267</v>
      </c>
      <c r="AU241" s="76">
        <v>223</v>
      </c>
      <c r="AV241" s="76">
        <v>92</v>
      </c>
      <c r="AW241" s="76">
        <v>216</v>
      </c>
      <c r="AX241" s="76">
        <v>232</v>
      </c>
      <c r="AY241" s="76">
        <v>77</v>
      </c>
      <c r="AZ241" s="76">
        <v>182</v>
      </c>
      <c r="BA241" s="76">
        <v>175</v>
      </c>
      <c r="BB241" s="76">
        <v>56</v>
      </c>
      <c r="BC241" s="76">
        <v>39</v>
      </c>
      <c r="BD241" s="76">
        <v>337</v>
      </c>
      <c r="BE241" s="76">
        <v>95</v>
      </c>
      <c r="BF241" s="76">
        <v>0</v>
      </c>
      <c r="BG241" s="76">
        <v>430</v>
      </c>
      <c r="BH241" s="76">
        <v>57</v>
      </c>
      <c r="BI241" s="76">
        <v>0</v>
      </c>
      <c r="BJ241" s="71">
        <v>0.19764812302125734</v>
      </c>
      <c r="BK241" s="87">
        <v>4.7</v>
      </c>
      <c r="BL241" s="87">
        <v>4.5</v>
      </c>
      <c r="BM241" s="87">
        <v>5.3</v>
      </c>
      <c r="BN241" s="87">
        <v>5.6</v>
      </c>
      <c r="BO241" s="87">
        <v>3.4</v>
      </c>
      <c r="BP241" s="87">
        <v>5.2</v>
      </c>
      <c r="BQ241" s="87">
        <v>5.4</v>
      </c>
      <c r="BR241" s="87">
        <v>5.4</v>
      </c>
      <c r="BS241" s="87">
        <v>5.6</v>
      </c>
      <c r="BT241" s="87">
        <v>5.6</v>
      </c>
      <c r="BU241" s="87">
        <v>6.6</v>
      </c>
      <c r="BV241" s="87">
        <v>7.3</v>
      </c>
      <c r="BW241" s="87">
        <v>9.5</v>
      </c>
      <c r="BX241" s="87">
        <v>8.1</v>
      </c>
      <c r="BY241" s="87">
        <v>7</v>
      </c>
      <c r="BZ241" s="87">
        <v>3.8</v>
      </c>
      <c r="CA241" s="87">
        <v>2.9</v>
      </c>
      <c r="CB241" s="87">
        <v>3.9</v>
      </c>
      <c r="CC241" s="87">
        <v>14.5</v>
      </c>
      <c r="CD241" s="87">
        <v>59.6</v>
      </c>
      <c r="CE241" s="87">
        <v>25.699999999999996</v>
      </c>
    </row>
    <row r="242" spans="1:83" x14ac:dyDescent="0.25">
      <c r="A242" s="61" t="s">
        <v>781</v>
      </c>
      <c r="B242" s="61" t="s">
        <v>782</v>
      </c>
      <c r="C242" s="61" t="s">
        <v>783</v>
      </c>
      <c r="D242" s="61" t="s">
        <v>2099</v>
      </c>
      <c r="E242" s="61" t="s">
        <v>784</v>
      </c>
      <c r="F242" s="61" t="s">
        <v>785</v>
      </c>
      <c r="G242" s="61" t="s">
        <v>440</v>
      </c>
      <c r="H242" s="61" t="s">
        <v>786</v>
      </c>
      <c r="I242" s="61" t="s">
        <v>787</v>
      </c>
      <c r="J242" s="97" t="s">
        <v>787</v>
      </c>
      <c r="K242" s="61">
        <v>5422852</v>
      </c>
      <c r="L242" s="61" t="s">
        <v>165</v>
      </c>
      <c r="M242" s="83">
        <v>0.57171139009904581</v>
      </c>
      <c r="N242" s="77">
        <v>293</v>
      </c>
      <c r="O242" s="62">
        <v>512.49634881201052</v>
      </c>
      <c r="P242" s="77">
        <v>99</v>
      </c>
      <c r="Q242" s="62">
        <v>2.96</v>
      </c>
      <c r="R242" s="77">
        <v>293</v>
      </c>
      <c r="S242" s="77">
        <v>7</v>
      </c>
      <c r="T242" s="77">
        <v>0</v>
      </c>
      <c r="U242" s="77">
        <v>5</v>
      </c>
      <c r="V242" s="77">
        <v>0</v>
      </c>
      <c r="W242" s="77">
        <v>11</v>
      </c>
      <c r="X242" s="77">
        <v>6</v>
      </c>
      <c r="Y242" s="77">
        <v>6</v>
      </c>
      <c r="Z242" s="77">
        <v>1</v>
      </c>
      <c r="AA242" s="77">
        <v>2</v>
      </c>
      <c r="AB242" s="77">
        <v>15</v>
      </c>
      <c r="AC242" s="77">
        <v>21</v>
      </c>
      <c r="AD242" s="77">
        <v>23</v>
      </c>
      <c r="AE242" s="77">
        <v>2</v>
      </c>
      <c r="AF242" s="77">
        <v>0</v>
      </c>
      <c r="AG242" s="77">
        <v>0</v>
      </c>
      <c r="AH242" s="77">
        <v>0</v>
      </c>
      <c r="AI242" s="62">
        <v>12.121212121212121</v>
      </c>
      <c r="AJ242" s="62">
        <v>11.111111111111111</v>
      </c>
      <c r="AK242" s="62">
        <v>15.151515151515152</v>
      </c>
      <c r="AL242" s="62">
        <v>15.151515151515152</v>
      </c>
      <c r="AM242" s="62">
        <v>46.464646464646464</v>
      </c>
      <c r="AN242" s="77">
        <v>22869</v>
      </c>
      <c r="AO242" s="77">
        <v>57188</v>
      </c>
      <c r="AP242" s="62">
        <v>0.38383838383838381</v>
      </c>
      <c r="AQ242" s="77">
        <v>99</v>
      </c>
      <c r="AR242" s="77">
        <v>37</v>
      </c>
      <c r="AS242" s="77">
        <v>87</v>
      </c>
      <c r="AT242" s="77">
        <v>12</v>
      </c>
      <c r="AU242" s="77">
        <v>2</v>
      </c>
      <c r="AV242" s="77">
        <v>7</v>
      </c>
      <c r="AW242" s="77">
        <v>0</v>
      </c>
      <c r="AX242" s="77">
        <v>8</v>
      </c>
      <c r="AY242" s="77">
        <v>7</v>
      </c>
      <c r="AZ242" s="77">
        <v>0</v>
      </c>
      <c r="BA242" s="77">
        <v>7</v>
      </c>
      <c r="BB242" s="77">
        <v>2</v>
      </c>
      <c r="BC242" s="77">
        <v>0</v>
      </c>
      <c r="BD242" s="77">
        <v>33</v>
      </c>
      <c r="BE242" s="77">
        <v>3</v>
      </c>
      <c r="BF242" s="77">
        <v>0</v>
      </c>
      <c r="BG242" s="77">
        <v>25</v>
      </c>
      <c r="BH242" s="77">
        <v>0</v>
      </c>
      <c r="BI242" s="77">
        <v>0</v>
      </c>
      <c r="BJ242" s="62">
        <v>0</v>
      </c>
      <c r="BK242" s="88">
        <v>0</v>
      </c>
      <c r="BL242" s="88">
        <v>0.7</v>
      </c>
      <c r="BM242" s="88">
        <v>3.8</v>
      </c>
      <c r="BN242" s="88">
        <v>5.8</v>
      </c>
      <c r="BO242" s="88">
        <v>5.5</v>
      </c>
      <c r="BP242" s="88">
        <v>2.4</v>
      </c>
      <c r="BQ242" s="88">
        <v>2.4</v>
      </c>
      <c r="BR242" s="88">
        <v>12.3</v>
      </c>
      <c r="BS242" s="88">
        <v>11.3</v>
      </c>
      <c r="BT242" s="88">
        <v>7.2</v>
      </c>
      <c r="BU242" s="88">
        <v>12.3</v>
      </c>
      <c r="BV242" s="88">
        <v>14.3</v>
      </c>
      <c r="BW242" s="88">
        <v>3.1</v>
      </c>
      <c r="BX242" s="88">
        <v>8.1999999999999993</v>
      </c>
      <c r="BY242" s="88">
        <v>4.8</v>
      </c>
      <c r="BZ242" s="88">
        <v>3.8</v>
      </c>
      <c r="CA242" s="88">
        <v>2.4</v>
      </c>
      <c r="CB242" s="88">
        <v>0</v>
      </c>
      <c r="CC242" s="88">
        <v>4.5</v>
      </c>
      <c r="CD242" s="88">
        <v>76.599999999999994</v>
      </c>
      <c r="CE242" s="88">
        <v>19.2</v>
      </c>
    </row>
    <row r="243" spans="1:83" x14ac:dyDescent="0.25">
      <c r="A243" s="136" t="s">
        <v>2145</v>
      </c>
      <c r="B243" s="136" t="s">
        <v>2146</v>
      </c>
      <c r="C243" s="136" t="s">
        <v>2147</v>
      </c>
      <c r="D243" s="137" t="s">
        <v>2099</v>
      </c>
      <c r="E243" s="137" t="s">
        <v>784</v>
      </c>
      <c r="F243" s="136" t="s">
        <v>785</v>
      </c>
      <c r="G243" s="136" t="s">
        <v>440</v>
      </c>
      <c r="H243" s="136" t="s">
        <v>2148</v>
      </c>
      <c r="I243" s="136" t="s">
        <v>2149</v>
      </c>
      <c r="J243" s="138" t="s">
        <v>2149</v>
      </c>
      <c r="K243" s="136">
        <v>5437372</v>
      </c>
      <c r="L243" s="136" t="s">
        <v>2150</v>
      </c>
      <c r="M243" s="83">
        <v>0.3588452414392157</v>
      </c>
      <c r="N243" s="77">
        <v>129</v>
      </c>
      <c r="O243" s="62">
        <v>359.48644458157355</v>
      </c>
      <c r="P243" s="77">
        <v>48</v>
      </c>
      <c r="Q243" s="62">
        <v>2.69</v>
      </c>
      <c r="R243" s="77">
        <v>129</v>
      </c>
      <c r="S243" s="77">
        <v>2</v>
      </c>
      <c r="T243" s="77">
        <v>5</v>
      </c>
      <c r="U243" s="77">
        <v>5</v>
      </c>
      <c r="V243" s="77">
        <v>5</v>
      </c>
      <c r="W243" s="77">
        <v>8</v>
      </c>
      <c r="X243" s="77">
        <v>1</v>
      </c>
      <c r="Y243" s="77">
        <v>3</v>
      </c>
      <c r="Z243" s="77">
        <v>1</v>
      </c>
      <c r="AA243" s="77">
        <v>5</v>
      </c>
      <c r="AB243" s="77">
        <v>0</v>
      </c>
      <c r="AC243" s="77">
        <v>9</v>
      </c>
      <c r="AD243" s="77">
        <v>2</v>
      </c>
      <c r="AE243" s="77">
        <v>2</v>
      </c>
      <c r="AF243" s="77">
        <v>0</v>
      </c>
      <c r="AG243" s="77">
        <v>0</v>
      </c>
      <c r="AH243" s="77">
        <v>0</v>
      </c>
      <c r="AI243" s="62">
        <v>25</v>
      </c>
      <c r="AJ243" s="62">
        <v>27.083333333333332</v>
      </c>
      <c r="AK243" s="62">
        <v>20.833333333333336</v>
      </c>
      <c r="AL243" s="62">
        <v>0</v>
      </c>
      <c r="AM243" s="62">
        <v>27.083333333333332</v>
      </c>
      <c r="AN243" s="77">
        <v>16206</v>
      </c>
      <c r="AO243" s="77">
        <v>29583</v>
      </c>
      <c r="AP243" s="62">
        <v>0.72916666666666663</v>
      </c>
      <c r="AQ243" s="77">
        <v>48</v>
      </c>
      <c r="AR243" s="77">
        <v>31</v>
      </c>
      <c r="AS243" s="77">
        <v>39</v>
      </c>
      <c r="AT243" s="77">
        <v>9</v>
      </c>
      <c r="AU243" s="77">
        <v>4</v>
      </c>
      <c r="AV243" s="77">
        <v>0</v>
      </c>
      <c r="AW243" s="77">
        <v>5</v>
      </c>
      <c r="AX243" s="77">
        <v>5</v>
      </c>
      <c r="AY243" s="77">
        <v>5</v>
      </c>
      <c r="AZ243" s="77">
        <v>3</v>
      </c>
      <c r="BA243" s="77">
        <v>4</v>
      </c>
      <c r="BB243" s="77">
        <v>3</v>
      </c>
      <c r="BC243" s="77">
        <v>0</v>
      </c>
      <c r="BD243" s="77">
        <v>7</v>
      </c>
      <c r="BE243" s="77">
        <v>2</v>
      </c>
      <c r="BF243" s="77">
        <v>0</v>
      </c>
      <c r="BG243" s="77">
        <v>4</v>
      </c>
      <c r="BH243" s="77">
        <v>0</v>
      </c>
      <c r="BI243" s="77">
        <v>0</v>
      </c>
      <c r="BJ243" s="62">
        <v>0.19047619047619047</v>
      </c>
      <c r="BK243" s="88">
        <v>4.7</v>
      </c>
      <c r="BL243" s="88">
        <v>7.8</v>
      </c>
      <c r="BM243" s="88">
        <v>11.6</v>
      </c>
      <c r="BN243" s="88">
        <v>3.1</v>
      </c>
      <c r="BO243" s="88">
        <v>3.9</v>
      </c>
      <c r="BP243" s="88">
        <v>0.8</v>
      </c>
      <c r="BQ243" s="88">
        <v>9.3000000000000007</v>
      </c>
      <c r="BR243" s="88">
        <v>3.1</v>
      </c>
      <c r="BS243" s="88">
        <v>0</v>
      </c>
      <c r="BT243" s="88">
        <v>3.9</v>
      </c>
      <c r="BU243" s="88">
        <v>10.1</v>
      </c>
      <c r="BV243" s="88">
        <v>13.2</v>
      </c>
      <c r="BW243" s="88">
        <v>3.9</v>
      </c>
      <c r="BX243" s="88">
        <v>6.2</v>
      </c>
      <c r="BY243" s="88">
        <v>4.7</v>
      </c>
      <c r="BZ243" s="88">
        <v>7</v>
      </c>
      <c r="CA243" s="88">
        <v>7</v>
      </c>
      <c r="CB243" s="88">
        <v>0</v>
      </c>
      <c r="CC243" s="88">
        <v>24.1</v>
      </c>
      <c r="CD243" s="88">
        <v>51.300000000000004</v>
      </c>
      <c r="CE243" s="88">
        <v>24.9</v>
      </c>
    </row>
    <row r="244" spans="1:83" x14ac:dyDescent="0.25">
      <c r="A244" s="61" t="s">
        <v>1120</v>
      </c>
      <c r="B244" s="61" t="s">
        <v>1121</v>
      </c>
      <c r="C244" s="61" t="s">
        <v>1122</v>
      </c>
      <c r="D244" s="61" t="s">
        <v>2099</v>
      </c>
      <c r="E244" s="61" t="s">
        <v>784</v>
      </c>
      <c r="F244" s="61" t="s">
        <v>785</v>
      </c>
      <c r="G244" s="61" t="s">
        <v>440</v>
      </c>
      <c r="H244" s="61" t="s">
        <v>1123</v>
      </c>
      <c r="I244" s="61" t="s">
        <v>1124</v>
      </c>
      <c r="J244" s="97" t="s">
        <v>1124</v>
      </c>
      <c r="K244" s="61">
        <v>5451676</v>
      </c>
      <c r="L244" s="61" t="s">
        <v>227</v>
      </c>
      <c r="M244" s="83">
        <v>2.4454411820101085</v>
      </c>
      <c r="N244" s="77">
        <v>1329</v>
      </c>
      <c r="O244" s="62">
        <v>543.46021886635037</v>
      </c>
      <c r="P244" s="77">
        <v>354</v>
      </c>
      <c r="Q244" s="62">
        <v>3.58</v>
      </c>
      <c r="R244" s="77">
        <v>1266</v>
      </c>
      <c r="S244" s="77">
        <v>30</v>
      </c>
      <c r="T244" s="77">
        <v>20</v>
      </c>
      <c r="U244" s="77">
        <v>12</v>
      </c>
      <c r="V244" s="77">
        <v>55</v>
      </c>
      <c r="W244" s="77">
        <v>13</v>
      </c>
      <c r="X244" s="77">
        <v>30</v>
      </c>
      <c r="Y244" s="77">
        <v>21</v>
      </c>
      <c r="Z244" s="77">
        <v>44</v>
      </c>
      <c r="AA244" s="77">
        <v>6</v>
      </c>
      <c r="AB244" s="77">
        <v>27</v>
      </c>
      <c r="AC244" s="77">
        <v>17</v>
      </c>
      <c r="AD244" s="77">
        <v>34</v>
      </c>
      <c r="AE244" s="77">
        <v>25</v>
      </c>
      <c r="AF244" s="77">
        <v>4</v>
      </c>
      <c r="AG244" s="77">
        <v>4</v>
      </c>
      <c r="AH244" s="77">
        <v>12</v>
      </c>
      <c r="AI244" s="62">
        <v>17.514124293785311</v>
      </c>
      <c r="AJ244" s="62">
        <v>19.209039548022599</v>
      </c>
      <c r="AK244" s="62">
        <v>28.531073446327682</v>
      </c>
      <c r="AL244" s="62">
        <v>7.6271186440677967</v>
      </c>
      <c r="AM244" s="62">
        <v>27.118644067796609</v>
      </c>
      <c r="AN244" s="77">
        <v>19397</v>
      </c>
      <c r="AO244" s="77">
        <v>38889</v>
      </c>
      <c r="AP244" s="62">
        <v>0.65254237288135597</v>
      </c>
      <c r="AQ244" s="77">
        <v>354</v>
      </c>
      <c r="AR244" s="77">
        <v>117</v>
      </c>
      <c r="AS244" s="77">
        <v>231</v>
      </c>
      <c r="AT244" s="77">
        <v>123</v>
      </c>
      <c r="AU244" s="77">
        <v>2</v>
      </c>
      <c r="AV244" s="77">
        <v>15</v>
      </c>
      <c r="AW244" s="77">
        <v>43</v>
      </c>
      <c r="AX244" s="77">
        <v>13</v>
      </c>
      <c r="AY244" s="77">
        <v>12</v>
      </c>
      <c r="AZ244" s="77">
        <v>49</v>
      </c>
      <c r="BA244" s="77">
        <v>44</v>
      </c>
      <c r="BB244" s="77">
        <v>27</v>
      </c>
      <c r="BC244" s="77">
        <v>0</v>
      </c>
      <c r="BD244" s="77">
        <v>28</v>
      </c>
      <c r="BE244" s="77">
        <v>11</v>
      </c>
      <c r="BF244" s="77">
        <v>2</v>
      </c>
      <c r="BG244" s="77">
        <v>79</v>
      </c>
      <c r="BH244" s="77">
        <v>0</v>
      </c>
      <c r="BI244" s="77">
        <v>0</v>
      </c>
      <c r="BJ244" s="62">
        <v>0.28923076923076924</v>
      </c>
      <c r="BK244" s="88">
        <v>2.2999999999999998</v>
      </c>
      <c r="BL244" s="88">
        <v>7.7</v>
      </c>
      <c r="BM244" s="88">
        <v>8.6999999999999993</v>
      </c>
      <c r="BN244" s="88">
        <v>16.7</v>
      </c>
      <c r="BO244" s="88">
        <v>6.5</v>
      </c>
      <c r="BP244" s="88">
        <v>4.7</v>
      </c>
      <c r="BQ244" s="88">
        <v>4.5</v>
      </c>
      <c r="BR244" s="88">
        <v>5.6</v>
      </c>
      <c r="BS244" s="88">
        <v>2.9</v>
      </c>
      <c r="BT244" s="88">
        <v>4.7</v>
      </c>
      <c r="BU244" s="88">
        <v>4.3</v>
      </c>
      <c r="BV244" s="88">
        <v>7.3</v>
      </c>
      <c r="BW244" s="88">
        <v>5.0999999999999996</v>
      </c>
      <c r="BX244" s="88">
        <v>5</v>
      </c>
      <c r="BY244" s="88">
        <v>4.4000000000000004</v>
      </c>
      <c r="BZ244" s="88">
        <v>2.6</v>
      </c>
      <c r="CA244" s="88">
        <v>3.5</v>
      </c>
      <c r="CB244" s="88">
        <v>3.3</v>
      </c>
      <c r="CC244" s="88">
        <v>18.7</v>
      </c>
      <c r="CD244" s="88">
        <v>62.3</v>
      </c>
      <c r="CE244" s="88">
        <v>18.8</v>
      </c>
    </row>
    <row r="245" spans="1:83" s="18" customFormat="1" x14ac:dyDescent="0.25">
      <c r="A245" s="67" t="s">
        <v>75</v>
      </c>
      <c r="B245" s="68" t="s">
        <v>1984</v>
      </c>
      <c r="C245" s="67"/>
      <c r="D245" s="67" t="s">
        <v>2098</v>
      </c>
      <c r="E245" s="67"/>
      <c r="F245" s="67"/>
      <c r="G245" s="67"/>
      <c r="H245" s="67"/>
      <c r="I245" s="67"/>
      <c r="J245" s="98"/>
      <c r="K245" s="67">
        <v>54075</v>
      </c>
      <c r="L245" s="67" t="s">
        <v>74</v>
      </c>
      <c r="M245" s="84">
        <v>941.14453609481234</v>
      </c>
      <c r="N245" s="78">
        <v>8006</v>
      </c>
      <c r="O245" s="69">
        <v>8.5066636344935045</v>
      </c>
      <c r="P245" s="78">
        <v>2912</v>
      </c>
      <c r="Q245" s="69">
        <v>2.65</v>
      </c>
      <c r="R245" s="78">
        <v>7717</v>
      </c>
      <c r="S245" s="78">
        <v>181</v>
      </c>
      <c r="T245" s="78">
        <v>233</v>
      </c>
      <c r="U245" s="78">
        <v>288</v>
      </c>
      <c r="V245" s="78">
        <v>223</v>
      </c>
      <c r="W245" s="78">
        <v>247</v>
      </c>
      <c r="X245" s="78">
        <v>187</v>
      </c>
      <c r="Y245" s="78">
        <v>194</v>
      </c>
      <c r="Z245" s="78">
        <v>113</v>
      </c>
      <c r="AA245" s="78">
        <v>108</v>
      </c>
      <c r="AB245" s="78">
        <v>176</v>
      </c>
      <c r="AC245" s="78">
        <v>352</v>
      </c>
      <c r="AD245" s="78">
        <v>334</v>
      </c>
      <c r="AE245" s="78">
        <v>152</v>
      </c>
      <c r="AF245" s="78">
        <v>53</v>
      </c>
      <c r="AG245" s="78">
        <v>23</v>
      </c>
      <c r="AH245" s="78">
        <v>48</v>
      </c>
      <c r="AI245" s="69">
        <v>24.107142857142858</v>
      </c>
      <c r="AJ245" s="69">
        <v>16.140109890109891</v>
      </c>
      <c r="AK245" s="69">
        <v>20.673076923076923</v>
      </c>
      <c r="AL245" s="69">
        <v>6.0439560439560438</v>
      </c>
      <c r="AM245" s="69">
        <v>33.035714285714285</v>
      </c>
      <c r="AN245" s="78">
        <v>21639</v>
      </c>
      <c r="AO245" s="78">
        <v>37225</v>
      </c>
      <c r="AP245" s="69">
        <v>0.60920329670329665</v>
      </c>
      <c r="AQ245" s="78">
        <v>2912</v>
      </c>
      <c r="AR245" s="78">
        <v>4111</v>
      </c>
      <c r="AS245" s="78">
        <v>2501</v>
      </c>
      <c r="AT245" s="78">
        <v>411</v>
      </c>
      <c r="AU245" s="78">
        <v>231</v>
      </c>
      <c r="AV245" s="78">
        <v>114</v>
      </c>
      <c r="AW245" s="78">
        <v>264</v>
      </c>
      <c r="AX245" s="78">
        <v>258</v>
      </c>
      <c r="AY245" s="78">
        <v>101</v>
      </c>
      <c r="AZ245" s="78">
        <v>234</v>
      </c>
      <c r="BA245" s="78">
        <v>230</v>
      </c>
      <c r="BB245" s="78">
        <v>88</v>
      </c>
      <c r="BC245" s="78">
        <v>39</v>
      </c>
      <c r="BD245" s="78">
        <v>405</v>
      </c>
      <c r="BE245" s="78">
        <v>111</v>
      </c>
      <c r="BF245" s="78">
        <v>2</v>
      </c>
      <c r="BG245" s="78">
        <v>538</v>
      </c>
      <c r="BH245" s="78">
        <v>57</v>
      </c>
      <c r="BI245" s="78">
        <v>0</v>
      </c>
      <c r="BJ245" s="69">
        <v>0.20172155688622753</v>
      </c>
      <c r="BK245" s="89">
        <v>4.7</v>
      </c>
      <c r="BL245" s="89">
        <v>4.5</v>
      </c>
      <c r="BM245" s="89">
        <v>5.3</v>
      </c>
      <c r="BN245" s="89">
        <v>5.6</v>
      </c>
      <c r="BO245" s="89">
        <v>3.4</v>
      </c>
      <c r="BP245" s="89">
        <v>5.2</v>
      </c>
      <c r="BQ245" s="89">
        <v>5.4</v>
      </c>
      <c r="BR245" s="89">
        <v>5.4</v>
      </c>
      <c r="BS245" s="89">
        <v>5.6</v>
      </c>
      <c r="BT245" s="89">
        <v>5.6</v>
      </c>
      <c r="BU245" s="89">
        <v>6.6</v>
      </c>
      <c r="BV245" s="89">
        <v>7.3</v>
      </c>
      <c r="BW245" s="89">
        <v>9.5</v>
      </c>
      <c r="BX245" s="89">
        <v>8.1</v>
      </c>
      <c r="BY245" s="89">
        <v>7</v>
      </c>
      <c r="BZ245" s="89">
        <v>3.8</v>
      </c>
      <c r="CA245" s="89">
        <v>2.9</v>
      </c>
      <c r="CB245" s="89">
        <v>3.9</v>
      </c>
      <c r="CC245" s="89">
        <v>14.5</v>
      </c>
      <c r="CD245" s="89">
        <v>59.6</v>
      </c>
      <c r="CE245" s="89">
        <v>25.699999999999996</v>
      </c>
    </row>
    <row r="246" spans="1:83" s="72" customFormat="1" x14ac:dyDescent="0.25">
      <c r="A246" s="70" t="s">
        <v>1855</v>
      </c>
      <c r="B246" s="70" t="s">
        <v>1856</v>
      </c>
      <c r="C246" s="70" t="s">
        <v>1857</v>
      </c>
      <c r="D246" s="70" t="s">
        <v>2097</v>
      </c>
      <c r="E246" s="70" t="s">
        <v>446</v>
      </c>
      <c r="F246" s="70" t="s">
        <v>447</v>
      </c>
      <c r="G246" s="70" t="s">
        <v>440</v>
      </c>
      <c r="H246" s="70" t="s">
        <v>1858</v>
      </c>
      <c r="I246" s="70" t="s">
        <v>1859</v>
      </c>
      <c r="J246" s="96" t="s">
        <v>1859</v>
      </c>
      <c r="K246" s="70" t="s">
        <v>1978</v>
      </c>
      <c r="L246" s="70" t="s">
        <v>1978</v>
      </c>
      <c r="M246" s="82">
        <v>643.55286492031939</v>
      </c>
      <c r="N246" s="76">
        <v>26128</v>
      </c>
      <c r="O246" s="71">
        <v>40.599617256361682</v>
      </c>
      <c r="P246" s="76">
        <v>9330</v>
      </c>
      <c r="Q246" s="71">
        <v>2.5262593783494105</v>
      </c>
      <c r="R246" s="76">
        <v>23570</v>
      </c>
      <c r="S246" s="76">
        <v>613</v>
      </c>
      <c r="T246" s="76">
        <v>563</v>
      </c>
      <c r="U246" s="76">
        <v>492</v>
      </c>
      <c r="V246" s="76">
        <v>330</v>
      </c>
      <c r="W246" s="76">
        <v>410</v>
      </c>
      <c r="X246" s="76">
        <v>357</v>
      </c>
      <c r="Y246" s="76">
        <v>513</v>
      </c>
      <c r="Z246" s="76">
        <v>512</v>
      </c>
      <c r="AA246" s="76">
        <v>566</v>
      </c>
      <c r="AB246" s="76">
        <v>630</v>
      </c>
      <c r="AC246" s="76">
        <v>924</v>
      </c>
      <c r="AD246" s="76">
        <v>1171</v>
      </c>
      <c r="AE246" s="76">
        <v>852</v>
      </c>
      <c r="AF246" s="76">
        <v>566</v>
      </c>
      <c r="AG246" s="76">
        <v>442</v>
      </c>
      <c r="AH246" s="76">
        <v>389</v>
      </c>
      <c r="AI246" s="71">
        <v>17.877813504823152</v>
      </c>
      <c r="AJ246" s="71">
        <v>7.9314040728831721</v>
      </c>
      <c r="AK246" s="71">
        <v>20.878885316184352</v>
      </c>
      <c r="AL246" s="71">
        <v>6.7524115755627019</v>
      </c>
      <c r="AM246" s="71">
        <v>46.559485530546624</v>
      </c>
      <c r="AN246" s="76">
        <v>26504</v>
      </c>
      <c r="AO246" s="76">
        <v>55755</v>
      </c>
      <c r="AP246" s="71">
        <v>0.46688102893890676</v>
      </c>
      <c r="AQ246" s="76">
        <v>9330</v>
      </c>
      <c r="AR246" s="76">
        <v>2121</v>
      </c>
      <c r="AS246" s="76">
        <v>7950</v>
      </c>
      <c r="AT246" s="76">
        <v>1380</v>
      </c>
      <c r="AU246" s="76">
        <v>257</v>
      </c>
      <c r="AV246" s="76">
        <v>225</v>
      </c>
      <c r="AW246" s="76">
        <v>906</v>
      </c>
      <c r="AX246" s="76">
        <v>580</v>
      </c>
      <c r="AY246" s="76">
        <v>198</v>
      </c>
      <c r="AZ246" s="76">
        <v>253</v>
      </c>
      <c r="BA246" s="76">
        <v>1082</v>
      </c>
      <c r="BB246" s="76">
        <v>111</v>
      </c>
      <c r="BC246" s="76">
        <v>279</v>
      </c>
      <c r="BD246" s="76">
        <v>1217</v>
      </c>
      <c r="BE246" s="76">
        <v>220</v>
      </c>
      <c r="BF246" s="76">
        <v>102</v>
      </c>
      <c r="BG246" s="76">
        <v>3121</v>
      </c>
      <c r="BH246" s="76">
        <v>189</v>
      </c>
      <c r="BI246" s="76">
        <v>16</v>
      </c>
      <c r="BJ246" s="71">
        <v>0.17770671539515762</v>
      </c>
      <c r="BK246" s="87">
        <v>4.9000000000000004</v>
      </c>
      <c r="BL246" s="87">
        <v>6</v>
      </c>
      <c r="BM246" s="87">
        <v>4.9000000000000004</v>
      </c>
      <c r="BN246" s="87">
        <v>4.8</v>
      </c>
      <c r="BO246" s="87">
        <v>4.9000000000000004</v>
      </c>
      <c r="BP246" s="87">
        <v>6.7</v>
      </c>
      <c r="BQ246" s="87">
        <v>6.4</v>
      </c>
      <c r="BR246" s="87">
        <v>7.1</v>
      </c>
      <c r="BS246" s="87">
        <v>6.1</v>
      </c>
      <c r="BT246" s="87">
        <v>6.5</v>
      </c>
      <c r="BU246" s="87">
        <v>7.1</v>
      </c>
      <c r="BV246" s="87">
        <v>6.4</v>
      </c>
      <c r="BW246" s="87">
        <v>8</v>
      </c>
      <c r="BX246" s="87">
        <v>7.1</v>
      </c>
      <c r="BY246" s="87">
        <v>5.4</v>
      </c>
      <c r="BZ246" s="87">
        <v>3.5</v>
      </c>
      <c r="CA246" s="87">
        <v>2</v>
      </c>
      <c r="CB246" s="87">
        <v>2.2000000000000002</v>
      </c>
      <c r="CC246" s="87">
        <v>15.8</v>
      </c>
      <c r="CD246" s="87">
        <v>64</v>
      </c>
      <c r="CE246" s="87">
        <v>20.2</v>
      </c>
    </row>
    <row r="247" spans="1:83" x14ac:dyDescent="0.25">
      <c r="A247" s="61" t="s">
        <v>443</v>
      </c>
      <c r="B247" s="61" t="s">
        <v>444</v>
      </c>
      <c r="C247" s="61" t="s">
        <v>445</v>
      </c>
      <c r="D247" s="61" t="s">
        <v>2099</v>
      </c>
      <c r="E247" s="61" t="s">
        <v>446</v>
      </c>
      <c r="F247" s="61" t="s">
        <v>447</v>
      </c>
      <c r="G247" s="61" t="s">
        <v>440</v>
      </c>
      <c r="H247" s="61" t="s">
        <v>448</v>
      </c>
      <c r="I247" s="61" t="s">
        <v>449</v>
      </c>
      <c r="J247" s="97" t="s">
        <v>449</v>
      </c>
      <c r="K247" s="61">
        <v>5400748</v>
      </c>
      <c r="L247" s="61" t="s">
        <v>111</v>
      </c>
      <c r="M247" s="83">
        <v>0.27309986812686976</v>
      </c>
      <c r="N247" s="77">
        <v>318</v>
      </c>
      <c r="O247" s="62">
        <v>1164.4092037872083</v>
      </c>
      <c r="P247" s="77">
        <v>118</v>
      </c>
      <c r="Q247" s="62">
        <v>2.69</v>
      </c>
      <c r="R247" s="77">
        <v>318</v>
      </c>
      <c r="S247" s="77">
        <v>6</v>
      </c>
      <c r="T247" s="77">
        <v>3</v>
      </c>
      <c r="U247" s="77">
        <v>2</v>
      </c>
      <c r="V247" s="77">
        <v>9</v>
      </c>
      <c r="W247" s="77">
        <v>3</v>
      </c>
      <c r="X247" s="77">
        <v>4</v>
      </c>
      <c r="Y247" s="77">
        <v>5</v>
      </c>
      <c r="Z247" s="77">
        <v>0</v>
      </c>
      <c r="AA247" s="77">
        <v>10</v>
      </c>
      <c r="AB247" s="77">
        <v>7</v>
      </c>
      <c r="AC247" s="77">
        <v>48</v>
      </c>
      <c r="AD247" s="77">
        <v>20</v>
      </c>
      <c r="AE247" s="77">
        <v>0</v>
      </c>
      <c r="AF247" s="77">
        <v>1</v>
      </c>
      <c r="AG247" s="77">
        <v>0</v>
      </c>
      <c r="AH247" s="77">
        <v>0</v>
      </c>
      <c r="AI247" s="62">
        <v>9.3220338983050848</v>
      </c>
      <c r="AJ247" s="62">
        <v>10.16949152542373</v>
      </c>
      <c r="AK247" s="62">
        <v>16.101694915254235</v>
      </c>
      <c r="AL247" s="62">
        <v>5.9322033898305087</v>
      </c>
      <c r="AM247" s="62">
        <v>58.474576271186443</v>
      </c>
      <c r="AN247" s="77">
        <v>20587</v>
      </c>
      <c r="AO247" s="77">
        <v>63083</v>
      </c>
      <c r="AP247" s="62">
        <v>0.3559322033898305</v>
      </c>
      <c r="AQ247" s="77">
        <v>118</v>
      </c>
      <c r="AR247" s="77">
        <v>23</v>
      </c>
      <c r="AS247" s="77">
        <v>47</v>
      </c>
      <c r="AT247" s="77">
        <v>71</v>
      </c>
      <c r="AU247" s="77">
        <v>1</v>
      </c>
      <c r="AV247" s="77">
        <v>0</v>
      </c>
      <c r="AW247" s="77">
        <v>8</v>
      </c>
      <c r="AX247" s="77">
        <v>6</v>
      </c>
      <c r="AY247" s="77">
        <v>5</v>
      </c>
      <c r="AZ247" s="77">
        <v>4</v>
      </c>
      <c r="BA247" s="77">
        <v>10</v>
      </c>
      <c r="BB247" s="77">
        <v>0</v>
      </c>
      <c r="BC247" s="77">
        <v>0</v>
      </c>
      <c r="BD247" s="77">
        <v>53</v>
      </c>
      <c r="BE247" s="77">
        <v>2</v>
      </c>
      <c r="BF247" s="77">
        <v>0</v>
      </c>
      <c r="BG247" s="77">
        <v>21</v>
      </c>
      <c r="BH247" s="77">
        <v>0</v>
      </c>
      <c r="BI247" s="77">
        <v>0</v>
      </c>
      <c r="BJ247" s="62">
        <v>0.10909090909090909</v>
      </c>
      <c r="BK247" s="88">
        <v>6.9</v>
      </c>
      <c r="BL247" s="88">
        <v>1.3</v>
      </c>
      <c r="BM247" s="88">
        <v>3.1</v>
      </c>
      <c r="BN247" s="88">
        <v>2.5</v>
      </c>
      <c r="BO247" s="88">
        <v>10.4</v>
      </c>
      <c r="BP247" s="88">
        <v>21.1</v>
      </c>
      <c r="BQ247" s="88">
        <v>7.2</v>
      </c>
      <c r="BR247" s="88">
        <v>8.8000000000000007</v>
      </c>
      <c r="BS247" s="88">
        <v>7.2</v>
      </c>
      <c r="BT247" s="88">
        <v>5.3</v>
      </c>
      <c r="BU247" s="88">
        <v>4.0999999999999996</v>
      </c>
      <c r="BV247" s="88">
        <v>4.7</v>
      </c>
      <c r="BW247" s="88">
        <v>6.6</v>
      </c>
      <c r="BX247" s="88">
        <v>4.4000000000000004</v>
      </c>
      <c r="BY247" s="88">
        <v>0.3</v>
      </c>
      <c r="BZ247" s="88">
        <v>5</v>
      </c>
      <c r="CA247" s="88">
        <v>0.3</v>
      </c>
      <c r="CB247" s="88">
        <v>0.6</v>
      </c>
      <c r="CC247" s="88">
        <v>11.3</v>
      </c>
      <c r="CD247" s="88">
        <v>77.899999999999991</v>
      </c>
      <c r="CE247" s="88">
        <v>10.6</v>
      </c>
    </row>
    <row r="248" spans="1:83" x14ac:dyDescent="0.25">
      <c r="A248" s="61" t="s">
        <v>619</v>
      </c>
      <c r="B248" s="61" t="s">
        <v>620</v>
      </c>
      <c r="C248" s="61" t="s">
        <v>621</v>
      </c>
      <c r="D248" s="61" t="s">
        <v>2099</v>
      </c>
      <c r="E248" s="61" t="s">
        <v>446</v>
      </c>
      <c r="F248" s="61" t="s">
        <v>447</v>
      </c>
      <c r="G248" s="61" t="s">
        <v>440</v>
      </c>
      <c r="H248" s="61" t="s">
        <v>622</v>
      </c>
      <c r="I248" s="61" t="s">
        <v>623</v>
      </c>
      <c r="J248" s="97" t="s">
        <v>623</v>
      </c>
      <c r="K248" s="61">
        <v>5409844</v>
      </c>
      <c r="L248" s="61" t="s">
        <v>137</v>
      </c>
      <c r="M248" s="83">
        <v>0.38521879721306118</v>
      </c>
      <c r="N248" s="77">
        <v>190</v>
      </c>
      <c r="O248" s="62">
        <v>493.22619086760881</v>
      </c>
      <c r="P248" s="77">
        <v>82</v>
      </c>
      <c r="Q248" s="62">
        <v>2.3199999999999998</v>
      </c>
      <c r="R248" s="77">
        <v>190</v>
      </c>
      <c r="S248" s="77">
        <v>3</v>
      </c>
      <c r="T248" s="77">
        <v>0</v>
      </c>
      <c r="U248" s="77">
        <v>7</v>
      </c>
      <c r="V248" s="77">
        <v>2</v>
      </c>
      <c r="W248" s="77">
        <v>4</v>
      </c>
      <c r="X248" s="77">
        <v>0</v>
      </c>
      <c r="Y248" s="77">
        <v>0</v>
      </c>
      <c r="Z248" s="77">
        <v>0</v>
      </c>
      <c r="AA248" s="77">
        <v>5</v>
      </c>
      <c r="AB248" s="77">
        <v>0</v>
      </c>
      <c r="AC248" s="77">
        <v>7</v>
      </c>
      <c r="AD248" s="77">
        <v>30</v>
      </c>
      <c r="AE248" s="77">
        <v>1</v>
      </c>
      <c r="AF248" s="77">
        <v>1</v>
      </c>
      <c r="AG248" s="77">
        <v>20</v>
      </c>
      <c r="AH248" s="77">
        <v>2</v>
      </c>
      <c r="AI248" s="62">
        <v>12.195121951219512</v>
      </c>
      <c r="AJ248" s="62">
        <v>7.3170731707317067</v>
      </c>
      <c r="AK248" s="62">
        <v>6.0975609756097562</v>
      </c>
      <c r="AL248" s="62">
        <v>0</v>
      </c>
      <c r="AM248" s="62">
        <v>74.390243902439025</v>
      </c>
      <c r="AN248" s="77">
        <v>41865</v>
      </c>
      <c r="AO248" s="77">
        <v>78875</v>
      </c>
      <c r="AP248" s="62">
        <v>0.25609756097560976</v>
      </c>
      <c r="AQ248" s="77">
        <v>82</v>
      </c>
      <c r="AR248" s="77">
        <v>0</v>
      </c>
      <c r="AS248" s="77">
        <v>52</v>
      </c>
      <c r="AT248" s="77">
        <v>30</v>
      </c>
      <c r="AU248" s="77">
        <v>1</v>
      </c>
      <c r="AV248" s="77">
        <v>1</v>
      </c>
      <c r="AW248" s="77">
        <v>2</v>
      </c>
      <c r="AX248" s="77">
        <v>4</v>
      </c>
      <c r="AY248" s="77">
        <v>0</v>
      </c>
      <c r="AZ248" s="77">
        <v>2</v>
      </c>
      <c r="BA248" s="77">
        <v>2</v>
      </c>
      <c r="BB248" s="77">
        <v>2</v>
      </c>
      <c r="BC248" s="77">
        <v>1</v>
      </c>
      <c r="BD248" s="77">
        <v>4</v>
      </c>
      <c r="BE248" s="77">
        <v>3</v>
      </c>
      <c r="BF248" s="77">
        <v>0</v>
      </c>
      <c r="BG248" s="77">
        <v>46</v>
      </c>
      <c r="BH248" s="77">
        <v>7</v>
      </c>
      <c r="BI248" s="77">
        <v>0</v>
      </c>
      <c r="BJ248" s="62">
        <v>6.6666666666666666E-2</v>
      </c>
      <c r="BK248" s="88">
        <v>11.1</v>
      </c>
      <c r="BL248" s="88">
        <v>6.8</v>
      </c>
      <c r="BM248" s="88">
        <v>7.4</v>
      </c>
      <c r="BN248" s="88">
        <v>0</v>
      </c>
      <c r="BO248" s="88">
        <v>0</v>
      </c>
      <c r="BP248" s="88">
        <v>6.8</v>
      </c>
      <c r="BQ248" s="88">
        <v>5.8</v>
      </c>
      <c r="BR248" s="88">
        <v>3.2</v>
      </c>
      <c r="BS248" s="88">
        <v>19.5</v>
      </c>
      <c r="BT248" s="88">
        <v>0.5</v>
      </c>
      <c r="BU248" s="88">
        <v>5.3</v>
      </c>
      <c r="BV248" s="88">
        <v>12.6</v>
      </c>
      <c r="BW248" s="88">
        <v>1.6</v>
      </c>
      <c r="BX248" s="88">
        <v>2.1</v>
      </c>
      <c r="BY248" s="88">
        <v>10</v>
      </c>
      <c r="BZ248" s="88">
        <v>1.1000000000000001</v>
      </c>
      <c r="CA248" s="88">
        <v>4.2</v>
      </c>
      <c r="CB248" s="88">
        <v>2.1</v>
      </c>
      <c r="CC248" s="88">
        <v>25.299999999999997</v>
      </c>
      <c r="CD248" s="88">
        <v>55.3</v>
      </c>
      <c r="CE248" s="88">
        <v>19.5</v>
      </c>
    </row>
    <row r="249" spans="1:83" x14ac:dyDescent="0.25">
      <c r="A249" s="61" t="s">
        <v>629</v>
      </c>
      <c r="B249" s="61" t="s">
        <v>630</v>
      </c>
      <c r="C249" s="61" t="s">
        <v>631</v>
      </c>
      <c r="D249" s="61" t="s">
        <v>2099</v>
      </c>
      <c r="E249" s="61" t="s">
        <v>446</v>
      </c>
      <c r="F249" s="61" t="s">
        <v>447</v>
      </c>
      <c r="G249" s="61" t="s">
        <v>440</v>
      </c>
      <c r="H249" s="61" t="s">
        <v>632</v>
      </c>
      <c r="I249" s="61" t="s">
        <v>633</v>
      </c>
      <c r="J249" s="97" t="s">
        <v>633</v>
      </c>
      <c r="K249" s="61">
        <v>5410852</v>
      </c>
      <c r="L249" s="61" t="s">
        <v>139</v>
      </c>
      <c r="M249" s="83">
        <v>5.5427232805478087E-2</v>
      </c>
      <c r="N249" s="77">
        <v>99</v>
      </c>
      <c r="O249" s="62">
        <v>1786.1256099044413</v>
      </c>
      <c r="P249" s="77">
        <v>40</v>
      </c>
      <c r="Q249" s="62">
        <v>2.48</v>
      </c>
      <c r="R249" s="77">
        <v>99</v>
      </c>
      <c r="S249" s="77">
        <v>0</v>
      </c>
      <c r="T249" s="77">
        <v>0</v>
      </c>
      <c r="U249" s="77">
        <v>3</v>
      </c>
      <c r="V249" s="77">
        <v>3</v>
      </c>
      <c r="W249" s="77">
        <v>0</v>
      </c>
      <c r="X249" s="77">
        <v>4</v>
      </c>
      <c r="Y249" s="77">
        <v>3</v>
      </c>
      <c r="Z249" s="77">
        <v>8</v>
      </c>
      <c r="AA249" s="77">
        <v>0</v>
      </c>
      <c r="AB249" s="77">
        <v>8</v>
      </c>
      <c r="AC249" s="77">
        <v>0</v>
      </c>
      <c r="AD249" s="77">
        <v>7</v>
      </c>
      <c r="AE249" s="77">
        <v>4</v>
      </c>
      <c r="AF249" s="77">
        <v>0</v>
      </c>
      <c r="AG249" s="77">
        <v>0</v>
      </c>
      <c r="AH249" s="77">
        <v>0</v>
      </c>
      <c r="AI249" s="62">
        <v>7.5</v>
      </c>
      <c r="AJ249" s="62">
        <v>7.5</v>
      </c>
      <c r="AK249" s="62">
        <v>37.5</v>
      </c>
      <c r="AL249" s="62">
        <v>20</v>
      </c>
      <c r="AM249" s="62">
        <v>27.500000000000004</v>
      </c>
      <c r="AN249" s="77">
        <v>25455</v>
      </c>
      <c r="AO249" s="77">
        <v>42188</v>
      </c>
      <c r="AP249" s="62">
        <v>0.52500000000000002</v>
      </c>
      <c r="AQ249" s="77">
        <v>40</v>
      </c>
      <c r="AR249" s="77">
        <v>5</v>
      </c>
      <c r="AS249" s="77">
        <v>22</v>
      </c>
      <c r="AT249" s="77">
        <v>18</v>
      </c>
      <c r="AU249" s="77">
        <v>3</v>
      </c>
      <c r="AV249" s="77">
        <v>0</v>
      </c>
      <c r="AW249" s="77">
        <v>0</v>
      </c>
      <c r="AX249" s="77">
        <v>7</v>
      </c>
      <c r="AY249" s="77">
        <v>0</v>
      </c>
      <c r="AZ249" s="77">
        <v>0</v>
      </c>
      <c r="BA249" s="77">
        <v>0</v>
      </c>
      <c r="BB249" s="77">
        <v>0</v>
      </c>
      <c r="BC249" s="77">
        <v>11</v>
      </c>
      <c r="BD249" s="77">
        <v>3</v>
      </c>
      <c r="BE249" s="77">
        <v>0</v>
      </c>
      <c r="BF249" s="77">
        <v>5</v>
      </c>
      <c r="BG249" s="77">
        <v>11</v>
      </c>
      <c r="BH249" s="77">
        <v>0</v>
      </c>
      <c r="BI249" s="77">
        <v>0</v>
      </c>
      <c r="BJ249" s="62">
        <v>0.4</v>
      </c>
      <c r="BK249" s="88">
        <v>0</v>
      </c>
      <c r="BL249" s="88">
        <v>3</v>
      </c>
      <c r="BM249" s="88">
        <v>3</v>
      </c>
      <c r="BN249" s="88">
        <v>6.1</v>
      </c>
      <c r="BO249" s="88">
        <v>10.1</v>
      </c>
      <c r="BP249" s="88">
        <v>23.2</v>
      </c>
      <c r="BQ249" s="88">
        <v>4</v>
      </c>
      <c r="BR249" s="88">
        <v>6.1</v>
      </c>
      <c r="BS249" s="88">
        <v>10.1</v>
      </c>
      <c r="BT249" s="88">
        <v>8.1</v>
      </c>
      <c r="BU249" s="88">
        <v>7.1</v>
      </c>
      <c r="BV249" s="88">
        <v>0</v>
      </c>
      <c r="BW249" s="88">
        <v>7.1</v>
      </c>
      <c r="BX249" s="88">
        <v>0</v>
      </c>
      <c r="BY249" s="88">
        <v>3</v>
      </c>
      <c r="BZ249" s="88">
        <v>4</v>
      </c>
      <c r="CA249" s="88">
        <v>5.0999999999999996</v>
      </c>
      <c r="CB249" s="88">
        <v>0</v>
      </c>
      <c r="CC249" s="88">
        <v>6</v>
      </c>
      <c r="CD249" s="88">
        <v>81.899999999999991</v>
      </c>
      <c r="CE249" s="88">
        <v>12.1</v>
      </c>
    </row>
    <row r="250" spans="1:83" x14ac:dyDescent="0.25">
      <c r="A250" s="61" t="s">
        <v>1060</v>
      </c>
      <c r="B250" s="61" t="s">
        <v>1061</v>
      </c>
      <c r="C250" s="61" t="s">
        <v>1062</v>
      </c>
      <c r="D250" s="61" t="s">
        <v>2099</v>
      </c>
      <c r="E250" s="61" t="s">
        <v>446</v>
      </c>
      <c r="F250" s="61" t="s">
        <v>447</v>
      </c>
      <c r="G250" s="61" t="s">
        <v>440</v>
      </c>
      <c r="H250" s="61" t="s">
        <v>1063</v>
      </c>
      <c r="I250" s="61" t="s">
        <v>1064</v>
      </c>
      <c r="J250" s="97" t="s">
        <v>1064</v>
      </c>
      <c r="K250" s="61">
        <v>5444044</v>
      </c>
      <c r="L250" s="61" t="s">
        <v>215</v>
      </c>
      <c r="M250" s="83">
        <v>2.4281168116605856</v>
      </c>
      <c r="N250" s="77">
        <v>3091</v>
      </c>
      <c r="O250" s="62">
        <v>1273.0030059328446</v>
      </c>
      <c r="P250" s="77">
        <v>1289</v>
      </c>
      <c r="Q250" s="62">
        <v>2.3199999999999998</v>
      </c>
      <c r="R250" s="77">
        <v>2992</v>
      </c>
      <c r="S250" s="77">
        <v>193</v>
      </c>
      <c r="T250" s="77">
        <v>22</v>
      </c>
      <c r="U250" s="77">
        <v>22</v>
      </c>
      <c r="V250" s="77">
        <v>47</v>
      </c>
      <c r="W250" s="77">
        <v>69</v>
      </c>
      <c r="X250" s="77">
        <v>50</v>
      </c>
      <c r="Y250" s="77">
        <v>47</v>
      </c>
      <c r="Z250" s="77">
        <v>24</v>
      </c>
      <c r="AA250" s="77">
        <v>0</v>
      </c>
      <c r="AB250" s="77">
        <v>147</v>
      </c>
      <c r="AC250" s="77">
        <v>101</v>
      </c>
      <c r="AD250" s="77">
        <v>189</v>
      </c>
      <c r="AE250" s="77">
        <v>88</v>
      </c>
      <c r="AF250" s="77">
        <v>157</v>
      </c>
      <c r="AG250" s="77">
        <v>109</v>
      </c>
      <c r="AH250" s="77">
        <v>24</v>
      </c>
      <c r="AI250" s="62">
        <v>18.386346004654772</v>
      </c>
      <c r="AJ250" s="62">
        <v>8.9992242048099307</v>
      </c>
      <c r="AK250" s="62">
        <v>9.3871217998448415</v>
      </c>
      <c r="AL250" s="62">
        <v>11.404189294026377</v>
      </c>
      <c r="AM250" s="62">
        <v>51.823118696664082</v>
      </c>
      <c r="AN250" s="77">
        <v>32164</v>
      </c>
      <c r="AO250" s="77">
        <v>64850</v>
      </c>
      <c r="AP250" s="62">
        <v>0.36772692009309543</v>
      </c>
      <c r="AQ250" s="77">
        <v>1289</v>
      </c>
      <c r="AR250" s="77">
        <v>248</v>
      </c>
      <c r="AS250" s="77">
        <v>803</v>
      </c>
      <c r="AT250" s="77">
        <v>486</v>
      </c>
      <c r="AU250" s="77">
        <v>22</v>
      </c>
      <c r="AV250" s="77">
        <v>0</v>
      </c>
      <c r="AW250" s="77">
        <v>190</v>
      </c>
      <c r="AX250" s="77">
        <v>47</v>
      </c>
      <c r="AY250" s="77">
        <v>49</v>
      </c>
      <c r="AZ250" s="77">
        <v>33</v>
      </c>
      <c r="BA250" s="77">
        <v>38</v>
      </c>
      <c r="BB250" s="77">
        <v>11</v>
      </c>
      <c r="BC250" s="77">
        <v>22</v>
      </c>
      <c r="BD250" s="77">
        <v>163</v>
      </c>
      <c r="BE250" s="77">
        <v>85</v>
      </c>
      <c r="BF250" s="77">
        <v>0</v>
      </c>
      <c r="BG250" s="77">
        <v>536</v>
      </c>
      <c r="BH250" s="77">
        <v>25</v>
      </c>
      <c r="BI250" s="77">
        <v>0</v>
      </c>
      <c r="BJ250" s="62">
        <v>0.20065520065520065</v>
      </c>
      <c r="BK250" s="88">
        <v>7.3</v>
      </c>
      <c r="BL250" s="88">
        <v>6.1</v>
      </c>
      <c r="BM250" s="88">
        <v>3.5</v>
      </c>
      <c r="BN250" s="88">
        <v>3.2</v>
      </c>
      <c r="BO250" s="88">
        <v>5.2</v>
      </c>
      <c r="BP250" s="88">
        <v>9.6</v>
      </c>
      <c r="BQ250" s="88">
        <v>5.8</v>
      </c>
      <c r="BR250" s="88">
        <v>8.8000000000000007</v>
      </c>
      <c r="BS250" s="88">
        <v>3.7</v>
      </c>
      <c r="BT250" s="88">
        <v>4.0999999999999996</v>
      </c>
      <c r="BU250" s="88">
        <v>11.4</v>
      </c>
      <c r="BV250" s="88">
        <v>3.5</v>
      </c>
      <c r="BW250" s="88">
        <v>8</v>
      </c>
      <c r="BX250" s="88">
        <v>4.0999999999999996</v>
      </c>
      <c r="BY250" s="88">
        <v>5.8</v>
      </c>
      <c r="BZ250" s="88">
        <v>3.9</v>
      </c>
      <c r="CA250" s="88">
        <v>3.4</v>
      </c>
      <c r="CB250" s="88">
        <v>2.5</v>
      </c>
      <c r="CC250" s="88">
        <v>16.899999999999999</v>
      </c>
      <c r="CD250" s="88">
        <v>63.300000000000004</v>
      </c>
      <c r="CE250" s="88">
        <v>19.7</v>
      </c>
    </row>
    <row r="251" spans="1:83" x14ac:dyDescent="0.25">
      <c r="A251" s="61" t="s">
        <v>1140</v>
      </c>
      <c r="B251" s="61" t="s">
        <v>1141</v>
      </c>
      <c r="C251" s="61" t="s">
        <v>1142</v>
      </c>
      <c r="D251" s="61" t="s">
        <v>2099</v>
      </c>
      <c r="E251" s="61" t="s">
        <v>446</v>
      </c>
      <c r="F251" s="61" t="s">
        <v>447</v>
      </c>
      <c r="G251" s="61" t="s">
        <v>440</v>
      </c>
      <c r="H251" s="61" t="s">
        <v>1143</v>
      </c>
      <c r="I251" s="61" t="s">
        <v>1144</v>
      </c>
      <c r="J251" s="97" t="s">
        <v>1144</v>
      </c>
      <c r="K251" s="61">
        <v>5452228</v>
      </c>
      <c r="L251" s="61" t="s">
        <v>231</v>
      </c>
      <c r="M251" s="83">
        <v>0.27793685816747238</v>
      </c>
      <c r="N251" s="77">
        <v>526</v>
      </c>
      <c r="O251" s="62">
        <v>1892.5161760411634</v>
      </c>
      <c r="P251" s="77">
        <v>230</v>
      </c>
      <c r="Q251" s="62">
        <v>2.29</v>
      </c>
      <c r="R251" s="77">
        <v>526</v>
      </c>
      <c r="S251" s="77">
        <v>5</v>
      </c>
      <c r="T251" s="77">
        <v>7</v>
      </c>
      <c r="U251" s="77">
        <v>2</v>
      </c>
      <c r="V251" s="77">
        <v>28</v>
      </c>
      <c r="W251" s="77">
        <v>9</v>
      </c>
      <c r="X251" s="77">
        <v>27</v>
      </c>
      <c r="Y251" s="77">
        <v>21</v>
      </c>
      <c r="Z251" s="77">
        <v>13</v>
      </c>
      <c r="AA251" s="77">
        <v>0</v>
      </c>
      <c r="AB251" s="77">
        <v>57</v>
      </c>
      <c r="AC251" s="77">
        <v>3</v>
      </c>
      <c r="AD251" s="77">
        <v>35</v>
      </c>
      <c r="AE251" s="77">
        <v>7</v>
      </c>
      <c r="AF251" s="77">
        <v>7</v>
      </c>
      <c r="AG251" s="77">
        <v>9</v>
      </c>
      <c r="AH251" s="77">
        <v>0</v>
      </c>
      <c r="AI251" s="62">
        <v>6.0869565217391308</v>
      </c>
      <c r="AJ251" s="62">
        <v>16.086956521739129</v>
      </c>
      <c r="AK251" s="62">
        <v>26.521739130434785</v>
      </c>
      <c r="AL251" s="62">
        <v>24.782608695652176</v>
      </c>
      <c r="AM251" s="62">
        <v>26.521739130434785</v>
      </c>
      <c r="AN251" s="77">
        <v>26655</v>
      </c>
      <c r="AO251" s="77">
        <v>51500</v>
      </c>
      <c r="AP251" s="62">
        <v>0.48695652173913045</v>
      </c>
      <c r="AQ251" s="77">
        <v>230</v>
      </c>
      <c r="AR251" s="77">
        <v>39</v>
      </c>
      <c r="AS251" s="77">
        <v>167</v>
      </c>
      <c r="AT251" s="77">
        <v>63</v>
      </c>
      <c r="AU251" s="77">
        <v>0</v>
      </c>
      <c r="AV251" s="77">
        <v>2</v>
      </c>
      <c r="AW251" s="77">
        <v>12</v>
      </c>
      <c r="AX251" s="77">
        <v>24</v>
      </c>
      <c r="AY251" s="77">
        <v>3</v>
      </c>
      <c r="AZ251" s="77">
        <v>37</v>
      </c>
      <c r="BA251" s="77">
        <v>21</v>
      </c>
      <c r="BB251" s="77">
        <v>13</v>
      </c>
      <c r="BC251" s="77">
        <v>0</v>
      </c>
      <c r="BD251" s="77">
        <v>39</v>
      </c>
      <c r="BE251" s="77">
        <v>18</v>
      </c>
      <c r="BF251" s="77">
        <v>3</v>
      </c>
      <c r="BG251" s="77">
        <v>51</v>
      </c>
      <c r="BH251" s="77">
        <v>0</v>
      </c>
      <c r="BI251" s="77">
        <v>0</v>
      </c>
      <c r="BJ251" s="62">
        <v>0.23318385650224216</v>
      </c>
      <c r="BK251" s="88">
        <v>2.1</v>
      </c>
      <c r="BL251" s="88">
        <v>0.4</v>
      </c>
      <c r="BM251" s="88">
        <v>6.8</v>
      </c>
      <c r="BN251" s="88">
        <v>7</v>
      </c>
      <c r="BO251" s="88">
        <v>6.1</v>
      </c>
      <c r="BP251" s="88">
        <v>10.3</v>
      </c>
      <c r="BQ251" s="88">
        <v>3.2</v>
      </c>
      <c r="BR251" s="88">
        <v>3.2</v>
      </c>
      <c r="BS251" s="88">
        <v>4.9000000000000004</v>
      </c>
      <c r="BT251" s="88">
        <v>9.5</v>
      </c>
      <c r="BU251" s="88">
        <v>9.1</v>
      </c>
      <c r="BV251" s="88">
        <v>4</v>
      </c>
      <c r="BW251" s="88">
        <v>7.2</v>
      </c>
      <c r="BX251" s="88">
        <v>10.3</v>
      </c>
      <c r="BY251" s="88">
        <v>3.4</v>
      </c>
      <c r="BZ251" s="88">
        <v>4.8</v>
      </c>
      <c r="CA251" s="88">
        <v>2.9</v>
      </c>
      <c r="CB251" s="88">
        <v>4.8</v>
      </c>
      <c r="CC251" s="88">
        <v>9.3000000000000007</v>
      </c>
      <c r="CD251" s="88">
        <v>64.5</v>
      </c>
      <c r="CE251" s="88">
        <v>26.2</v>
      </c>
    </row>
    <row r="252" spans="1:83" x14ac:dyDescent="0.25">
      <c r="A252" s="61" t="s">
        <v>1221</v>
      </c>
      <c r="B252" s="61" t="s">
        <v>1222</v>
      </c>
      <c r="C252" s="61" t="s">
        <v>1223</v>
      </c>
      <c r="D252" s="61" t="s">
        <v>2099</v>
      </c>
      <c r="E252" s="61" t="s">
        <v>446</v>
      </c>
      <c r="F252" s="61" t="s">
        <v>447</v>
      </c>
      <c r="G252" s="61" t="s">
        <v>440</v>
      </c>
      <c r="H252" s="61" t="s">
        <v>1224</v>
      </c>
      <c r="I252" s="61" t="s">
        <v>1225</v>
      </c>
      <c r="J252" s="97" t="s">
        <v>1225</v>
      </c>
      <c r="K252" s="61">
        <v>5458300</v>
      </c>
      <c r="L252" s="61" t="s">
        <v>246</v>
      </c>
      <c r="M252" s="83">
        <v>0.78456188383452652</v>
      </c>
      <c r="N252" s="77">
        <v>302</v>
      </c>
      <c r="O252" s="62">
        <v>384.92820798785505</v>
      </c>
      <c r="P252" s="77">
        <v>129</v>
      </c>
      <c r="Q252" s="62">
        <v>2.34</v>
      </c>
      <c r="R252" s="77">
        <v>302</v>
      </c>
      <c r="S252" s="77">
        <v>8</v>
      </c>
      <c r="T252" s="77">
        <v>0</v>
      </c>
      <c r="U252" s="77">
        <v>0</v>
      </c>
      <c r="V252" s="77">
        <v>13</v>
      </c>
      <c r="W252" s="77">
        <v>8</v>
      </c>
      <c r="X252" s="77">
        <v>6</v>
      </c>
      <c r="Y252" s="77">
        <v>0</v>
      </c>
      <c r="Z252" s="77">
        <v>33</v>
      </c>
      <c r="AA252" s="77">
        <v>0</v>
      </c>
      <c r="AB252" s="77">
        <v>7</v>
      </c>
      <c r="AC252" s="77">
        <v>33</v>
      </c>
      <c r="AD252" s="77">
        <v>8</v>
      </c>
      <c r="AE252" s="77">
        <v>9</v>
      </c>
      <c r="AF252" s="77">
        <v>4</v>
      </c>
      <c r="AG252" s="77">
        <v>0</v>
      </c>
      <c r="AH252" s="77">
        <v>0</v>
      </c>
      <c r="AI252" s="62">
        <v>6.2015503875968996</v>
      </c>
      <c r="AJ252" s="62">
        <v>16.279069767441861</v>
      </c>
      <c r="AK252" s="62">
        <v>30.232558139534881</v>
      </c>
      <c r="AL252" s="62">
        <v>5.4263565891472867</v>
      </c>
      <c r="AM252" s="62">
        <v>41.860465116279073</v>
      </c>
      <c r="AN252" s="77">
        <v>24320</v>
      </c>
      <c r="AO252" s="77">
        <v>44735</v>
      </c>
      <c r="AP252" s="62">
        <v>0.52713178294573648</v>
      </c>
      <c r="AQ252" s="77">
        <v>129</v>
      </c>
      <c r="AR252" s="77">
        <v>22</v>
      </c>
      <c r="AS252" s="77">
        <v>103</v>
      </c>
      <c r="AT252" s="77">
        <v>26</v>
      </c>
      <c r="AU252" s="77">
        <v>2</v>
      </c>
      <c r="AV252" s="77">
        <v>0</v>
      </c>
      <c r="AW252" s="77">
        <v>6</v>
      </c>
      <c r="AX252" s="77">
        <v>19</v>
      </c>
      <c r="AY252" s="77">
        <v>3</v>
      </c>
      <c r="AZ252" s="77">
        <v>0</v>
      </c>
      <c r="BA252" s="77">
        <v>33</v>
      </c>
      <c r="BB252" s="77">
        <v>0</v>
      </c>
      <c r="BC252" s="77">
        <v>0</v>
      </c>
      <c r="BD252" s="77">
        <v>28</v>
      </c>
      <c r="BE252" s="77">
        <v>5</v>
      </c>
      <c r="BF252" s="77">
        <v>0</v>
      </c>
      <c r="BG252" s="77">
        <v>21</v>
      </c>
      <c r="BH252" s="77">
        <v>0</v>
      </c>
      <c r="BI252" s="77">
        <v>0</v>
      </c>
      <c r="BJ252" s="62">
        <v>5.128205128205128E-2</v>
      </c>
      <c r="BK252" s="88">
        <v>4</v>
      </c>
      <c r="BL252" s="88">
        <v>3.6</v>
      </c>
      <c r="BM252" s="88">
        <v>6</v>
      </c>
      <c r="BN252" s="88">
        <v>5.3</v>
      </c>
      <c r="BO252" s="88">
        <v>7.9</v>
      </c>
      <c r="BP252" s="88">
        <v>7.9</v>
      </c>
      <c r="BQ252" s="88">
        <v>3.3</v>
      </c>
      <c r="BR252" s="88">
        <v>4.5999999999999996</v>
      </c>
      <c r="BS252" s="88">
        <v>3.6</v>
      </c>
      <c r="BT252" s="88">
        <v>2.2999999999999998</v>
      </c>
      <c r="BU252" s="88">
        <v>6</v>
      </c>
      <c r="BV252" s="88">
        <v>5.3</v>
      </c>
      <c r="BW252" s="88">
        <v>20.9</v>
      </c>
      <c r="BX252" s="88">
        <v>11.6</v>
      </c>
      <c r="BY252" s="88">
        <v>5</v>
      </c>
      <c r="BZ252" s="88">
        <v>1.3</v>
      </c>
      <c r="CA252" s="88">
        <v>0.7</v>
      </c>
      <c r="CB252" s="88">
        <v>0.7</v>
      </c>
      <c r="CC252" s="88">
        <v>13.6</v>
      </c>
      <c r="CD252" s="88">
        <v>67.099999999999994</v>
      </c>
      <c r="CE252" s="88">
        <v>19.3</v>
      </c>
    </row>
    <row r="253" spans="1:83" x14ac:dyDescent="0.25">
      <c r="A253" s="61" t="s">
        <v>1395</v>
      </c>
      <c r="B253" s="61" t="s">
        <v>1396</v>
      </c>
      <c r="C253" s="61" t="s">
        <v>1397</v>
      </c>
      <c r="D253" s="61" t="s">
        <v>2099</v>
      </c>
      <c r="E253" s="61" t="s">
        <v>446</v>
      </c>
      <c r="F253" s="61" t="s">
        <v>447</v>
      </c>
      <c r="G253" s="61" t="s">
        <v>440</v>
      </c>
      <c r="H253" s="61" t="s">
        <v>1398</v>
      </c>
      <c r="I253" s="61" t="s">
        <v>1399</v>
      </c>
      <c r="J253" s="97" t="s">
        <v>1399</v>
      </c>
      <c r="K253" s="61">
        <v>5467636</v>
      </c>
      <c r="L253" s="61" t="s">
        <v>279</v>
      </c>
      <c r="M253" s="83">
        <v>0.64864578642977511</v>
      </c>
      <c r="N253" s="77">
        <v>569</v>
      </c>
      <c r="O253" s="62">
        <v>877.21220410887861</v>
      </c>
      <c r="P253" s="77">
        <v>236</v>
      </c>
      <c r="Q253" s="62">
        <v>2.41</v>
      </c>
      <c r="R253" s="77">
        <v>569</v>
      </c>
      <c r="S253" s="77">
        <v>4</v>
      </c>
      <c r="T253" s="77">
        <v>8</v>
      </c>
      <c r="U253" s="77">
        <v>18</v>
      </c>
      <c r="V253" s="77">
        <v>0</v>
      </c>
      <c r="W253" s="77">
        <v>2</v>
      </c>
      <c r="X253" s="77">
        <v>12</v>
      </c>
      <c r="Y253" s="77">
        <v>13</v>
      </c>
      <c r="Z253" s="77">
        <v>23</v>
      </c>
      <c r="AA253" s="77">
        <v>42</v>
      </c>
      <c r="AB253" s="77">
        <v>23</v>
      </c>
      <c r="AC253" s="77">
        <v>13</v>
      </c>
      <c r="AD253" s="77">
        <v>66</v>
      </c>
      <c r="AE253" s="77">
        <v>2</v>
      </c>
      <c r="AF253" s="77">
        <v>3</v>
      </c>
      <c r="AG253" s="77">
        <v>7</v>
      </c>
      <c r="AH253" s="77">
        <v>0</v>
      </c>
      <c r="AI253" s="62">
        <v>12.711864406779661</v>
      </c>
      <c r="AJ253" s="62">
        <v>0.84745762711864403</v>
      </c>
      <c r="AK253" s="62">
        <v>38.135593220338983</v>
      </c>
      <c r="AL253" s="62">
        <v>9.7457627118644066</v>
      </c>
      <c r="AM253" s="62">
        <v>38.559322033898304</v>
      </c>
      <c r="AN253" s="77">
        <v>29475</v>
      </c>
      <c r="AO253" s="77">
        <v>49744</v>
      </c>
      <c r="AP253" s="62">
        <v>0.51694915254237284</v>
      </c>
      <c r="AQ253" s="77">
        <v>236</v>
      </c>
      <c r="AR253" s="77">
        <v>20</v>
      </c>
      <c r="AS253" s="77">
        <v>169</v>
      </c>
      <c r="AT253" s="77">
        <v>67</v>
      </c>
      <c r="AU253" s="77">
        <v>0</v>
      </c>
      <c r="AV253" s="77">
        <v>7</v>
      </c>
      <c r="AW253" s="77">
        <v>23</v>
      </c>
      <c r="AX253" s="77">
        <v>12</v>
      </c>
      <c r="AY253" s="77">
        <v>2</v>
      </c>
      <c r="AZ253" s="77">
        <v>0</v>
      </c>
      <c r="BA253" s="77">
        <v>26</v>
      </c>
      <c r="BB253" s="77">
        <v>11</v>
      </c>
      <c r="BC253" s="77">
        <v>41</v>
      </c>
      <c r="BD253" s="77">
        <v>7</v>
      </c>
      <c r="BE253" s="77">
        <v>20</v>
      </c>
      <c r="BF253" s="77">
        <v>9</v>
      </c>
      <c r="BG253" s="77">
        <v>71</v>
      </c>
      <c r="BH253" s="77">
        <v>7</v>
      </c>
      <c r="BI253" s="77">
        <v>0</v>
      </c>
      <c r="BJ253" s="62">
        <v>0.30932203389830509</v>
      </c>
      <c r="BK253" s="88">
        <v>3.3</v>
      </c>
      <c r="BL253" s="88">
        <v>6.3</v>
      </c>
      <c r="BM253" s="88">
        <v>2.6</v>
      </c>
      <c r="BN253" s="88">
        <v>3</v>
      </c>
      <c r="BO253" s="88">
        <v>4.7</v>
      </c>
      <c r="BP253" s="88">
        <v>5.3</v>
      </c>
      <c r="BQ253" s="88">
        <v>4.4000000000000004</v>
      </c>
      <c r="BR253" s="88">
        <v>3.7</v>
      </c>
      <c r="BS253" s="88">
        <v>5.0999999999999996</v>
      </c>
      <c r="BT253" s="88">
        <v>5.0999999999999996</v>
      </c>
      <c r="BU253" s="88">
        <v>7.9</v>
      </c>
      <c r="BV253" s="88">
        <v>8.4</v>
      </c>
      <c r="BW253" s="88">
        <v>20</v>
      </c>
      <c r="BX253" s="88">
        <v>11.8</v>
      </c>
      <c r="BY253" s="88">
        <v>2.5</v>
      </c>
      <c r="BZ253" s="88">
        <v>1.8</v>
      </c>
      <c r="CA253" s="88">
        <v>1.8</v>
      </c>
      <c r="CB253" s="88">
        <v>2.2999999999999998</v>
      </c>
      <c r="CC253" s="88">
        <v>12.2</v>
      </c>
      <c r="CD253" s="88">
        <v>67.599999999999994</v>
      </c>
      <c r="CE253" s="88">
        <v>20.200000000000003</v>
      </c>
    </row>
    <row r="254" spans="1:83" x14ac:dyDescent="0.25">
      <c r="A254" s="61" t="s">
        <v>1444</v>
      </c>
      <c r="B254" s="61" t="s">
        <v>1445</v>
      </c>
      <c r="C254" s="61" t="s">
        <v>1446</v>
      </c>
      <c r="D254" s="61" t="s">
        <v>2099</v>
      </c>
      <c r="E254" s="61" t="s">
        <v>446</v>
      </c>
      <c r="F254" s="61" t="s">
        <v>447</v>
      </c>
      <c r="G254" s="61" t="s">
        <v>440</v>
      </c>
      <c r="H254" s="61" t="s">
        <v>1447</v>
      </c>
      <c r="I254" s="61" t="s">
        <v>1448</v>
      </c>
      <c r="J254" s="97" t="s">
        <v>1448</v>
      </c>
      <c r="K254" s="61">
        <v>5470588</v>
      </c>
      <c r="L254" s="61" t="s">
        <v>288</v>
      </c>
      <c r="M254" s="83">
        <v>1.0965657857927189</v>
      </c>
      <c r="N254" s="77">
        <v>614</v>
      </c>
      <c r="O254" s="62">
        <v>559.92992664469557</v>
      </c>
      <c r="P254" s="77">
        <v>237</v>
      </c>
      <c r="Q254" s="62">
        <v>2.59</v>
      </c>
      <c r="R254" s="77">
        <v>614</v>
      </c>
      <c r="S254" s="77">
        <v>10</v>
      </c>
      <c r="T254" s="77">
        <v>14</v>
      </c>
      <c r="U254" s="77">
        <v>22</v>
      </c>
      <c r="V254" s="77">
        <v>17</v>
      </c>
      <c r="W254" s="77">
        <v>9</v>
      </c>
      <c r="X254" s="77">
        <v>13</v>
      </c>
      <c r="Y254" s="77">
        <v>13</v>
      </c>
      <c r="Z254" s="77">
        <v>18</v>
      </c>
      <c r="AA254" s="77">
        <v>9</v>
      </c>
      <c r="AB254" s="77">
        <v>23</v>
      </c>
      <c r="AC254" s="77">
        <v>25</v>
      </c>
      <c r="AD254" s="77">
        <v>30</v>
      </c>
      <c r="AE254" s="77">
        <v>23</v>
      </c>
      <c r="AF254" s="77">
        <v>11</v>
      </c>
      <c r="AG254" s="77">
        <v>0</v>
      </c>
      <c r="AH254" s="77">
        <v>0</v>
      </c>
      <c r="AI254" s="62">
        <v>19.40928270042194</v>
      </c>
      <c r="AJ254" s="62">
        <v>10.970464135021098</v>
      </c>
      <c r="AK254" s="62">
        <v>22.362869198312236</v>
      </c>
      <c r="AL254" s="62">
        <v>9.7046413502109701</v>
      </c>
      <c r="AM254" s="62">
        <v>37.552742616033754</v>
      </c>
      <c r="AN254" s="77">
        <v>21663</v>
      </c>
      <c r="AO254" s="77">
        <v>47679</v>
      </c>
      <c r="AP254" s="62">
        <v>0.52742616033755274</v>
      </c>
      <c r="AQ254" s="77">
        <v>237</v>
      </c>
      <c r="AR254" s="77">
        <v>52</v>
      </c>
      <c r="AS254" s="77">
        <v>177</v>
      </c>
      <c r="AT254" s="77">
        <v>60</v>
      </c>
      <c r="AU254" s="77">
        <v>5</v>
      </c>
      <c r="AV254" s="77">
        <v>9</v>
      </c>
      <c r="AW254" s="77">
        <v>32</v>
      </c>
      <c r="AX254" s="77">
        <v>12</v>
      </c>
      <c r="AY254" s="77">
        <v>16</v>
      </c>
      <c r="AZ254" s="77">
        <v>8</v>
      </c>
      <c r="BA254" s="77">
        <v>24</v>
      </c>
      <c r="BB254" s="77">
        <v>13</v>
      </c>
      <c r="BC254" s="77">
        <v>3</v>
      </c>
      <c r="BD254" s="77">
        <v>44</v>
      </c>
      <c r="BE254" s="77">
        <v>0</v>
      </c>
      <c r="BF254" s="77">
        <v>0</v>
      </c>
      <c r="BG254" s="77">
        <v>64</v>
      </c>
      <c r="BH254" s="77">
        <v>0</v>
      </c>
      <c r="BI254" s="77">
        <v>0</v>
      </c>
      <c r="BJ254" s="62">
        <v>0.18695652173913044</v>
      </c>
      <c r="BK254" s="88">
        <v>4.9000000000000004</v>
      </c>
      <c r="BL254" s="88">
        <v>1.8</v>
      </c>
      <c r="BM254" s="88">
        <v>4.2</v>
      </c>
      <c r="BN254" s="88">
        <v>8</v>
      </c>
      <c r="BO254" s="88">
        <v>6.4</v>
      </c>
      <c r="BP254" s="88">
        <v>10.7</v>
      </c>
      <c r="BQ254" s="88">
        <v>3.3</v>
      </c>
      <c r="BR254" s="88">
        <v>3.9</v>
      </c>
      <c r="BS254" s="88">
        <v>3.6</v>
      </c>
      <c r="BT254" s="88">
        <v>1.5</v>
      </c>
      <c r="BU254" s="88">
        <v>6.4</v>
      </c>
      <c r="BV254" s="88">
        <v>8.1</v>
      </c>
      <c r="BW254" s="88">
        <v>8.6</v>
      </c>
      <c r="BX254" s="88">
        <v>10.6</v>
      </c>
      <c r="BY254" s="88">
        <v>5</v>
      </c>
      <c r="BZ254" s="88">
        <v>1.8</v>
      </c>
      <c r="CA254" s="88">
        <v>3.9</v>
      </c>
      <c r="CB254" s="88">
        <v>7.3</v>
      </c>
      <c r="CC254" s="88">
        <v>10.9</v>
      </c>
      <c r="CD254" s="88">
        <v>60.500000000000007</v>
      </c>
      <c r="CE254" s="88">
        <v>28.599999999999998</v>
      </c>
    </row>
    <row r="255" spans="1:83" x14ac:dyDescent="0.25">
      <c r="A255" s="61" t="s">
        <v>1540</v>
      </c>
      <c r="B255" s="61" t="s">
        <v>1541</v>
      </c>
      <c r="C255" s="61" t="s">
        <v>1542</v>
      </c>
      <c r="D255" s="61" t="s">
        <v>2099</v>
      </c>
      <c r="E255" s="61" t="s">
        <v>446</v>
      </c>
      <c r="F255" s="61" t="s">
        <v>447</v>
      </c>
      <c r="G255" s="61" t="s">
        <v>440</v>
      </c>
      <c r="H255" s="61" t="s">
        <v>1543</v>
      </c>
      <c r="I255" s="61" t="s">
        <v>1544</v>
      </c>
      <c r="J255" s="97" t="s">
        <v>1544</v>
      </c>
      <c r="K255" s="61">
        <v>5479708</v>
      </c>
      <c r="L255" s="61" t="s">
        <v>307</v>
      </c>
      <c r="M255" s="83">
        <v>1.184742505933404</v>
      </c>
      <c r="N255" s="77">
        <v>2067</v>
      </c>
      <c r="O255" s="62">
        <v>1744.6829075922333</v>
      </c>
      <c r="P255" s="77">
        <v>678</v>
      </c>
      <c r="Q255" s="62">
        <v>3.04</v>
      </c>
      <c r="R255" s="77">
        <v>2061</v>
      </c>
      <c r="S255" s="77">
        <v>69</v>
      </c>
      <c r="T255" s="77">
        <v>39</v>
      </c>
      <c r="U255" s="77">
        <v>45</v>
      </c>
      <c r="V255" s="77">
        <v>49</v>
      </c>
      <c r="W255" s="77">
        <v>29</v>
      </c>
      <c r="X255" s="77">
        <v>55</v>
      </c>
      <c r="Y255" s="77">
        <v>19</v>
      </c>
      <c r="Z255" s="77">
        <v>20</v>
      </c>
      <c r="AA255" s="77">
        <v>26</v>
      </c>
      <c r="AB255" s="77">
        <v>83</v>
      </c>
      <c r="AC255" s="77">
        <v>64</v>
      </c>
      <c r="AD255" s="77">
        <v>73</v>
      </c>
      <c r="AE255" s="77">
        <v>55</v>
      </c>
      <c r="AF255" s="77">
        <v>39</v>
      </c>
      <c r="AG255" s="77">
        <v>13</v>
      </c>
      <c r="AH255" s="77">
        <v>0</v>
      </c>
      <c r="AI255" s="62">
        <v>22.566371681415927</v>
      </c>
      <c r="AJ255" s="62">
        <v>11.504424778761061</v>
      </c>
      <c r="AK255" s="62">
        <v>17.699115044247787</v>
      </c>
      <c r="AL255" s="62">
        <v>12.24188790560472</v>
      </c>
      <c r="AM255" s="62">
        <v>35.988200589970504</v>
      </c>
      <c r="AN255" s="77">
        <v>18831</v>
      </c>
      <c r="AO255" s="77">
        <v>47059</v>
      </c>
      <c r="AP255" s="62">
        <v>0.51769911504424782</v>
      </c>
      <c r="AQ255" s="77">
        <v>678</v>
      </c>
      <c r="AR255" s="77">
        <v>97</v>
      </c>
      <c r="AS255" s="77">
        <v>489</v>
      </c>
      <c r="AT255" s="77">
        <v>189</v>
      </c>
      <c r="AU255" s="77">
        <v>28</v>
      </c>
      <c r="AV255" s="77">
        <v>25</v>
      </c>
      <c r="AW255" s="77">
        <v>90</v>
      </c>
      <c r="AX255" s="77">
        <v>59</v>
      </c>
      <c r="AY255" s="77">
        <v>17</v>
      </c>
      <c r="AZ255" s="77">
        <v>54</v>
      </c>
      <c r="BA255" s="77">
        <v>29</v>
      </c>
      <c r="BB255" s="77">
        <v>36</v>
      </c>
      <c r="BC255" s="77">
        <v>0</v>
      </c>
      <c r="BD255" s="77">
        <v>108</v>
      </c>
      <c r="BE255" s="77">
        <v>30</v>
      </c>
      <c r="BF255" s="77">
        <v>3</v>
      </c>
      <c r="BG255" s="77">
        <v>180</v>
      </c>
      <c r="BH255" s="77">
        <v>0</v>
      </c>
      <c r="BI255" s="77">
        <v>0</v>
      </c>
      <c r="BJ255" s="62">
        <v>0.22306525037936267</v>
      </c>
      <c r="BK255" s="88">
        <v>6.3</v>
      </c>
      <c r="BL255" s="88">
        <v>9.6999999999999993</v>
      </c>
      <c r="BM255" s="88">
        <v>8.4</v>
      </c>
      <c r="BN255" s="88">
        <v>8.4</v>
      </c>
      <c r="BO255" s="88">
        <v>5.3</v>
      </c>
      <c r="BP255" s="88">
        <v>6.1</v>
      </c>
      <c r="BQ255" s="88">
        <v>5.3</v>
      </c>
      <c r="BR255" s="88">
        <v>8.5</v>
      </c>
      <c r="BS255" s="88">
        <v>8</v>
      </c>
      <c r="BT255" s="88">
        <v>4</v>
      </c>
      <c r="BU255" s="88">
        <v>5</v>
      </c>
      <c r="BV255" s="88">
        <v>5.2</v>
      </c>
      <c r="BW255" s="88">
        <v>6.3</v>
      </c>
      <c r="BX255" s="88">
        <v>7.2</v>
      </c>
      <c r="BY255" s="88">
        <v>2.6</v>
      </c>
      <c r="BZ255" s="88">
        <v>1.8</v>
      </c>
      <c r="CA255" s="88">
        <v>1</v>
      </c>
      <c r="CB255" s="88">
        <v>1</v>
      </c>
      <c r="CC255" s="88">
        <v>24.4</v>
      </c>
      <c r="CD255" s="88">
        <v>62.099999999999994</v>
      </c>
      <c r="CE255" s="88">
        <v>13.600000000000001</v>
      </c>
    </row>
    <row r="256" spans="1:83" x14ac:dyDescent="0.25">
      <c r="A256" s="61" t="s">
        <v>1560</v>
      </c>
      <c r="B256" s="61" t="s">
        <v>1561</v>
      </c>
      <c r="C256" s="61" t="s">
        <v>1562</v>
      </c>
      <c r="D256" s="61" t="s">
        <v>2099</v>
      </c>
      <c r="E256" s="61" t="s">
        <v>446</v>
      </c>
      <c r="F256" s="61" t="s">
        <v>447</v>
      </c>
      <c r="G256" s="61" t="s">
        <v>440</v>
      </c>
      <c r="H256" s="61" t="s">
        <v>1563</v>
      </c>
      <c r="I256" s="61" t="s">
        <v>1564</v>
      </c>
      <c r="J256" s="97" t="s">
        <v>1564</v>
      </c>
      <c r="K256" s="61">
        <v>5481268</v>
      </c>
      <c r="L256" s="61" t="s">
        <v>311</v>
      </c>
      <c r="M256" s="83">
        <v>0.33465727543715046</v>
      </c>
      <c r="N256" s="77">
        <v>362</v>
      </c>
      <c r="O256" s="62">
        <v>1081.7036609382919</v>
      </c>
      <c r="P256" s="77">
        <v>141</v>
      </c>
      <c r="Q256" s="62">
        <v>2.57</v>
      </c>
      <c r="R256" s="77">
        <v>362</v>
      </c>
      <c r="S256" s="77">
        <v>6</v>
      </c>
      <c r="T256" s="77">
        <v>10</v>
      </c>
      <c r="U256" s="77">
        <v>3</v>
      </c>
      <c r="V256" s="77">
        <v>5</v>
      </c>
      <c r="W256" s="77">
        <v>2</v>
      </c>
      <c r="X256" s="77">
        <v>4</v>
      </c>
      <c r="Y256" s="77">
        <v>22</v>
      </c>
      <c r="Z256" s="77">
        <v>12</v>
      </c>
      <c r="AA256" s="77">
        <v>5</v>
      </c>
      <c r="AB256" s="77">
        <v>11</v>
      </c>
      <c r="AC256" s="77">
        <v>29</v>
      </c>
      <c r="AD256" s="77">
        <v>4</v>
      </c>
      <c r="AE256" s="77">
        <v>25</v>
      </c>
      <c r="AF256" s="77">
        <v>0</v>
      </c>
      <c r="AG256" s="77">
        <v>2</v>
      </c>
      <c r="AH256" s="77">
        <v>1</v>
      </c>
      <c r="AI256" s="62">
        <v>13.475177304964539</v>
      </c>
      <c r="AJ256" s="62">
        <v>4.9645390070921991</v>
      </c>
      <c r="AK256" s="62">
        <v>30.49645390070922</v>
      </c>
      <c r="AL256" s="62">
        <v>7.8014184397163122</v>
      </c>
      <c r="AM256" s="62">
        <v>43.262411347517734</v>
      </c>
      <c r="AN256" s="77">
        <v>21605</v>
      </c>
      <c r="AO256" s="77">
        <v>50469</v>
      </c>
      <c r="AP256" s="62">
        <v>0.48936170212765956</v>
      </c>
      <c r="AQ256" s="77">
        <v>141</v>
      </c>
      <c r="AR256" s="77">
        <v>17</v>
      </c>
      <c r="AS256" s="77">
        <v>120</v>
      </c>
      <c r="AT256" s="77">
        <v>21</v>
      </c>
      <c r="AU256" s="77">
        <v>0</v>
      </c>
      <c r="AV256" s="77">
        <v>0</v>
      </c>
      <c r="AW256" s="77">
        <v>14</v>
      </c>
      <c r="AX256" s="77">
        <v>2</v>
      </c>
      <c r="AY256" s="77">
        <v>2</v>
      </c>
      <c r="AZ256" s="77">
        <v>7</v>
      </c>
      <c r="BA256" s="77">
        <v>16</v>
      </c>
      <c r="BB256" s="77">
        <v>23</v>
      </c>
      <c r="BC256" s="77">
        <v>0</v>
      </c>
      <c r="BD256" s="77">
        <v>31</v>
      </c>
      <c r="BE256" s="77">
        <v>9</v>
      </c>
      <c r="BF256" s="77">
        <v>0</v>
      </c>
      <c r="BG256" s="77">
        <v>28</v>
      </c>
      <c r="BH256" s="77">
        <v>4</v>
      </c>
      <c r="BI256" s="77">
        <v>0</v>
      </c>
      <c r="BJ256" s="62">
        <v>0.15441176470588236</v>
      </c>
      <c r="BK256" s="88">
        <v>3.9</v>
      </c>
      <c r="BL256" s="88">
        <v>6.1</v>
      </c>
      <c r="BM256" s="88">
        <v>4.4000000000000004</v>
      </c>
      <c r="BN256" s="88">
        <v>4.7</v>
      </c>
      <c r="BO256" s="88">
        <v>7.5</v>
      </c>
      <c r="BP256" s="88">
        <v>9.6999999999999993</v>
      </c>
      <c r="BQ256" s="88">
        <v>4.4000000000000004</v>
      </c>
      <c r="BR256" s="88">
        <v>5.2</v>
      </c>
      <c r="BS256" s="88">
        <v>4.0999999999999996</v>
      </c>
      <c r="BT256" s="88">
        <v>8.3000000000000007</v>
      </c>
      <c r="BU256" s="88">
        <v>9.4</v>
      </c>
      <c r="BV256" s="88">
        <v>13</v>
      </c>
      <c r="BW256" s="88">
        <v>5.8</v>
      </c>
      <c r="BX256" s="88">
        <v>7.2</v>
      </c>
      <c r="BY256" s="88">
        <v>3</v>
      </c>
      <c r="BZ256" s="88">
        <v>1.4</v>
      </c>
      <c r="CA256" s="88">
        <v>0.3</v>
      </c>
      <c r="CB256" s="88">
        <v>1.7</v>
      </c>
      <c r="CC256" s="88">
        <v>14.4</v>
      </c>
      <c r="CD256" s="88">
        <v>72.09999999999998</v>
      </c>
      <c r="CE256" s="88">
        <v>13.6</v>
      </c>
    </row>
    <row r="257" spans="1:83" s="18" customFormat="1" x14ac:dyDescent="0.25">
      <c r="A257" s="67" t="s">
        <v>77</v>
      </c>
      <c r="B257" s="68" t="s">
        <v>1984</v>
      </c>
      <c r="C257" s="67"/>
      <c r="D257" s="67" t="s">
        <v>2098</v>
      </c>
      <c r="E257" s="67"/>
      <c r="F257" s="67"/>
      <c r="G257" s="67"/>
      <c r="H257" s="67"/>
      <c r="I257" s="67"/>
      <c r="J257" s="98"/>
      <c r="K257" s="67">
        <v>54077</v>
      </c>
      <c r="L257" s="67" t="s">
        <v>76</v>
      </c>
      <c r="M257" s="84">
        <v>651.0218377257205</v>
      </c>
      <c r="N257" s="78">
        <v>34266</v>
      </c>
      <c r="O257" s="69">
        <v>52.634179092524505</v>
      </c>
      <c r="P257" s="78">
        <v>12510</v>
      </c>
      <c r="Q257" s="69">
        <v>2.5299999999999998</v>
      </c>
      <c r="R257" s="78">
        <v>31603</v>
      </c>
      <c r="S257" s="78">
        <v>917</v>
      </c>
      <c r="T257" s="78">
        <v>666</v>
      </c>
      <c r="U257" s="78">
        <v>616</v>
      </c>
      <c r="V257" s="78">
        <v>503</v>
      </c>
      <c r="W257" s="78">
        <v>545</v>
      </c>
      <c r="X257" s="78">
        <v>532</v>
      </c>
      <c r="Y257" s="78">
        <v>656</v>
      </c>
      <c r="Z257" s="78">
        <v>663</v>
      </c>
      <c r="AA257" s="78">
        <v>663</v>
      </c>
      <c r="AB257" s="78">
        <v>996</v>
      </c>
      <c r="AC257" s="78">
        <v>1247</v>
      </c>
      <c r="AD257" s="78">
        <v>1633</v>
      </c>
      <c r="AE257" s="78">
        <v>1066</v>
      </c>
      <c r="AF257" s="78">
        <v>789</v>
      </c>
      <c r="AG257" s="78">
        <v>602</v>
      </c>
      <c r="AH257" s="78">
        <v>416</v>
      </c>
      <c r="AI257" s="69">
        <v>17.577937649880095</v>
      </c>
      <c r="AJ257" s="69">
        <v>8.377298161470824</v>
      </c>
      <c r="AK257" s="69">
        <v>20.095923261390887</v>
      </c>
      <c r="AL257" s="69">
        <v>7.9616306954436444</v>
      </c>
      <c r="AM257" s="69">
        <v>45.987210231814544</v>
      </c>
      <c r="AN257" s="78">
        <v>26504</v>
      </c>
      <c r="AO257" s="78">
        <v>55755</v>
      </c>
      <c r="AP257" s="69">
        <v>0.46051159072741804</v>
      </c>
      <c r="AQ257" s="78">
        <v>12510</v>
      </c>
      <c r="AR257" s="78">
        <v>2644</v>
      </c>
      <c r="AS257" s="78">
        <v>10099</v>
      </c>
      <c r="AT257" s="78">
        <v>2411</v>
      </c>
      <c r="AU257" s="78">
        <v>319</v>
      </c>
      <c r="AV257" s="78">
        <v>269</v>
      </c>
      <c r="AW257" s="78">
        <v>1283</v>
      </c>
      <c r="AX257" s="78">
        <v>772</v>
      </c>
      <c r="AY257" s="78">
        <v>295</v>
      </c>
      <c r="AZ257" s="78">
        <v>398</v>
      </c>
      <c r="BA257" s="78">
        <v>1281</v>
      </c>
      <c r="BB257" s="78">
        <v>220</v>
      </c>
      <c r="BC257" s="78">
        <v>357</v>
      </c>
      <c r="BD257" s="78">
        <v>1697</v>
      </c>
      <c r="BE257" s="78">
        <v>392</v>
      </c>
      <c r="BF257" s="78">
        <v>122</v>
      </c>
      <c r="BG257" s="78">
        <v>4150</v>
      </c>
      <c r="BH257" s="78">
        <v>232</v>
      </c>
      <c r="BI257" s="78">
        <v>16</v>
      </c>
      <c r="BJ257" s="69">
        <v>0.18435990849783954</v>
      </c>
      <c r="BK257" s="89">
        <v>4.9000000000000004</v>
      </c>
      <c r="BL257" s="89">
        <v>6</v>
      </c>
      <c r="BM257" s="89">
        <v>4.9000000000000004</v>
      </c>
      <c r="BN257" s="89">
        <v>4.8</v>
      </c>
      <c r="BO257" s="89">
        <v>4.9000000000000004</v>
      </c>
      <c r="BP257" s="89">
        <v>6.7</v>
      </c>
      <c r="BQ257" s="89">
        <v>6.4</v>
      </c>
      <c r="BR257" s="89">
        <v>7.1</v>
      </c>
      <c r="BS257" s="89">
        <v>6.1</v>
      </c>
      <c r="BT257" s="89">
        <v>6.5</v>
      </c>
      <c r="BU257" s="89">
        <v>7.1</v>
      </c>
      <c r="BV257" s="89">
        <v>6.4</v>
      </c>
      <c r="BW257" s="89">
        <v>8</v>
      </c>
      <c r="BX257" s="89">
        <v>7.1</v>
      </c>
      <c r="BY257" s="89">
        <v>5.4</v>
      </c>
      <c r="BZ257" s="89">
        <v>3.5</v>
      </c>
      <c r="CA257" s="89">
        <v>2</v>
      </c>
      <c r="CB257" s="89">
        <v>2.2000000000000002</v>
      </c>
      <c r="CC257" s="89">
        <v>15.8</v>
      </c>
      <c r="CD257" s="89">
        <v>64</v>
      </c>
      <c r="CE257" s="89">
        <v>20.2</v>
      </c>
    </row>
    <row r="258" spans="1:83" s="72" customFormat="1" x14ac:dyDescent="0.25">
      <c r="A258" s="70" t="s">
        <v>1860</v>
      </c>
      <c r="B258" s="70" t="s">
        <v>1861</v>
      </c>
      <c r="C258" s="70" t="s">
        <v>1862</v>
      </c>
      <c r="D258" s="70" t="s">
        <v>2097</v>
      </c>
      <c r="E258" s="70" t="s">
        <v>497</v>
      </c>
      <c r="F258" s="70" t="s">
        <v>554</v>
      </c>
      <c r="G258" s="70" t="s">
        <v>440</v>
      </c>
      <c r="H258" s="70" t="s">
        <v>1863</v>
      </c>
      <c r="I258" s="70" t="s">
        <v>1864</v>
      </c>
      <c r="J258" s="96" t="s">
        <v>1864</v>
      </c>
      <c r="K258" s="70" t="s">
        <v>1978</v>
      </c>
      <c r="L258" s="70" t="s">
        <v>1978</v>
      </c>
      <c r="M258" s="82">
        <v>338.25529556675787</v>
      </c>
      <c r="N258" s="76">
        <v>42418</v>
      </c>
      <c r="O258" s="71">
        <v>125.40232349925888</v>
      </c>
      <c r="P258" s="76">
        <v>16299</v>
      </c>
      <c r="Q258" s="71">
        <v>2.5897907847107184</v>
      </c>
      <c r="R258" s="76">
        <v>42211</v>
      </c>
      <c r="S258" s="76">
        <v>421</v>
      </c>
      <c r="T258" s="76">
        <v>637</v>
      </c>
      <c r="U258" s="76">
        <v>808</v>
      </c>
      <c r="V258" s="76">
        <v>503</v>
      </c>
      <c r="W258" s="76">
        <v>647</v>
      </c>
      <c r="X258" s="76">
        <v>763</v>
      </c>
      <c r="Y258" s="76">
        <v>926</v>
      </c>
      <c r="Z258" s="76">
        <v>579</v>
      </c>
      <c r="AA258" s="76">
        <v>522</v>
      </c>
      <c r="AB258" s="76">
        <v>1330</v>
      </c>
      <c r="AC258" s="76">
        <v>1224</v>
      </c>
      <c r="AD258" s="76">
        <v>2641</v>
      </c>
      <c r="AE258" s="76">
        <v>1911</v>
      </c>
      <c r="AF258" s="76">
        <v>1085</v>
      </c>
      <c r="AG258" s="76">
        <v>1234</v>
      </c>
      <c r="AH258" s="76">
        <v>1067</v>
      </c>
      <c r="AI258" s="71">
        <v>11.448555126081354</v>
      </c>
      <c r="AJ258" s="71">
        <v>7.0556475857414567</v>
      </c>
      <c r="AK258" s="71">
        <v>17.117614577581445</v>
      </c>
      <c r="AL258" s="71">
        <v>8.1600098165531634</v>
      </c>
      <c r="AM258" s="71">
        <v>56.212037548315848</v>
      </c>
      <c r="AN258" s="76">
        <v>34832</v>
      </c>
      <c r="AO258" s="76">
        <v>68740</v>
      </c>
      <c r="AP258" s="71">
        <v>0.35621817289404256</v>
      </c>
      <c r="AQ258" s="76">
        <v>16299</v>
      </c>
      <c r="AR258" s="76">
        <v>1798</v>
      </c>
      <c r="AS258" s="76">
        <v>13939</v>
      </c>
      <c r="AT258" s="76">
        <v>2360</v>
      </c>
      <c r="AU258" s="76">
        <v>250</v>
      </c>
      <c r="AV258" s="76">
        <v>380</v>
      </c>
      <c r="AW258" s="76">
        <v>1050</v>
      </c>
      <c r="AX258" s="76">
        <v>889</v>
      </c>
      <c r="AY258" s="76">
        <v>322</v>
      </c>
      <c r="AZ258" s="76">
        <v>649</v>
      </c>
      <c r="BA258" s="76">
        <v>1078</v>
      </c>
      <c r="BB258" s="76">
        <v>640</v>
      </c>
      <c r="BC258" s="76">
        <v>248</v>
      </c>
      <c r="BD258" s="76">
        <v>1538</v>
      </c>
      <c r="BE258" s="76">
        <v>696</v>
      </c>
      <c r="BF258" s="76">
        <v>269</v>
      </c>
      <c r="BG258" s="76">
        <v>6878</v>
      </c>
      <c r="BH258" s="76">
        <v>696</v>
      </c>
      <c r="BI258" s="76">
        <v>267</v>
      </c>
      <c r="BJ258" s="71">
        <v>0.15665615141955835</v>
      </c>
      <c r="BK258" s="87">
        <v>5</v>
      </c>
      <c r="BL258" s="87">
        <v>6.1</v>
      </c>
      <c r="BM258" s="87">
        <v>6.9</v>
      </c>
      <c r="BN258" s="87">
        <v>6.6</v>
      </c>
      <c r="BO258" s="87">
        <v>4.8</v>
      </c>
      <c r="BP258" s="87">
        <v>5.3</v>
      </c>
      <c r="BQ258" s="87">
        <v>5.8</v>
      </c>
      <c r="BR258" s="87">
        <v>6.7</v>
      </c>
      <c r="BS258" s="87">
        <v>6.5</v>
      </c>
      <c r="BT258" s="87">
        <v>6.8</v>
      </c>
      <c r="BU258" s="87">
        <v>6.8</v>
      </c>
      <c r="BV258" s="87">
        <v>6.5</v>
      </c>
      <c r="BW258" s="87">
        <v>7.5</v>
      </c>
      <c r="BX258" s="87">
        <v>6.7</v>
      </c>
      <c r="BY258" s="87">
        <v>4.5999999999999996</v>
      </c>
      <c r="BZ258" s="87">
        <v>3.4</v>
      </c>
      <c r="CA258" s="87">
        <v>2</v>
      </c>
      <c r="CB258" s="87">
        <v>2.1</v>
      </c>
      <c r="CC258" s="87">
        <v>18</v>
      </c>
      <c r="CD258" s="87">
        <v>63.3</v>
      </c>
      <c r="CE258" s="87">
        <v>18.800000000000004</v>
      </c>
    </row>
    <row r="259" spans="1:83" x14ac:dyDescent="0.25">
      <c r="A259" s="61" t="s">
        <v>494</v>
      </c>
      <c r="B259" s="61" t="s">
        <v>495</v>
      </c>
      <c r="C259" s="61" t="s">
        <v>496</v>
      </c>
      <c r="D259" s="61" t="s">
        <v>2099</v>
      </c>
      <c r="E259" s="61" t="s">
        <v>497</v>
      </c>
      <c r="F259" s="61" t="s">
        <v>498</v>
      </c>
      <c r="G259" s="61" t="s">
        <v>440</v>
      </c>
      <c r="H259" s="61" t="s">
        <v>499</v>
      </c>
      <c r="I259" s="61" t="s">
        <v>500</v>
      </c>
      <c r="J259" s="97" t="s">
        <v>500</v>
      </c>
      <c r="K259" s="61">
        <v>5404204</v>
      </c>
      <c r="L259" s="61" t="s">
        <v>118</v>
      </c>
      <c r="M259" s="83">
        <v>0.14476671090962401</v>
      </c>
      <c r="N259" s="77">
        <v>468</v>
      </c>
      <c r="O259" s="62">
        <v>3232.7874071281926</v>
      </c>
      <c r="P259" s="77">
        <v>191</v>
      </c>
      <c r="Q259" s="62">
        <v>2.4500000000000002</v>
      </c>
      <c r="R259" s="77">
        <v>468</v>
      </c>
      <c r="S259" s="77">
        <v>8</v>
      </c>
      <c r="T259" s="77">
        <v>5</v>
      </c>
      <c r="U259" s="77">
        <v>3</v>
      </c>
      <c r="V259" s="77">
        <v>11</v>
      </c>
      <c r="W259" s="77">
        <v>15</v>
      </c>
      <c r="X259" s="77">
        <v>12</v>
      </c>
      <c r="Y259" s="77">
        <v>3</v>
      </c>
      <c r="Z259" s="77">
        <v>4</v>
      </c>
      <c r="AA259" s="77">
        <v>4</v>
      </c>
      <c r="AB259" s="77">
        <v>13</v>
      </c>
      <c r="AC259" s="77">
        <v>10</v>
      </c>
      <c r="AD259" s="77">
        <v>31</v>
      </c>
      <c r="AE259" s="77">
        <v>15</v>
      </c>
      <c r="AF259" s="77">
        <v>54</v>
      </c>
      <c r="AG259" s="77">
        <v>3</v>
      </c>
      <c r="AH259" s="77">
        <v>0</v>
      </c>
      <c r="AI259" s="62">
        <v>8.3769633507853403</v>
      </c>
      <c r="AJ259" s="62">
        <v>13.612565445026178</v>
      </c>
      <c r="AK259" s="62">
        <v>12.041884816753926</v>
      </c>
      <c r="AL259" s="62">
        <v>6.8062827225130889</v>
      </c>
      <c r="AM259" s="62">
        <v>59.162303664921467</v>
      </c>
      <c r="AN259" s="77">
        <v>36240</v>
      </c>
      <c r="AO259" s="77">
        <v>82917</v>
      </c>
      <c r="AP259" s="62">
        <v>0.34031413612565448</v>
      </c>
      <c r="AQ259" s="77">
        <v>191</v>
      </c>
      <c r="AR259" s="77">
        <v>38</v>
      </c>
      <c r="AS259" s="77">
        <v>162</v>
      </c>
      <c r="AT259" s="77">
        <v>29</v>
      </c>
      <c r="AU259" s="77">
        <v>0</v>
      </c>
      <c r="AV259" s="77">
        <v>0</v>
      </c>
      <c r="AW259" s="77">
        <v>16</v>
      </c>
      <c r="AX259" s="77">
        <v>24</v>
      </c>
      <c r="AY259" s="77">
        <v>7</v>
      </c>
      <c r="AZ259" s="77">
        <v>7</v>
      </c>
      <c r="BA259" s="77">
        <v>9</v>
      </c>
      <c r="BB259" s="77">
        <v>0</v>
      </c>
      <c r="BC259" s="77">
        <v>2</v>
      </c>
      <c r="BD259" s="77">
        <v>13</v>
      </c>
      <c r="BE259" s="77">
        <v>8</v>
      </c>
      <c r="BF259" s="77">
        <v>2</v>
      </c>
      <c r="BG259" s="77">
        <v>103</v>
      </c>
      <c r="BH259" s="77">
        <v>0</v>
      </c>
      <c r="BI259" s="77">
        <v>0</v>
      </c>
      <c r="BJ259" s="62">
        <v>0.14136125654450263</v>
      </c>
      <c r="BK259" s="88">
        <v>1.1000000000000001</v>
      </c>
      <c r="BL259" s="88">
        <v>4.7</v>
      </c>
      <c r="BM259" s="88">
        <v>0</v>
      </c>
      <c r="BN259" s="88">
        <v>6</v>
      </c>
      <c r="BO259" s="88">
        <v>1.7</v>
      </c>
      <c r="BP259" s="88">
        <v>36.299999999999997</v>
      </c>
      <c r="BQ259" s="88">
        <v>3.6</v>
      </c>
      <c r="BR259" s="88">
        <v>2.1</v>
      </c>
      <c r="BS259" s="88">
        <v>3.8</v>
      </c>
      <c r="BT259" s="88">
        <v>8.1</v>
      </c>
      <c r="BU259" s="88">
        <v>6.8</v>
      </c>
      <c r="BV259" s="88">
        <v>5.3</v>
      </c>
      <c r="BW259" s="88">
        <v>5.0999999999999996</v>
      </c>
      <c r="BX259" s="88">
        <v>5.3</v>
      </c>
      <c r="BY259" s="88">
        <v>6.6</v>
      </c>
      <c r="BZ259" s="88">
        <v>1.3</v>
      </c>
      <c r="CA259" s="88">
        <v>1.9</v>
      </c>
      <c r="CB259" s="88">
        <v>0</v>
      </c>
      <c r="CC259" s="88">
        <v>5.8000000000000007</v>
      </c>
      <c r="CD259" s="88">
        <v>78.8</v>
      </c>
      <c r="CE259" s="88">
        <v>15.1</v>
      </c>
    </row>
    <row r="260" spans="1:83" x14ac:dyDescent="0.25">
      <c r="A260" s="61" t="s">
        <v>641</v>
      </c>
      <c r="B260" s="61" t="s">
        <v>642</v>
      </c>
      <c r="C260" s="61" t="s">
        <v>643</v>
      </c>
      <c r="D260" s="61" t="s">
        <v>2099</v>
      </c>
      <c r="E260" s="61" t="s">
        <v>497</v>
      </c>
      <c r="F260" s="61" t="s">
        <v>498</v>
      </c>
      <c r="G260" s="61" t="s">
        <v>440</v>
      </c>
      <c r="H260" s="61" t="s">
        <v>644</v>
      </c>
      <c r="I260" s="61" t="s">
        <v>645</v>
      </c>
      <c r="J260" s="97" t="s">
        <v>645</v>
      </c>
      <c r="K260" s="61">
        <v>5411284</v>
      </c>
      <c r="L260" s="61" t="s">
        <v>141</v>
      </c>
      <c r="M260" s="83">
        <v>1.6456860511254785</v>
      </c>
      <c r="N260" s="77">
        <v>979</v>
      </c>
      <c r="O260" s="62">
        <v>594.88867839067211</v>
      </c>
      <c r="P260" s="77">
        <v>356</v>
      </c>
      <c r="Q260" s="62">
        <v>2.69</v>
      </c>
      <c r="R260" s="77">
        <v>957</v>
      </c>
      <c r="S260" s="77">
        <v>38</v>
      </c>
      <c r="T260" s="77">
        <v>24</v>
      </c>
      <c r="U260" s="77">
        <v>4</v>
      </c>
      <c r="V260" s="77">
        <v>4</v>
      </c>
      <c r="W260" s="77">
        <v>27</v>
      </c>
      <c r="X260" s="77">
        <v>33</v>
      </c>
      <c r="Y260" s="77">
        <v>16</v>
      </c>
      <c r="Z260" s="77">
        <v>20</v>
      </c>
      <c r="AA260" s="77">
        <v>15</v>
      </c>
      <c r="AB260" s="77">
        <v>18</v>
      </c>
      <c r="AC260" s="77">
        <v>21</v>
      </c>
      <c r="AD260" s="77">
        <v>80</v>
      </c>
      <c r="AE260" s="77">
        <v>5</v>
      </c>
      <c r="AF260" s="77">
        <v>26</v>
      </c>
      <c r="AG260" s="77">
        <v>25</v>
      </c>
      <c r="AH260" s="77">
        <v>0</v>
      </c>
      <c r="AI260" s="62">
        <v>18.539325842696631</v>
      </c>
      <c r="AJ260" s="62">
        <v>8.7078651685393265</v>
      </c>
      <c r="AK260" s="62">
        <v>23.595505617977526</v>
      </c>
      <c r="AL260" s="62">
        <v>5.0561797752808983</v>
      </c>
      <c r="AM260" s="62">
        <v>44.101123595505619</v>
      </c>
      <c r="AN260" s="77">
        <v>25381</v>
      </c>
      <c r="AO260" s="77">
        <v>48125</v>
      </c>
      <c r="AP260" s="62">
        <v>0.5084269662921348</v>
      </c>
      <c r="AQ260" s="77">
        <v>356</v>
      </c>
      <c r="AR260" s="77">
        <v>115</v>
      </c>
      <c r="AS260" s="77">
        <v>295</v>
      </c>
      <c r="AT260" s="77">
        <v>61</v>
      </c>
      <c r="AU260" s="77">
        <v>8</v>
      </c>
      <c r="AV260" s="77">
        <v>8</v>
      </c>
      <c r="AW260" s="77">
        <v>39</v>
      </c>
      <c r="AX260" s="77">
        <v>35</v>
      </c>
      <c r="AY260" s="77">
        <v>17</v>
      </c>
      <c r="AZ260" s="77">
        <v>12</v>
      </c>
      <c r="BA260" s="77">
        <v>32</v>
      </c>
      <c r="BB260" s="77">
        <v>4</v>
      </c>
      <c r="BC260" s="77">
        <v>9</v>
      </c>
      <c r="BD260" s="77">
        <v>13</v>
      </c>
      <c r="BE260" s="77">
        <v>22</v>
      </c>
      <c r="BF260" s="77">
        <v>0</v>
      </c>
      <c r="BG260" s="77">
        <v>125</v>
      </c>
      <c r="BH260" s="77">
        <v>0</v>
      </c>
      <c r="BI260" s="77">
        <v>11</v>
      </c>
      <c r="BJ260" s="62">
        <v>0.21194029850746268</v>
      </c>
      <c r="BK260" s="88">
        <v>3.8</v>
      </c>
      <c r="BL260" s="88">
        <v>5.7</v>
      </c>
      <c r="BM260" s="88">
        <v>5.4</v>
      </c>
      <c r="BN260" s="88">
        <v>6.3</v>
      </c>
      <c r="BO260" s="88">
        <v>6.7</v>
      </c>
      <c r="BP260" s="88">
        <v>3.8</v>
      </c>
      <c r="BQ260" s="88">
        <v>4.8</v>
      </c>
      <c r="BR260" s="88">
        <v>3.1</v>
      </c>
      <c r="BS260" s="88">
        <v>9</v>
      </c>
      <c r="BT260" s="88">
        <v>7.4</v>
      </c>
      <c r="BU260" s="88">
        <v>5.3</v>
      </c>
      <c r="BV260" s="88">
        <v>10.3</v>
      </c>
      <c r="BW260" s="88">
        <v>7.9</v>
      </c>
      <c r="BX260" s="88">
        <v>6.4</v>
      </c>
      <c r="BY260" s="88">
        <v>8.3000000000000007</v>
      </c>
      <c r="BZ260" s="88">
        <v>2</v>
      </c>
      <c r="CA260" s="88">
        <v>1.4</v>
      </c>
      <c r="CB260" s="88">
        <v>2.2999999999999998</v>
      </c>
      <c r="CC260" s="88">
        <v>14.9</v>
      </c>
      <c r="CD260" s="88">
        <v>64.600000000000009</v>
      </c>
      <c r="CE260" s="88">
        <v>20.400000000000002</v>
      </c>
    </row>
    <row r="261" spans="1:83" x14ac:dyDescent="0.25">
      <c r="A261" s="61" t="s">
        <v>793</v>
      </c>
      <c r="B261" s="61" t="s">
        <v>794</v>
      </c>
      <c r="C261" s="61" t="s">
        <v>795</v>
      </c>
      <c r="D261" s="61" t="s">
        <v>2099</v>
      </c>
      <c r="E261" s="61" t="s">
        <v>497</v>
      </c>
      <c r="F261" s="61" t="s">
        <v>498</v>
      </c>
      <c r="G261" s="61" t="s">
        <v>440</v>
      </c>
      <c r="H261" s="61" t="s">
        <v>796</v>
      </c>
      <c r="I261" s="61" t="s">
        <v>797</v>
      </c>
      <c r="J261" s="97" t="s">
        <v>797</v>
      </c>
      <c r="K261" s="61">
        <v>5424292</v>
      </c>
      <c r="L261" s="61" t="s">
        <v>167</v>
      </c>
      <c r="M261" s="83">
        <v>2.1252874580667975</v>
      </c>
      <c r="N261" s="77">
        <v>1446</v>
      </c>
      <c r="O261" s="62">
        <v>680.37855044574042</v>
      </c>
      <c r="P261" s="77">
        <v>584</v>
      </c>
      <c r="Q261" s="62">
        <v>2.48</v>
      </c>
      <c r="R261" s="77">
        <v>1446</v>
      </c>
      <c r="S261" s="77">
        <v>34</v>
      </c>
      <c r="T261" s="77">
        <v>34</v>
      </c>
      <c r="U261" s="77">
        <v>9</v>
      </c>
      <c r="V261" s="77">
        <v>18</v>
      </c>
      <c r="W261" s="77">
        <v>17</v>
      </c>
      <c r="X261" s="77">
        <v>37</v>
      </c>
      <c r="Y261" s="77">
        <v>9</v>
      </c>
      <c r="Z261" s="77">
        <v>27</v>
      </c>
      <c r="AA261" s="77">
        <v>29</v>
      </c>
      <c r="AB261" s="77">
        <v>74</v>
      </c>
      <c r="AC261" s="77">
        <v>116</v>
      </c>
      <c r="AD261" s="77">
        <v>51</v>
      </c>
      <c r="AE261" s="77">
        <v>94</v>
      </c>
      <c r="AF261" s="77">
        <v>6</v>
      </c>
      <c r="AG261" s="77">
        <v>26</v>
      </c>
      <c r="AH261" s="77">
        <v>3</v>
      </c>
      <c r="AI261" s="62">
        <v>13.184931506849315</v>
      </c>
      <c r="AJ261" s="62">
        <v>5.9931506849315062</v>
      </c>
      <c r="AK261" s="62">
        <v>17.465753424657535</v>
      </c>
      <c r="AL261" s="62">
        <v>12.671232876712329</v>
      </c>
      <c r="AM261" s="62">
        <v>50.684931506849317</v>
      </c>
      <c r="AN261" s="77">
        <v>30047</v>
      </c>
      <c r="AO261" s="77">
        <v>62500</v>
      </c>
      <c r="AP261" s="62">
        <v>0.36643835616438358</v>
      </c>
      <c r="AQ261" s="77">
        <v>584</v>
      </c>
      <c r="AR261" s="77">
        <v>71</v>
      </c>
      <c r="AS261" s="77">
        <v>474</v>
      </c>
      <c r="AT261" s="77">
        <v>110</v>
      </c>
      <c r="AU261" s="77">
        <v>3</v>
      </c>
      <c r="AV261" s="77">
        <v>24</v>
      </c>
      <c r="AW261" s="77">
        <v>41</v>
      </c>
      <c r="AX261" s="77">
        <v>34</v>
      </c>
      <c r="AY261" s="77">
        <v>30</v>
      </c>
      <c r="AZ261" s="77">
        <v>8</v>
      </c>
      <c r="BA261" s="77">
        <v>44</v>
      </c>
      <c r="BB261" s="77">
        <v>0</v>
      </c>
      <c r="BC261" s="77">
        <v>21</v>
      </c>
      <c r="BD261" s="77">
        <v>57</v>
      </c>
      <c r="BE261" s="77">
        <v>48</v>
      </c>
      <c r="BF261" s="77">
        <v>85</v>
      </c>
      <c r="BG261" s="77">
        <v>160</v>
      </c>
      <c r="BH261" s="77">
        <v>10</v>
      </c>
      <c r="BI261" s="77">
        <v>10</v>
      </c>
      <c r="BJ261" s="62">
        <v>0.28695652173913044</v>
      </c>
      <c r="BK261" s="88">
        <v>4.8</v>
      </c>
      <c r="BL261" s="88">
        <v>10.1</v>
      </c>
      <c r="BM261" s="88">
        <v>5.2</v>
      </c>
      <c r="BN261" s="88">
        <v>3.4</v>
      </c>
      <c r="BO261" s="88">
        <v>1.8</v>
      </c>
      <c r="BP261" s="88">
        <v>7.1</v>
      </c>
      <c r="BQ261" s="88">
        <v>10.9</v>
      </c>
      <c r="BR261" s="88">
        <v>2.4</v>
      </c>
      <c r="BS261" s="88">
        <v>10</v>
      </c>
      <c r="BT261" s="88">
        <v>3.7</v>
      </c>
      <c r="BU261" s="88">
        <v>3.1</v>
      </c>
      <c r="BV261" s="88">
        <v>5.3</v>
      </c>
      <c r="BW261" s="88">
        <v>7.7</v>
      </c>
      <c r="BX261" s="88">
        <v>7.2</v>
      </c>
      <c r="BY261" s="88">
        <v>4.0999999999999996</v>
      </c>
      <c r="BZ261" s="88">
        <v>5</v>
      </c>
      <c r="CA261" s="88">
        <v>5.6</v>
      </c>
      <c r="CB261" s="88">
        <v>2.7</v>
      </c>
      <c r="CC261" s="88">
        <v>20.099999999999998</v>
      </c>
      <c r="CD261" s="88">
        <v>55.400000000000006</v>
      </c>
      <c r="CE261" s="88">
        <v>24.599999999999998</v>
      </c>
    </row>
    <row r="262" spans="1:83" x14ac:dyDescent="0.25">
      <c r="A262" s="61" t="s">
        <v>1008</v>
      </c>
      <c r="B262" s="61" t="s">
        <v>1009</v>
      </c>
      <c r="C262" s="61" t="s">
        <v>1010</v>
      </c>
      <c r="D262" s="61" t="s">
        <v>2099</v>
      </c>
      <c r="E262" s="61" t="s">
        <v>497</v>
      </c>
      <c r="F262" s="61" t="s">
        <v>498</v>
      </c>
      <c r="G262" s="61" t="s">
        <v>440</v>
      </c>
      <c r="H262" s="61" t="s">
        <v>1011</v>
      </c>
      <c r="I262" s="61" t="s">
        <v>1012</v>
      </c>
      <c r="J262" s="97" t="s">
        <v>1012</v>
      </c>
      <c r="K262" s="61">
        <v>5439532</v>
      </c>
      <c r="L262" s="61" t="s">
        <v>205</v>
      </c>
      <c r="M262" s="83">
        <v>3.7722383862799038</v>
      </c>
      <c r="N262" s="77">
        <v>6901</v>
      </c>
      <c r="O262" s="62">
        <v>1829.4177868238094</v>
      </c>
      <c r="P262" s="77">
        <v>2759</v>
      </c>
      <c r="Q262" s="62">
        <v>2.5</v>
      </c>
      <c r="R262" s="77">
        <v>6897</v>
      </c>
      <c r="S262" s="77">
        <v>182</v>
      </c>
      <c r="T262" s="77">
        <v>80</v>
      </c>
      <c r="U262" s="77">
        <v>37</v>
      </c>
      <c r="V262" s="77">
        <v>119</v>
      </c>
      <c r="W262" s="77">
        <v>85</v>
      </c>
      <c r="X262" s="77">
        <v>147</v>
      </c>
      <c r="Y262" s="77">
        <v>54</v>
      </c>
      <c r="Z262" s="77">
        <v>162</v>
      </c>
      <c r="AA262" s="77">
        <v>137</v>
      </c>
      <c r="AB262" s="77">
        <v>177</v>
      </c>
      <c r="AC262" s="77">
        <v>367</v>
      </c>
      <c r="AD262" s="77">
        <v>388</v>
      </c>
      <c r="AE262" s="77">
        <v>149</v>
      </c>
      <c r="AF262" s="77">
        <v>225</v>
      </c>
      <c r="AG262" s="77">
        <v>239</v>
      </c>
      <c r="AH262" s="77">
        <v>211</v>
      </c>
      <c r="AI262" s="62">
        <v>10.837259876766945</v>
      </c>
      <c r="AJ262" s="62">
        <v>7.3939833272924975</v>
      </c>
      <c r="AK262" s="62">
        <v>18.122508155128671</v>
      </c>
      <c r="AL262" s="62">
        <v>6.4153678869155488</v>
      </c>
      <c r="AM262" s="62">
        <v>57.230880753896344</v>
      </c>
      <c r="AN262" s="77">
        <v>35019</v>
      </c>
      <c r="AO262" s="77">
        <v>65373</v>
      </c>
      <c r="AP262" s="62">
        <v>0.36353751359188113</v>
      </c>
      <c r="AQ262" s="77">
        <v>2759</v>
      </c>
      <c r="AR262" s="77">
        <v>353</v>
      </c>
      <c r="AS262" s="77">
        <v>1826</v>
      </c>
      <c r="AT262" s="77">
        <v>933</v>
      </c>
      <c r="AU262" s="77">
        <v>0</v>
      </c>
      <c r="AV262" s="77">
        <v>34</v>
      </c>
      <c r="AW262" s="77">
        <v>246</v>
      </c>
      <c r="AX262" s="77">
        <v>101</v>
      </c>
      <c r="AY262" s="77">
        <v>75</v>
      </c>
      <c r="AZ262" s="77">
        <v>175</v>
      </c>
      <c r="BA262" s="77">
        <v>175</v>
      </c>
      <c r="BB262" s="77">
        <v>134</v>
      </c>
      <c r="BC262" s="77">
        <v>44</v>
      </c>
      <c r="BD262" s="77">
        <v>441</v>
      </c>
      <c r="BE262" s="77">
        <v>88</v>
      </c>
      <c r="BF262" s="77">
        <v>15</v>
      </c>
      <c r="BG262" s="77">
        <v>1128</v>
      </c>
      <c r="BH262" s="77">
        <v>55</v>
      </c>
      <c r="BI262" s="77">
        <v>0</v>
      </c>
      <c r="BJ262" s="62">
        <v>0.17705643673921062</v>
      </c>
      <c r="BK262" s="88">
        <v>7.9</v>
      </c>
      <c r="BL262" s="88">
        <v>3.1</v>
      </c>
      <c r="BM262" s="88">
        <v>6.7</v>
      </c>
      <c r="BN262" s="88">
        <v>4.7</v>
      </c>
      <c r="BO262" s="88">
        <v>5.3</v>
      </c>
      <c r="BP262" s="88">
        <v>6.5</v>
      </c>
      <c r="BQ262" s="88">
        <v>5.4</v>
      </c>
      <c r="BR262" s="88">
        <v>8.4</v>
      </c>
      <c r="BS262" s="88">
        <v>4.5999999999999996</v>
      </c>
      <c r="BT262" s="88">
        <v>5.6</v>
      </c>
      <c r="BU262" s="88">
        <v>8.1999999999999993</v>
      </c>
      <c r="BV262" s="88">
        <v>4.9000000000000004</v>
      </c>
      <c r="BW262" s="88">
        <v>5.2</v>
      </c>
      <c r="BX262" s="88">
        <v>12.1</v>
      </c>
      <c r="BY262" s="88">
        <v>2.5</v>
      </c>
      <c r="BZ262" s="88">
        <v>3.4</v>
      </c>
      <c r="CA262" s="88">
        <v>1.5</v>
      </c>
      <c r="CB262" s="88">
        <v>3.9</v>
      </c>
      <c r="CC262" s="88">
        <v>17.7</v>
      </c>
      <c r="CD262" s="88">
        <v>58.800000000000004</v>
      </c>
      <c r="CE262" s="88">
        <v>23.4</v>
      </c>
    </row>
    <row r="263" spans="1:83" s="10" customFormat="1" x14ac:dyDescent="0.25">
      <c r="A263" s="65" t="s">
        <v>1241</v>
      </c>
      <c r="B263" s="65" t="s">
        <v>1242</v>
      </c>
      <c r="C263" s="65" t="s">
        <v>1247</v>
      </c>
      <c r="D263" s="65" t="s">
        <v>2099</v>
      </c>
      <c r="E263" s="65" t="s">
        <v>1244</v>
      </c>
      <c r="F263" s="65" t="s">
        <v>554</v>
      </c>
      <c r="G263" s="65" t="s">
        <v>440</v>
      </c>
      <c r="H263" s="65" t="s">
        <v>1245</v>
      </c>
      <c r="I263" s="65" t="s">
        <v>1246</v>
      </c>
      <c r="J263" s="99" t="s">
        <v>2004</v>
      </c>
      <c r="K263" s="65">
        <v>5459068</v>
      </c>
      <c r="L263" s="65" t="s">
        <v>250</v>
      </c>
      <c r="M263" s="85">
        <v>0.98865517068863784</v>
      </c>
      <c r="N263" s="79">
        <v>1127</v>
      </c>
      <c r="O263" s="66">
        <v>1139.9323377988296</v>
      </c>
      <c r="P263" s="79">
        <v>470</v>
      </c>
      <c r="Q263" s="66">
        <v>2.3978723404255318</v>
      </c>
      <c r="R263" s="79">
        <v>1127</v>
      </c>
      <c r="S263" s="79">
        <v>38</v>
      </c>
      <c r="T263" s="79">
        <v>33</v>
      </c>
      <c r="U263" s="79">
        <v>28</v>
      </c>
      <c r="V263" s="79">
        <v>40</v>
      </c>
      <c r="W263" s="79">
        <v>17</v>
      </c>
      <c r="X263" s="79">
        <v>12</v>
      </c>
      <c r="Y263" s="79">
        <v>42</v>
      </c>
      <c r="Z263" s="79">
        <v>14</v>
      </c>
      <c r="AA263" s="79">
        <v>31</v>
      </c>
      <c r="AB263" s="79">
        <v>45</v>
      </c>
      <c r="AC263" s="79">
        <v>45</v>
      </c>
      <c r="AD263" s="79">
        <v>41</v>
      </c>
      <c r="AE263" s="79">
        <v>28</v>
      </c>
      <c r="AF263" s="79">
        <v>23</v>
      </c>
      <c r="AG263" s="79">
        <v>21</v>
      </c>
      <c r="AH263" s="79">
        <v>13</v>
      </c>
      <c r="AI263" s="66">
        <v>21.019108280254777</v>
      </c>
      <c r="AJ263" s="66">
        <v>12.101910828025478</v>
      </c>
      <c r="AK263" s="66">
        <v>21.019108280254777</v>
      </c>
      <c r="AL263" s="66">
        <v>9.5541401273885356</v>
      </c>
      <c r="AM263" s="66">
        <v>36.30573248407643</v>
      </c>
      <c r="AN263" s="79">
        <v>27209</v>
      </c>
      <c r="AO263" s="79">
        <v>45949</v>
      </c>
      <c r="AP263" s="66">
        <v>0.54140127388535031</v>
      </c>
      <c r="AQ263" s="79">
        <v>470</v>
      </c>
      <c r="AR263" s="79">
        <v>104</v>
      </c>
      <c r="AS263" s="79">
        <v>321</v>
      </c>
      <c r="AT263" s="79">
        <v>149</v>
      </c>
      <c r="AU263" s="79">
        <v>0</v>
      </c>
      <c r="AV263" s="79">
        <v>11</v>
      </c>
      <c r="AW263" s="79">
        <v>64</v>
      </c>
      <c r="AX263" s="79">
        <v>33</v>
      </c>
      <c r="AY263" s="79">
        <v>10</v>
      </c>
      <c r="AZ263" s="79">
        <v>26</v>
      </c>
      <c r="BA263" s="79">
        <v>36</v>
      </c>
      <c r="BB263" s="79">
        <v>23</v>
      </c>
      <c r="BC263" s="79">
        <v>24</v>
      </c>
      <c r="BD263" s="79">
        <v>68</v>
      </c>
      <c r="BE263" s="79">
        <v>14</v>
      </c>
      <c r="BF263" s="79">
        <v>8</v>
      </c>
      <c r="BG263" s="79">
        <v>118</v>
      </c>
      <c r="BH263" s="79">
        <v>8</v>
      </c>
      <c r="BI263" s="79">
        <v>0</v>
      </c>
      <c r="BJ263" s="66">
        <v>0.27539503386004516</v>
      </c>
      <c r="BK263" s="90">
        <v>2.9</v>
      </c>
      <c r="BL263" s="90">
        <v>9.8000000000000007</v>
      </c>
      <c r="BM263" s="90">
        <v>10</v>
      </c>
      <c r="BN263" s="90">
        <v>4.5999999999999996</v>
      </c>
      <c r="BO263" s="90">
        <v>2.9</v>
      </c>
      <c r="BP263" s="90">
        <v>4.3</v>
      </c>
      <c r="BQ263" s="90">
        <v>4.9000000000000004</v>
      </c>
      <c r="BR263" s="90">
        <v>4.5</v>
      </c>
      <c r="BS263" s="90">
        <v>6.6</v>
      </c>
      <c r="BT263" s="90">
        <v>8.6</v>
      </c>
      <c r="BU263" s="90">
        <v>7.4</v>
      </c>
      <c r="BV263" s="90">
        <v>9.6</v>
      </c>
      <c r="BW263" s="90">
        <v>4.9000000000000004</v>
      </c>
      <c r="BX263" s="90">
        <v>5</v>
      </c>
      <c r="BY263" s="90">
        <v>5.4</v>
      </c>
      <c r="BZ263" s="90">
        <v>3.9</v>
      </c>
      <c r="CA263" s="90">
        <v>3.6</v>
      </c>
      <c r="CB263" s="90">
        <v>0.9</v>
      </c>
      <c r="CC263" s="90">
        <v>22.700000000000003</v>
      </c>
      <c r="CD263" s="90">
        <v>58.300000000000004</v>
      </c>
      <c r="CE263" s="90">
        <v>18.8</v>
      </c>
    </row>
    <row r="264" spans="1:83" x14ac:dyDescent="0.25">
      <c r="A264" s="61" t="s">
        <v>1348</v>
      </c>
      <c r="B264" s="61" t="s">
        <v>1349</v>
      </c>
      <c r="C264" s="61" t="s">
        <v>1350</v>
      </c>
      <c r="D264" s="61" t="s">
        <v>2099</v>
      </c>
      <c r="E264" s="61" t="s">
        <v>497</v>
      </c>
      <c r="F264" s="61" t="s">
        <v>498</v>
      </c>
      <c r="G264" s="61" t="s">
        <v>440</v>
      </c>
      <c r="H264" s="61" t="s">
        <v>1351</v>
      </c>
      <c r="I264" s="61" t="s">
        <v>1352</v>
      </c>
      <c r="J264" s="97" t="s">
        <v>1352</v>
      </c>
      <c r="K264" s="61">
        <v>5464516</v>
      </c>
      <c r="L264" s="61" t="s">
        <v>270</v>
      </c>
      <c r="M264" s="83">
        <v>0.75201864699746679</v>
      </c>
      <c r="N264" s="77">
        <v>906</v>
      </c>
      <c r="O264" s="62">
        <v>1204.7573602294624</v>
      </c>
      <c r="P264" s="77">
        <v>380</v>
      </c>
      <c r="Q264" s="62">
        <v>2.38</v>
      </c>
      <c r="R264" s="77">
        <v>906</v>
      </c>
      <c r="S264" s="77">
        <v>48</v>
      </c>
      <c r="T264" s="77">
        <v>5</v>
      </c>
      <c r="U264" s="77">
        <v>25</v>
      </c>
      <c r="V264" s="77">
        <v>2</v>
      </c>
      <c r="W264" s="77">
        <v>22</v>
      </c>
      <c r="X264" s="77">
        <v>13</v>
      </c>
      <c r="Y264" s="77">
        <v>15</v>
      </c>
      <c r="Z264" s="77">
        <v>7</v>
      </c>
      <c r="AA264" s="77">
        <v>6</v>
      </c>
      <c r="AB264" s="77">
        <v>36</v>
      </c>
      <c r="AC264" s="77">
        <v>45</v>
      </c>
      <c r="AD264" s="77">
        <v>34</v>
      </c>
      <c r="AE264" s="77">
        <v>62</v>
      </c>
      <c r="AF264" s="77">
        <v>37</v>
      </c>
      <c r="AG264" s="77">
        <v>3</v>
      </c>
      <c r="AH264" s="77">
        <v>20</v>
      </c>
      <c r="AI264" s="62">
        <v>20.526315789473685</v>
      </c>
      <c r="AJ264" s="62">
        <v>6.3157894736842106</v>
      </c>
      <c r="AK264" s="62">
        <v>10.789473684210527</v>
      </c>
      <c r="AL264" s="62">
        <v>9.4736842105263168</v>
      </c>
      <c r="AM264" s="62">
        <v>52.89473684210526</v>
      </c>
      <c r="AN264" s="77">
        <v>30790</v>
      </c>
      <c r="AO264" s="77">
        <v>62292</v>
      </c>
      <c r="AP264" s="62">
        <v>0.37631578947368421</v>
      </c>
      <c r="AQ264" s="77">
        <v>380</v>
      </c>
      <c r="AR264" s="77">
        <v>36</v>
      </c>
      <c r="AS264" s="77">
        <v>297</v>
      </c>
      <c r="AT264" s="77">
        <v>83</v>
      </c>
      <c r="AU264" s="77">
        <v>9</v>
      </c>
      <c r="AV264" s="77">
        <v>13</v>
      </c>
      <c r="AW264" s="77">
        <v>53</v>
      </c>
      <c r="AX264" s="77">
        <v>23</v>
      </c>
      <c r="AY264" s="77">
        <v>9</v>
      </c>
      <c r="AZ264" s="77">
        <v>5</v>
      </c>
      <c r="BA264" s="77">
        <v>15</v>
      </c>
      <c r="BB264" s="77">
        <v>0</v>
      </c>
      <c r="BC264" s="77">
        <v>13</v>
      </c>
      <c r="BD264" s="77">
        <v>58</v>
      </c>
      <c r="BE264" s="77">
        <v>19</v>
      </c>
      <c r="BF264" s="77">
        <v>4</v>
      </c>
      <c r="BG264" s="77">
        <v>153</v>
      </c>
      <c r="BH264" s="77">
        <v>3</v>
      </c>
      <c r="BI264" s="77">
        <v>0</v>
      </c>
      <c r="BJ264" s="62">
        <v>0.19893899204244031</v>
      </c>
      <c r="BK264" s="88">
        <v>2.2000000000000002</v>
      </c>
      <c r="BL264" s="88">
        <v>3.3</v>
      </c>
      <c r="BM264" s="88">
        <v>11.9</v>
      </c>
      <c r="BN264" s="88">
        <v>7.4</v>
      </c>
      <c r="BO264" s="88">
        <v>2.5</v>
      </c>
      <c r="BP264" s="88">
        <v>1.1000000000000001</v>
      </c>
      <c r="BQ264" s="88">
        <v>7.1</v>
      </c>
      <c r="BR264" s="88">
        <v>11.6</v>
      </c>
      <c r="BS264" s="88">
        <v>7</v>
      </c>
      <c r="BT264" s="88">
        <v>4.3</v>
      </c>
      <c r="BU264" s="88">
        <v>9.4</v>
      </c>
      <c r="BV264" s="88">
        <v>5.0999999999999996</v>
      </c>
      <c r="BW264" s="88">
        <v>7.1</v>
      </c>
      <c r="BX264" s="88">
        <v>4.0999999999999996</v>
      </c>
      <c r="BY264" s="88">
        <v>6.8</v>
      </c>
      <c r="BZ264" s="88">
        <v>2.5</v>
      </c>
      <c r="CA264" s="88">
        <v>2.1</v>
      </c>
      <c r="CB264" s="88">
        <v>4.5</v>
      </c>
      <c r="CC264" s="88">
        <v>17.399999999999999</v>
      </c>
      <c r="CD264" s="88">
        <v>62.6</v>
      </c>
      <c r="CE264" s="88">
        <v>20</v>
      </c>
    </row>
    <row r="265" spans="1:83" x14ac:dyDescent="0.25">
      <c r="A265" s="61" t="s">
        <v>1680</v>
      </c>
      <c r="B265" s="61" t="s">
        <v>1681</v>
      </c>
      <c r="C265" s="61" t="s">
        <v>1682</v>
      </c>
      <c r="D265" s="61" t="s">
        <v>2099</v>
      </c>
      <c r="E265" s="61" t="s">
        <v>497</v>
      </c>
      <c r="F265" s="61" t="s">
        <v>498</v>
      </c>
      <c r="G265" s="61" t="s">
        <v>440</v>
      </c>
      <c r="H265" s="61" t="s">
        <v>1683</v>
      </c>
      <c r="I265" s="61" t="s">
        <v>1684</v>
      </c>
      <c r="J265" s="97" t="s">
        <v>1684</v>
      </c>
      <c r="K265" s="61">
        <v>5487988</v>
      </c>
      <c r="L265" s="61" t="s">
        <v>334</v>
      </c>
      <c r="M265" s="83">
        <v>2.4268054254303109</v>
      </c>
      <c r="N265" s="77">
        <v>3140</v>
      </c>
      <c r="O265" s="62">
        <v>1293.882058732924</v>
      </c>
      <c r="P265" s="77">
        <v>1036</v>
      </c>
      <c r="Q265" s="62">
        <v>3.03</v>
      </c>
      <c r="R265" s="77">
        <v>3140</v>
      </c>
      <c r="S265" s="77">
        <v>44</v>
      </c>
      <c r="T265" s="77">
        <v>8</v>
      </c>
      <c r="U265" s="77">
        <v>130</v>
      </c>
      <c r="V265" s="77">
        <v>6</v>
      </c>
      <c r="W265" s="77">
        <v>67</v>
      </c>
      <c r="X265" s="77">
        <v>25</v>
      </c>
      <c r="Y265" s="77">
        <v>37</v>
      </c>
      <c r="Z265" s="77">
        <v>16</v>
      </c>
      <c r="AA265" s="77">
        <v>35</v>
      </c>
      <c r="AB265" s="77">
        <v>45</v>
      </c>
      <c r="AC265" s="77">
        <v>68</v>
      </c>
      <c r="AD265" s="77">
        <v>144</v>
      </c>
      <c r="AE265" s="77">
        <v>131</v>
      </c>
      <c r="AF265" s="77">
        <v>75</v>
      </c>
      <c r="AG265" s="77">
        <v>122</v>
      </c>
      <c r="AH265" s="77">
        <v>83</v>
      </c>
      <c r="AI265" s="62">
        <v>17.567567567567568</v>
      </c>
      <c r="AJ265" s="62">
        <v>7.0463320463320462</v>
      </c>
      <c r="AK265" s="62">
        <v>10.907335907335908</v>
      </c>
      <c r="AL265" s="62">
        <v>4.3436293436293436</v>
      </c>
      <c r="AM265" s="62">
        <v>60.13513513513513</v>
      </c>
      <c r="AN265" s="77">
        <v>34935</v>
      </c>
      <c r="AO265" s="77">
        <v>83036</v>
      </c>
      <c r="AP265" s="62">
        <v>0.35521235521235522</v>
      </c>
      <c r="AQ265" s="77">
        <v>1036</v>
      </c>
      <c r="AR265" s="77">
        <v>98</v>
      </c>
      <c r="AS265" s="77">
        <v>836</v>
      </c>
      <c r="AT265" s="77">
        <v>200</v>
      </c>
      <c r="AU265" s="77">
        <v>25</v>
      </c>
      <c r="AV265" s="77">
        <v>0</v>
      </c>
      <c r="AW265" s="77">
        <v>67</v>
      </c>
      <c r="AX265" s="77">
        <v>21</v>
      </c>
      <c r="AY265" s="77">
        <v>2</v>
      </c>
      <c r="AZ265" s="77">
        <v>69</v>
      </c>
      <c r="BA265" s="77">
        <v>54</v>
      </c>
      <c r="BB265" s="77">
        <v>20</v>
      </c>
      <c r="BC265" s="77">
        <v>14</v>
      </c>
      <c r="BD265" s="77">
        <v>58</v>
      </c>
      <c r="BE265" s="77">
        <v>21</v>
      </c>
      <c r="BF265" s="77">
        <v>34</v>
      </c>
      <c r="BG265" s="77">
        <v>467</v>
      </c>
      <c r="BH265" s="77">
        <v>69</v>
      </c>
      <c r="BI265" s="77">
        <v>19</v>
      </c>
      <c r="BJ265" s="62">
        <v>0.21595744680851064</v>
      </c>
      <c r="BK265" s="88">
        <v>6.6</v>
      </c>
      <c r="BL265" s="88">
        <v>7.9</v>
      </c>
      <c r="BM265" s="88">
        <v>6.1</v>
      </c>
      <c r="BN265" s="88">
        <v>9.8000000000000007</v>
      </c>
      <c r="BO265" s="88">
        <v>4.4000000000000004</v>
      </c>
      <c r="BP265" s="88">
        <v>5.3</v>
      </c>
      <c r="BQ265" s="88">
        <v>8.8000000000000007</v>
      </c>
      <c r="BR265" s="88">
        <v>2.6</v>
      </c>
      <c r="BS265" s="88">
        <v>8</v>
      </c>
      <c r="BT265" s="88">
        <v>5.3</v>
      </c>
      <c r="BU265" s="88">
        <v>6.9</v>
      </c>
      <c r="BV265" s="88">
        <v>5.8</v>
      </c>
      <c r="BW265" s="88">
        <v>11.8</v>
      </c>
      <c r="BX265" s="88">
        <v>3.7</v>
      </c>
      <c r="BY265" s="88">
        <v>2.4</v>
      </c>
      <c r="BZ265" s="88">
        <v>1.1000000000000001</v>
      </c>
      <c r="CA265" s="88">
        <v>3.5</v>
      </c>
      <c r="CB265" s="88">
        <v>0.1</v>
      </c>
      <c r="CC265" s="88">
        <v>20.6</v>
      </c>
      <c r="CD265" s="88">
        <v>68.7</v>
      </c>
      <c r="CE265" s="88">
        <v>10.799999999999999</v>
      </c>
    </row>
    <row r="266" spans="1:83" s="18" customFormat="1" x14ac:dyDescent="0.25">
      <c r="A266" s="67" t="s">
        <v>79</v>
      </c>
      <c r="B266" s="68" t="s">
        <v>1984</v>
      </c>
      <c r="C266" s="67"/>
      <c r="D266" s="67" t="s">
        <v>2098</v>
      </c>
      <c r="E266" s="67"/>
      <c r="F266" s="67"/>
      <c r="G266" s="67"/>
      <c r="H266" s="67"/>
      <c r="I266" s="67"/>
      <c r="J266" s="98"/>
      <c r="K266" s="67">
        <v>54079</v>
      </c>
      <c r="L266" s="67" t="s">
        <v>78</v>
      </c>
      <c r="M266" s="84">
        <v>350.11075341625605</v>
      </c>
      <c r="N266" s="78">
        <v>57385</v>
      </c>
      <c r="O266" s="69">
        <v>163.90527694467423</v>
      </c>
      <c r="P266" s="78">
        <v>22075</v>
      </c>
      <c r="Q266" s="69">
        <v>2.59</v>
      </c>
      <c r="R266" s="78">
        <v>57152</v>
      </c>
      <c r="S266" s="78">
        <v>813</v>
      </c>
      <c r="T266" s="78">
        <v>826</v>
      </c>
      <c r="U266" s="78">
        <v>1044</v>
      </c>
      <c r="V266" s="78">
        <v>703</v>
      </c>
      <c r="W266" s="78">
        <v>897</v>
      </c>
      <c r="X266" s="78">
        <v>1042</v>
      </c>
      <c r="Y266" s="78">
        <v>1102</v>
      </c>
      <c r="Z266" s="78">
        <v>829</v>
      </c>
      <c r="AA266" s="78">
        <v>779</v>
      </c>
      <c r="AB266" s="78">
        <v>1738</v>
      </c>
      <c r="AC266" s="78">
        <v>1896</v>
      </c>
      <c r="AD266" s="78">
        <v>3410</v>
      </c>
      <c r="AE266" s="78">
        <v>2395</v>
      </c>
      <c r="AF266" s="78">
        <v>1531</v>
      </c>
      <c r="AG266" s="78">
        <v>1673</v>
      </c>
      <c r="AH266" s="78">
        <v>1397</v>
      </c>
      <c r="AI266" s="69">
        <v>12.154020385050963</v>
      </c>
      <c r="AJ266" s="69">
        <v>7.2480181200453009</v>
      </c>
      <c r="AK266" s="69">
        <v>16.996602491506231</v>
      </c>
      <c r="AL266" s="69">
        <v>7.8731596828992068</v>
      </c>
      <c r="AM266" s="69">
        <v>55.728199320498305</v>
      </c>
      <c r="AN266" s="78">
        <v>34832</v>
      </c>
      <c r="AO266" s="78">
        <v>68740</v>
      </c>
      <c r="AP266" s="69">
        <v>0.36398640996602494</v>
      </c>
      <c r="AQ266" s="78">
        <v>22075</v>
      </c>
      <c r="AR266" s="78">
        <v>2613</v>
      </c>
      <c r="AS266" s="78">
        <v>18150</v>
      </c>
      <c r="AT266" s="78">
        <v>3925</v>
      </c>
      <c r="AU266" s="78">
        <v>295</v>
      </c>
      <c r="AV266" s="78">
        <v>470</v>
      </c>
      <c r="AW266" s="78">
        <v>1576</v>
      </c>
      <c r="AX266" s="78">
        <v>1160</v>
      </c>
      <c r="AY266" s="78">
        <v>472</v>
      </c>
      <c r="AZ266" s="78">
        <v>951</v>
      </c>
      <c r="BA266" s="78">
        <v>1443</v>
      </c>
      <c r="BB266" s="78">
        <v>821</v>
      </c>
      <c r="BC266" s="78">
        <v>375</v>
      </c>
      <c r="BD266" s="78">
        <v>2246</v>
      </c>
      <c r="BE266" s="78">
        <v>916</v>
      </c>
      <c r="BF266" s="78">
        <v>417</v>
      </c>
      <c r="BG266" s="78">
        <v>9132</v>
      </c>
      <c r="BH266" s="78">
        <v>841</v>
      </c>
      <c r="BI266" s="78">
        <v>307</v>
      </c>
      <c r="BJ266" s="69">
        <v>0.1692652413406778</v>
      </c>
      <c r="BK266" s="89">
        <v>5</v>
      </c>
      <c r="BL266" s="89">
        <v>6.1</v>
      </c>
      <c r="BM266" s="89">
        <v>6.9</v>
      </c>
      <c r="BN266" s="89">
        <v>6.6</v>
      </c>
      <c r="BO266" s="89">
        <v>4.8</v>
      </c>
      <c r="BP266" s="89">
        <v>5.3</v>
      </c>
      <c r="BQ266" s="89">
        <v>5.8</v>
      </c>
      <c r="BR266" s="89">
        <v>6.7</v>
      </c>
      <c r="BS266" s="89">
        <v>6.5</v>
      </c>
      <c r="BT266" s="89">
        <v>6.8</v>
      </c>
      <c r="BU266" s="89">
        <v>6.8</v>
      </c>
      <c r="BV266" s="89">
        <v>6.5</v>
      </c>
      <c r="BW266" s="89">
        <v>7.5</v>
      </c>
      <c r="BX266" s="89">
        <v>6.7</v>
      </c>
      <c r="BY266" s="89">
        <v>4.5999999999999996</v>
      </c>
      <c r="BZ266" s="89">
        <v>3.4</v>
      </c>
      <c r="CA266" s="89">
        <v>2</v>
      </c>
      <c r="CB266" s="89">
        <v>2.1</v>
      </c>
      <c r="CC266" s="89">
        <v>18</v>
      </c>
      <c r="CD266" s="89">
        <v>63.3</v>
      </c>
      <c r="CE266" s="89">
        <v>18.800000000000004</v>
      </c>
    </row>
    <row r="267" spans="1:83" s="72" customFormat="1" x14ac:dyDescent="0.25">
      <c r="A267" s="70" t="s">
        <v>1865</v>
      </c>
      <c r="B267" s="70" t="s">
        <v>1866</v>
      </c>
      <c r="C267" s="70" t="s">
        <v>1867</v>
      </c>
      <c r="D267" s="70" t="s">
        <v>2097</v>
      </c>
      <c r="E267" s="70" t="s">
        <v>532</v>
      </c>
      <c r="F267" s="70" t="s">
        <v>533</v>
      </c>
      <c r="G267" s="70" t="s">
        <v>440</v>
      </c>
      <c r="H267" s="70" t="s">
        <v>1868</v>
      </c>
      <c r="I267" s="70" t="s">
        <v>1869</v>
      </c>
      <c r="J267" s="96" t="s">
        <v>1869</v>
      </c>
      <c r="K267" s="70" t="s">
        <v>1978</v>
      </c>
      <c r="L267" s="70" t="s">
        <v>1978</v>
      </c>
      <c r="M267" s="82">
        <v>596.66679752658342</v>
      </c>
      <c r="N267" s="76">
        <v>54132</v>
      </c>
      <c r="O267" s="71">
        <v>90.724002448935067</v>
      </c>
      <c r="P267" s="76">
        <v>21388</v>
      </c>
      <c r="Q267" s="71">
        <v>2.4329530577894145</v>
      </c>
      <c r="R267" s="76">
        <v>52036</v>
      </c>
      <c r="S267" s="76">
        <v>2345</v>
      </c>
      <c r="T267" s="76">
        <v>1225</v>
      </c>
      <c r="U267" s="76">
        <v>1611</v>
      </c>
      <c r="V267" s="76">
        <v>1219</v>
      </c>
      <c r="W267" s="76">
        <v>1059</v>
      </c>
      <c r="X267" s="76">
        <v>1020</v>
      </c>
      <c r="Y267" s="76">
        <v>1105</v>
      </c>
      <c r="Z267" s="76">
        <v>911</v>
      </c>
      <c r="AA267" s="76">
        <v>801</v>
      </c>
      <c r="AB267" s="76">
        <v>1532</v>
      </c>
      <c r="AC267" s="76">
        <v>1938</v>
      </c>
      <c r="AD267" s="76">
        <v>2739</v>
      </c>
      <c r="AE267" s="76">
        <v>1774</v>
      </c>
      <c r="AF267" s="76">
        <v>893</v>
      </c>
      <c r="AG267" s="76">
        <v>766</v>
      </c>
      <c r="AH267" s="76">
        <v>450</v>
      </c>
      <c r="AI267" s="71">
        <v>24.223863848887227</v>
      </c>
      <c r="AJ267" s="71">
        <v>10.650832242378904</v>
      </c>
      <c r="AK267" s="71">
        <v>17.939966336263325</v>
      </c>
      <c r="AL267" s="71">
        <v>7.16289508135403</v>
      </c>
      <c r="AM267" s="71">
        <v>40.022442491116514</v>
      </c>
      <c r="AN267" s="76">
        <v>25549</v>
      </c>
      <c r="AO267" s="76">
        <v>43150</v>
      </c>
      <c r="AP267" s="71">
        <v>0.52814662427529457</v>
      </c>
      <c r="AQ267" s="76">
        <v>21388</v>
      </c>
      <c r="AR267" s="76">
        <v>3203</v>
      </c>
      <c r="AS267" s="76">
        <v>17305</v>
      </c>
      <c r="AT267" s="76">
        <v>4083</v>
      </c>
      <c r="AU267" s="76">
        <v>660</v>
      </c>
      <c r="AV267" s="76">
        <v>885</v>
      </c>
      <c r="AW267" s="76">
        <v>2880</v>
      </c>
      <c r="AX267" s="76">
        <v>1411</v>
      </c>
      <c r="AY267" s="76">
        <v>564</v>
      </c>
      <c r="AZ267" s="76">
        <v>1107</v>
      </c>
      <c r="BA267" s="76">
        <v>1783</v>
      </c>
      <c r="BB267" s="76">
        <v>610</v>
      </c>
      <c r="BC267" s="76">
        <v>330</v>
      </c>
      <c r="BD267" s="76">
        <v>2142</v>
      </c>
      <c r="BE267" s="76">
        <v>1049</v>
      </c>
      <c r="BF267" s="76">
        <v>190</v>
      </c>
      <c r="BG267" s="76">
        <v>5939</v>
      </c>
      <c r="BH267" s="76">
        <v>401</v>
      </c>
      <c r="BI267" s="76">
        <v>134</v>
      </c>
      <c r="BJ267" s="71">
        <v>0.23106796116504855</v>
      </c>
      <c r="BK267" s="87">
        <v>5.2</v>
      </c>
      <c r="BL267" s="87">
        <v>5.9</v>
      </c>
      <c r="BM267" s="87">
        <v>6.4</v>
      </c>
      <c r="BN267" s="87">
        <v>5.7</v>
      </c>
      <c r="BO267" s="87">
        <v>5.4</v>
      </c>
      <c r="BP267" s="87">
        <v>5.9</v>
      </c>
      <c r="BQ267" s="87">
        <v>5.7</v>
      </c>
      <c r="BR267" s="87">
        <v>6.4</v>
      </c>
      <c r="BS267" s="87">
        <v>6.5</v>
      </c>
      <c r="BT267" s="87">
        <v>6.4</v>
      </c>
      <c r="BU267" s="87">
        <v>6.1</v>
      </c>
      <c r="BV267" s="87">
        <v>6.2</v>
      </c>
      <c r="BW267" s="87">
        <v>7.4</v>
      </c>
      <c r="BX267" s="87">
        <v>7.2</v>
      </c>
      <c r="BY267" s="87">
        <v>5.8</v>
      </c>
      <c r="BZ267" s="87">
        <v>3.5</v>
      </c>
      <c r="CA267" s="87">
        <v>2.2000000000000002</v>
      </c>
      <c r="CB267" s="87">
        <v>2</v>
      </c>
      <c r="CC267" s="87">
        <v>17.5</v>
      </c>
      <c r="CD267" s="87">
        <v>61.7</v>
      </c>
      <c r="CE267" s="87">
        <v>20.7</v>
      </c>
    </row>
    <row r="268" spans="1:83" x14ac:dyDescent="0.25">
      <c r="A268" s="61" t="s">
        <v>529</v>
      </c>
      <c r="B268" s="61" t="s">
        <v>530</v>
      </c>
      <c r="C268" s="61" t="s">
        <v>531</v>
      </c>
      <c r="D268" s="61" t="s">
        <v>2099</v>
      </c>
      <c r="E268" s="61" t="s">
        <v>532</v>
      </c>
      <c r="F268" s="61" t="s">
        <v>533</v>
      </c>
      <c r="G268" s="61" t="s">
        <v>440</v>
      </c>
      <c r="H268" s="61" t="s">
        <v>534</v>
      </c>
      <c r="I268" s="61" t="s">
        <v>535</v>
      </c>
      <c r="J268" s="97" t="s">
        <v>535</v>
      </c>
      <c r="K268" s="61">
        <v>5405332</v>
      </c>
      <c r="L268" s="61" t="s">
        <v>123</v>
      </c>
      <c r="M268" s="83">
        <v>9.5037003669401763</v>
      </c>
      <c r="N268" s="77">
        <v>17261</v>
      </c>
      <c r="O268" s="62">
        <v>1816.2399206149819</v>
      </c>
      <c r="P268" s="77">
        <v>7154</v>
      </c>
      <c r="Q268" s="62">
        <v>2.3199999999999998</v>
      </c>
      <c r="R268" s="77">
        <v>16631</v>
      </c>
      <c r="S268" s="77">
        <v>987</v>
      </c>
      <c r="T268" s="77">
        <v>462</v>
      </c>
      <c r="U268" s="77">
        <v>538</v>
      </c>
      <c r="V268" s="77">
        <v>489</v>
      </c>
      <c r="W268" s="77">
        <v>345</v>
      </c>
      <c r="X268" s="77">
        <v>581</v>
      </c>
      <c r="Y268" s="77">
        <v>181</v>
      </c>
      <c r="Z268" s="77">
        <v>244</v>
      </c>
      <c r="AA268" s="77">
        <v>260</v>
      </c>
      <c r="AB268" s="77">
        <v>604</v>
      </c>
      <c r="AC268" s="77">
        <v>451</v>
      </c>
      <c r="AD268" s="77">
        <v>644</v>
      </c>
      <c r="AE268" s="77">
        <v>661</v>
      </c>
      <c r="AF268" s="77">
        <v>207</v>
      </c>
      <c r="AG268" s="77">
        <v>276</v>
      </c>
      <c r="AH268" s="77">
        <v>224</v>
      </c>
      <c r="AI268" s="62">
        <v>27.774671512440591</v>
      </c>
      <c r="AJ268" s="62">
        <v>11.657813810455689</v>
      </c>
      <c r="AK268" s="62">
        <v>17.696393625943525</v>
      </c>
      <c r="AL268" s="62">
        <v>8.4428291864691083</v>
      </c>
      <c r="AM268" s="62">
        <v>34.428291864691083</v>
      </c>
      <c r="AN268" s="77">
        <v>26701</v>
      </c>
      <c r="AO268" s="77">
        <v>39845</v>
      </c>
      <c r="AP268" s="62">
        <v>0.57128878948839812</v>
      </c>
      <c r="AQ268" s="77">
        <v>7154</v>
      </c>
      <c r="AR268" s="77">
        <v>1341</v>
      </c>
      <c r="AS268" s="77">
        <v>4339</v>
      </c>
      <c r="AT268" s="77">
        <v>2815</v>
      </c>
      <c r="AU268" s="77">
        <v>201</v>
      </c>
      <c r="AV268" s="77">
        <v>315</v>
      </c>
      <c r="AW268" s="77">
        <v>1158</v>
      </c>
      <c r="AX268" s="77">
        <v>525</v>
      </c>
      <c r="AY268" s="77">
        <v>189</v>
      </c>
      <c r="AZ268" s="77">
        <v>683</v>
      </c>
      <c r="BA268" s="77">
        <v>292</v>
      </c>
      <c r="BB268" s="77">
        <v>312</v>
      </c>
      <c r="BC268" s="77">
        <v>65</v>
      </c>
      <c r="BD268" s="77">
        <v>691</v>
      </c>
      <c r="BE268" s="77">
        <v>200</v>
      </c>
      <c r="BF268" s="77">
        <v>126</v>
      </c>
      <c r="BG268" s="77">
        <v>1706</v>
      </c>
      <c r="BH268" s="77">
        <v>201</v>
      </c>
      <c r="BI268" s="77">
        <v>29</v>
      </c>
      <c r="BJ268" s="62">
        <v>0.30793366203496192</v>
      </c>
      <c r="BK268" s="88">
        <v>5.5</v>
      </c>
      <c r="BL268" s="88">
        <v>7.4</v>
      </c>
      <c r="BM268" s="88">
        <v>6.6</v>
      </c>
      <c r="BN268" s="88">
        <v>5.5</v>
      </c>
      <c r="BO268" s="88">
        <v>5.6</v>
      </c>
      <c r="BP268" s="88">
        <v>6.3</v>
      </c>
      <c r="BQ268" s="88">
        <v>7.1</v>
      </c>
      <c r="BR268" s="88">
        <v>5.0999999999999996</v>
      </c>
      <c r="BS268" s="88">
        <v>6.6</v>
      </c>
      <c r="BT268" s="88">
        <v>4.9000000000000004</v>
      </c>
      <c r="BU268" s="88">
        <v>6.4</v>
      </c>
      <c r="BV268" s="88">
        <v>7.1</v>
      </c>
      <c r="BW268" s="88">
        <v>6.7</v>
      </c>
      <c r="BX268" s="88">
        <v>6.9</v>
      </c>
      <c r="BY268" s="88">
        <v>4.8</v>
      </c>
      <c r="BZ268" s="88">
        <v>3.2</v>
      </c>
      <c r="CA268" s="88">
        <v>2.7</v>
      </c>
      <c r="CB268" s="88">
        <v>1.6</v>
      </c>
      <c r="CC268" s="88">
        <v>19.5</v>
      </c>
      <c r="CD268" s="88">
        <v>61.300000000000004</v>
      </c>
      <c r="CE268" s="88">
        <v>19.2</v>
      </c>
    </row>
    <row r="269" spans="1:83" x14ac:dyDescent="0.25">
      <c r="A269" s="61" t="s">
        <v>1070</v>
      </c>
      <c r="B269" s="61" t="s">
        <v>1071</v>
      </c>
      <c r="C269" s="61" t="s">
        <v>1072</v>
      </c>
      <c r="D269" s="61" t="s">
        <v>2099</v>
      </c>
      <c r="E269" s="61" t="s">
        <v>532</v>
      </c>
      <c r="F269" s="61" t="s">
        <v>533</v>
      </c>
      <c r="G269" s="61" t="s">
        <v>440</v>
      </c>
      <c r="H269" s="61" t="s">
        <v>1073</v>
      </c>
      <c r="I269" s="61" t="s">
        <v>1074</v>
      </c>
      <c r="J269" s="97" t="s">
        <v>1074</v>
      </c>
      <c r="K269" s="61">
        <v>5446468</v>
      </c>
      <c r="L269" s="61" t="s">
        <v>217</v>
      </c>
      <c r="M269" s="83">
        <v>0.50110756564470249</v>
      </c>
      <c r="N269" s="77">
        <v>639</v>
      </c>
      <c r="O269" s="62">
        <v>1275.1753192508504</v>
      </c>
      <c r="P269" s="77">
        <v>191</v>
      </c>
      <c r="Q269" s="62">
        <v>3.35</v>
      </c>
      <c r="R269" s="77">
        <v>639</v>
      </c>
      <c r="S269" s="77">
        <v>51</v>
      </c>
      <c r="T269" s="77">
        <v>15</v>
      </c>
      <c r="U269" s="77">
        <v>0</v>
      </c>
      <c r="V269" s="77">
        <v>8</v>
      </c>
      <c r="W269" s="77">
        <v>45</v>
      </c>
      <c r="X269" s="77">
        <v>35</v>
      </c>
      <c r="Y269" s="77">
        <v>7</v>
      </c>
      <c r="Z269" s="77">
        <v>1</v>
      </c>
      <c r="AA269" s="77">
        <v>0</v>
      </c>
      <c r="AB269" s="77">
        <v>0</v>
      </c>
      <c r="AC269" s="77">
        <v>0</v>
      </c>
      <c r="AD269" s="77">
        <v>18</v>
      </c>
      <c r="AE269" s="77">
        <v>10</v>
      </c>
      <c r="AF269" s="77">
        <v>1</v>
      </c>
      <c r="AG269" s="77">
        <v>0</v>
      </c>
      <c r="AH269" s="77">
        <v>0</v>
      </c>
      <c r="AI269" s="62">
        <v>34.554973821989527</v>
      </c>
      <c r="AJ269" s="62">
        <v>27.748691099476442</v>
      </c>
      <c r="AK269" s="62">
        <v>22.513089005235599</v>
      </c>
      <c r="AL269" s="62">
        <v>0</v>
      </c>
      <c r="AM269" s="62">
        <v>15.183246073298429</v>
      </c>
      <c r="AN269" s="77">
        <v>12599</v>
      </c>
      <c r="AO269" s="77">
        <v>26629</v>
      </c>
      <c r="AP269" s="62">
        <v>0.84816753926701571</v>
      </c>
      <c r="AQ269" s="77">
        <v>191</v>
      </c>
      <c r="AR269" s="77">
        <v>23</v>
      </c>
      <c r="AS269" s="77">
        <v>143</v>
      </c>
      <c r="AT269" s="77">
        <v>48</v>
      </c>
      <c r="AU269" s="77">
        <v>1</v>
      </c>
      <c r="AV269" s="77">
        <v>0</v>
      </c>
      <c r="AW269" s="77">
        <v>57</v>
      </c>
      <c r="AX269" s="77">
        <v>55</v>
      </c>
      <c r="AY269" s="77">
        <v>5</v>
      </c>
      <c r="AZ269" s="77">
        <v>19</v>
      </c>
      <c r="BA269" s="77">
        <v>8</v>
      </c>
      <c r="BB269" s="77">
        <v>0</v>
      </c>
      <c r="BC269" s="77">
        <v>0</v>
      </c>
      <c r="BD269" s="77">
        <v>0</v>
      </c>
      <c r="BE269" s="77">
        <v>0</v>
      </c>
      <c r="BF269" s="77">
        <v>0</v>
      </c>
      <c r="BG269" s="77">
        <v>29</v>
      </c>
      <c r="BH269" s="77">
        <v>0</v>
      </c>
      <c r="BI269" s="77">
        <v>0</v>
      </c>
      <c r="BJ269" s="62">
        <v>0.43678160919540232</v>
      </c>
      <c r="BK269" s="88">
        <v>6.1</v>
      </c>
      <c r="BL269" s="88">
        <v>21.8</v>
      </c>
      <c r="BM269" s="88">
        <v>8.8000000000000007</v>
      </c>
      <c r="BN269" s="88">
        <v>8.5</v>
      </c>
      <c r="BO269" s="88">
        <v>6.3</v>
      </c>
      <c r="BP269" s="88">
        <v>1.9</v>
      </c>
      <c r="BQ269" s="88">
        <v>2.5</v>
      </c>
      <c r="BR269" s="88">
        <v>1.1000000000000001</v>
      </c>
      <c r="BS269" s="88">
        <v>4.0999999999999996</v>
      </c>
      <c r="BT269" s="88">
        <v>0</v>
      </c>
      <c r="BU269" s="88">
        <v>4.7</v>
      </c>
      <c r="BV269" s="88">
        <v>5.6</v>
      </c>
      <c r="BW269" s="88">
        <v>12.2</v>
      </c>
      <c r="BX269" s="88">
        <v>10.199999999999999</v>
      </c>
      <c r="BY269" s="88">
        <v>1.7</v>
      </c>
      <c r="BZ269" s="88">
        <v>3.4</v>
      </c>
      <c r="CA269" s="88">
        <v>0.8</v>
      </c>
      <c r="CB269" s="88">
        <v>0.5</v>
      </c>
      <c r="CC269" s="88">
        <v>36.700000000000003</v>
      </c>
      <c r="CD269" s="88">
        <v>46.899999999999991</v>
      </c>
      <c r="CE269" s="88">
        <v>16.599999999999998</v>
      </c>
    </row>
    <row r="270" spans="1:83" x14ac:dyDescent="0.25">
      <c r="A270" s="61" t="s">
        <v>1095</v>
      </c>
      <c r="B270" s="61" t="s">
        <v>1096</v>
      </c>
      <c r="C270" s="61" t="s">
        <v>1097</v>
      </c>
      <c r="D270" s="61" t="s">
        <v>2099</v>
      </c>
      <c r="E270" s="61" t="s">
        <v>532</v>
      </c>
      <c r="F270" s="61" t="s">
        <v>533</v>
      </c>
      <c r="G270" s="61" t="s">
        <v>440</v>
      </c>
      <c r="H270" s="61" t="s">
        <v>1098</v>
      </c>
      <c r="I270" s="61" t="s">
        <v>1099</v>
      </c>
      <c r="J270" s="97" t="s">
        <v>1099</v>
      </c>
      <c r="K270" s="61">
        <v>5449492</v>
      </c>
      <c r="L270" s="61" t="s">
        <v>222</v>
      </c>
      <c r="M270" s="83">
        <v>0.86354163325627753</v>
      </c>
      <c r="N270" s="77">
        <v>1546</v>
      </c>
      <c r="O270" s="62">
        <v>1790.3016374210945</v>
      </c>
      <c r="P270" s="77">
        <v>587</v>
      </c>
      <c r="Q270" s="62">
        <v>2.63</v>
      </c>
      <c r="R270" s="77">
        <v>1546</v>
      </c>
      <c r="S270" s="77">
        <v>50</v>
      </c>
      <c r="T270" s="77">
        <v>48</v>
      </c>
      <c r="U270" s="77">
        <v>70</v>
      </c>
      <c r="V270" s="77">
        <v>41</v>
      </c>
      <c r="W270" s="77">
        <v>30</v>
      </c>
      <c r="X270" s="77">
        <v>37</v>
      </c>
      <c r="Y270" s="77">
        <v>20</v>
      </c>
      <c r="Z270" s="77">
        <v>0</v>
      </c>
      <c r="AA270" s="77">
        <v>21</v>
      </c>
      <c r="AB270" s="77">
        <v>38</v>
      </c>
      <c r="AC270" s="77">
        <v>81</v>
      </c>
      <c r="AD270" s="77">
        <v>42</v>
      </c>
      <c r="AE270" s="77">
        <v>49</v>
      </c>
      <c r="AF270" s="77">
        <v>9</v>
      </c>
      <c r="AG270" s="77">
        <v>33</v>
      </c>
      <c r="AH270" s="77">
        <v>18</v>
      </c>
      <c r="AI270" s="62">
        <v>28.620102214650768</v>
      </c>
      <c r="AJ270" s="62">
        <v>12.095400340715502</v>
      </c>
      <c r="AK270" s="62">
        <v>13.287904599659283</v>
      </c>
      <c r="AL270" s="62">
        <v>6.4735945485519588</v>
      </c>
      <c r="AM270" s="62">
        <v>39.522998296422486</v>
      </c>
      <c r="AN270" s="77">
        <v>23303</v>
      </c>
      <c r="AO270" s="77">
        <v>39688</v>
      </c>
      <c r="AP270" s="62">
        <v>0.54003407155025551</v>
      </c>
      <c r="AQ270" s="77">
        <v>587</v>
      </c>
      <c r="AR270" s="77">
        <v>89</v>
      </c>
      <c r="AS270" s="77">
        <v>411</v>
      </c>
      <c r="AT270" s="77">
        <v>176</v>
      </c>
      <c r="AU270" s="77">
        <v>28</v>
      </c>
      <c r="AV270" s="77">
        <v>24</v>
      </c>
      <c r="AW270" s="77">
        <v>109</v>
      </c>
      <c r="AX270" s="77">
        <v>39</v>
      </c>
      <c r="AY270" s="77">
        <v>0</v>
      </c>
      <c r="AZ270" s="77">
        <v>55</v>
      </c>
      <c r="BA270" s="77">
        <v>28</v>
      </c>
      <c r="BB270" s="77">
        <v>13</v>
      </c>
      <c r="BC270" s="77">
        <v>0</v>
      </c>
      <c r="BD270" s="77">
        <v>82</v>
      </c>
      <c r="BE270" s="77">
        <v>37</v>
      </c>
      <c r="BF270" s="77">
        <v>0</v>
      </c>
      <c r="BG270" s="77">
        <v>143</v>
      </c>
      <c r="BH270" s="77">
        <v>8</v>
      </c>
      <c r="BI270" s="77">
        <v>0</v>
      </c>
      <c r="BJ270" s="62">
        <v>0.28975265017667845</v>
      </c>
      <c r="BK270" s="88">
        <v>11.6</v>
      </c>
      <c r="BL270" s="88">
        <v>8.9</v>
      </c>
      <c r="BM270" s="88">
        <v>8.4</v>
      </c>
      <c r="BN270" s="88">
        <v>2.1</v>
      </c>
      <c r="BO270" s="88">
        <v>4.3</v>
      </c>
      <c r="BP270" s="88">
        <v>7.2</v>
      </c>
      <c r="BQ270" s="88">
        <v>6.5</v>
      </c>
      <c r="BR270" s="88">
        <v>8.6</v>
      </c>
      <c r="BS270" s="88">
        <v>3.3</v>
      </c>
      <c r="BT270" s="88">
        <v>7.9</v>
      </c>
      <c r="BU270" s="88">
        <v>3.2</v>
      </c>
      <c r="BV270" s="88">
        <v>3.7</v>
      </c>
      <c r="BW270" s="88">
        <v>3.8</v>
      </c>
      <c r="BX270" s="88">
        <v>7.6</v>
      </c>
      <c r="BY270" s="88">
        <v>7.2</v>
      </c>
      <c r="BZ270" s="88">
        <v>2.2999999999999998</v>
      </c>
      <c r="CA270" s="88">
        <v>1.1000000000000001</v>
      </c>
      <c r="CB270" s="88">
        <v>2.2999999999999998</v>
      </c>
      <c r="CC270" s="88">
        <v>28.9</v>
      </c>
      <c r="CD270" s="88">
        <v>50.6</v>
      </c>
      <c r="CE270" s="88">
        <v>20.500000000000004</v>
      </c>
    </row>
    <row r="271" spans="1:83" x14ac:dyDescent="0.25">
      <c r="A271" s="61" t="s">
        <v>1407</v>
      </c>
      <c r="B271" s="61" t="s">
        <v>1408</v>
      </c>
      <c r="C271" s="61" t="s">
        <v>1409</v>
      </c>
      <c r="D271" s="61" t="s">
        <v>2099</v>
      </c>
      <c r="E271" s="61" t="s">
        <v>532</v>
      </c>
      <c r="F271" s="61" t="s">
        <v>533</v>
      </c>
      <c r="G271" s="61" t="s">
        <v>440</v>
      </c>
      <c r="H271" s="61" t="s">
        <v>1410</v>
      </c>
      <c r="I271" s="61" t="s">
        <v>1411</v>
      </c>
      <c r="J271" s="97" t="s">
        <v>1411</v>
      </c>
      <c r="K271" s="61">
        <v>5467996</v>
      </c>
      <c r="L271" s="61" t="s">
        <v>281</v>
      </c>
      <c r="M271" s="83">
        <v>0.31330647432157038</v>
      </c>
      <c r="N271" s="77">
        <v>109</v>
      </c>
      <c r="O271" s="62">
        <v>347.90216268599983</v>
      </c>
      <c r="P271" s="77">
        <v>51</v>
      </c>
      <c r="Q271" s="62">
        <v>2.14</v>
      </c>
      <c r="R271" s="77">
        <v>109</v>
      </c>
      <c r="S271" s="77">
        <v>2</v>
      </c>
      <c r="T271" s="77">
        <v>10</v>
      </c>
      <c r="U271" s="77">
        <v>10</v>
      </c>
      <c r="V271" s="77">
        <v>3</v>
      </c>
      <c r="W271" s="77">
        <v>3</v>
      </c>
      <c r="X271" s="77">
        <v>2</v>
      </c>
      <c r="Y271" s="77">
        <v>0</v>
      </c>
      <c r="Z271" s="77">
        <v>1</v>
      </c>
      <c r="AA271" s="77">
        <v>0</v>
      </c>
      <c r="AB271" s="77">
        <v>11</v>
      </c>
      <c r="AC271" s="77">
        <v>3</v>
      </c>
      <c r="AD271" s="77">
        <v>2</v>
      </c>
      <c r="AE271" s="77">
        <v>4</v>
      </c>
      <c r="AF271" s="77">
        <v>0</v>
      </c>
      <c r="AG271" s="77">
        <v>0</v>
      </c>
      <c r="AH271" s="77">
        <v>0</v>
      </c>
      <c r="AI271" s="62">
        <v>43.137254901960787</v>
      </c>
      <c r="AJ271" s="62">
        <v>11.76470588235294</v>
      </c>
      <c r="AK271" s="62">
        <v>5.8823529411764701</v>
      </c>
      <c r="AL271" s="62">
        <v>21.568627450980394</v>
      </c>
      <c r="AM271" s="62">
        <v>17.647058823529413</v>
      </c>
      <c r="AN271" s="77">
        <v>17423</v>
      </c>
      <c r="AO271" s="77" t="s">
        <v>2009</v>
      </c>
      <c r="AP271" s="62">
        <v>0.60784313725490191</v>
      </c>
      <c r="AQ271" s="77">
        <v>51</v>
      </c>
      <c r="AR271" s="77">
        <v>22</v>
      </c>
      <c r="AS271" s="77">
        <v>37</v>
      </c>
      <c r="AT271" s="77">
        <v>14</v>
      </c>
      <c r="AU271" s="77">
        <v>3</v>
      </c>
      <c r="AV271" s="77">
        <v>10</v>
      </c>
      <c r="AW271" s="77">
        <v>9</v>
      </c>
      <c r="AX271" s="77">
        <v>6</v>
      </c>
      <c r="AY271" s="77">
        <v>2</v>
      </c>
      <c r="AZ271" s="77">
        <v>0</v>
      </c>
      <c r="BA271" s="77">
        <v>1</v>
      </c>
      <c r="BB271" s="77">
        <v>0</v>
      </c>
      <c r="BC271" s="77">
        <v>0</v>
      </c>
      <c r="BD271" s="77">
        <v>11</v>
      </c>
      <c r="BE271" s="77">
        <v>0</v>
      </c>
      <c r="BF271" s="77">
        <v>0</v>
      </c>
      <c r="BG271" s="77">
        <v>6</v>
      </c>
      <c r="BH271" s="77">
        <v>0</v>
      </c>
      <c r="BI271" s="77">
        <v>0</v>
      </c>
      <c r="BJ271" s="62">
        <v>0.1875</v>
      </c>
      <c r="BK271" s="88">
        <v>0</v>
      </c>
      <c r="BL271" s="88">
        <v>0</v>
      </c>
      <c r="BM271" s="88">
        <v>2.8</v>
      </c>
      <c r="BN271" s="88">
        <v>15.6</v>
      </c>
      <c r="BO271" s="88">
        <v>19.3</v>
      </c>
      <c r="BP271" s="88">
        <v>2.8</v>
      </c>
      <c r="BQ271" s="88">
        <v>0</v>
      </c>
      <c r="BR271" s="88">
        <v>2.8</v>
      </c>
      <c r="BS271" s="88">
        <v>2.8</v>
      </c>
      <c r="BT271" s="88">
        <v>12.8</v>
      </c>
      <c r="BU271" s="88">
        <v>7.3</v>
      </c>
      <c r="BV271" s="88">
        <v>11.9</v>
      </c>
      <c r="BW271" s="88">
        <v>2.8</v>
      </c>
      <c r="BX271" s="88">
        <v>3.7</v>
      </c>
      <c r="BY271" s="88">
        <v>7.3</v>
      </c>
      <c r="BZ271" s="88">
        <v>2.8</v>
      </c>
      <c r="CA271" s="88">
        <v>3.7</v>
      </c>
      <c r="CB271" s="88">
        <v>1.8</v>
      </c>
      <c r="CC271" s="88">
        <v>2.8</v>
      </c>
      <c r="CD271" s="88">
        <v>78.099999999999994</v>
      </c>
      <c r="CE271" s="88">
        <v>19.3</v>
      </c>
    </row>
    <row r="272" spans="1:83" x14ac:dyDescent="0.25">
      <c r="A272" s="61" t="s">
        <v>1500</v>
      </c>
      <c r="B272" s="61" t="s">
        <v>1501</v>
      </c>
      <c r="C272" s="61" t="s">
        <v>1502</v>
      </c>
      <c r="D272" s="61" t="s">
        <v>2099</v>
      </c>
      <c r="E272" s="61" t="s">
        <v>532</v>
      </c>
      <c r="F272" s="61" t="s">
        <v>533</v>
      </c>
      <c r="G272" s="61" t="s">
        <v>440</v>
      </c>
      <c r="H272" s="61" t="s">
        <v>1503</v>
      </c>
      <c r="I272" s="61" t="s">
        <v>1504</v>
      </c>
      <c r="J272" s="97" t="s">
        <v>1504</v>
      </c>
      <c r="K272" s="61">
        <v>5475172</v>
      </c>
      <c r="L272" s="61" t="s">
        <v>299</v>
      </c>
      <c r="M272" s="83">
        <v>0.69766590082706981</v>
      </c>
      <c r="N272" s="77">
        <v>1242</v>
      </c>
      <c r="O272" s="62">
        <v>1780.2217343969833</v>
      </c>
      <c r="P272" s="77">
        <v>662</v>
      </c>
      <c r="Q272" s="62">
        <v>1.88</v>
      </c>
      <c r="R272" s="77">
        <v>1242</v>
      </c>
      <c r="S272" s="77">
        <v>132</v>
      </c>
      <c r="T272" s="77">
        <v>86</v>
      </c>
      <c r="U272" s="77">
        <v>54</v>
      </c>
      <c r="V272" s="77">
        <v>37</v>
      </c>
      <c r="W272" s="77">
        <v>38</v>
      </c>
      <c r="X272" s="77">
        <v>150</v>
      </c>
      <c r="Y272" s="77">
        <v>35</v>
      </c>
      <c r="Z272" s="77">
        <v>8</v>
      </c>
      <c r="AA272" s="77">
        <v>24</v>
      </c>
      <c r="AB272" s="77">
        <v>33</v>
      </c>
      <c r="AC272" s="77">
        <v>11</v>
      </c>
      <c r="AD272" s="77">
        <v>0</v>
      </c>
      <c r="AE272" s="77">
        <v>24</v>
      </c>
      <c r="AF272" s="77">
        <v>30</v>
      </c>
      <c r="AG272" s="77">
        <v>0</v>
      </c>
      <c r="AH272" s="77">
        <v>0</v>
      </c>
      <c r="AI272" s="62">
        <v>41.087613293051362</v>
      </c>
      <c r="AJ272" s="62">
        <v>11.329305135951662</v>
      </c>
      <c r="AK272" s="62">
        <v>32.779456193353475</v>
      </c>
      <c r="AL272" s="62">
        <v>4.9848942598187316</v>
      </c>
      <c r="AM272" s="62">
        <v>9.8187311178247736</v>
      </c>
      <c r="AN272" s="77">
        <v>15900</v>
      </c>
      <c r="AO272" s="77">
        <v>28462</v>
      </c>
      <c r="AP272" s="62">
        <v>0.85196374622356497</v>
      </c>
      <c r="AQ272" s="77">
        <v>662</v>
      </c>
      <c r="AR272" s="77">
        <v>82</v>
      </c>
      <c r="AS272" s="77">
        <v>332</v>
      </c>
      <c r="AT272" s="77">
        <v>330</v>
      </c>
      <c r="AU272" s="77">
        <v>25</v>
      </c>
      <c r="AV272" s="77">
        <v>49</v>
      </c>
      <c r="AW272" s="77">
        <v>189</v>
      </c>
      <c r="AX272" s="77">
        <v>77</v>
      </c>
      <c r="AY272" s="77">
        <v>15</v>
      </c>
      <c r="AZ272" s="77">
        <v>21</v>
      </c>
      <c r="BA272" s="77">
        <v>49</v>
      </c>
      <c r="BB272" s="77">
        <v>13</v>
      </c>
      <c r="BC272" s="77">
        <v>5</v>
      </c>
      <c r="BD272" s="77">
        <v>22</v>
      </c>
      <c r="BE272" s="77">
        <v>0</v>
      </c>
      <c r="BF272" s="77">
        <v>6</v>
      </c>
      <c r="BG272" s="77">
        <v>54</v>
      </c>
      <c r="BH272" s="77">
        <v>0</v>
      </c>
      <c r="BI272" s="77">
        <v>0</v>
      </c>
      <c r="BJ272" s="62">
        <v>0.42095238095238097</v>
      </c>
      <c r="BK272" s="88">
        <v>3.5</v>
      </c>
      <c r="BL272" s="88">
        <v>5.2</v>
      </c>
      <c r="BM272" s="88">
        <v>5.7</v>
      </c>
      <c r="BN272" s="88">
        <v>4.3</v>
      </c>
      <c r="BO272" s="88">
        <v>5.8</v>
      </c>
      <c r="BP272" s="88">
        <v>3.9</v>
      </c>
      <c r="BQ272" s="88">
        <v>1.9</v>
      </c>
      <c r="BR272" s="88">
        <v>5.2</v>
      </c>
      <c r="BS272" s="88">
        <v>4.7</v>
      </c>
      <c r="BT272" s="88">
        <v>11</v>
      </c>
      <c r="BU272" s="88">
        <v>3.1</v>
      </c>
      <c r="BV272" s="88">
        <v>10.8</v>
      </c>
      <c r="BW272" s="88">
        <v>5.5</v>
      </c>
      <c r="BX272" s="88">
        <v>2.2000000000000002</v>
      </c>
      <c r="BY272" s="88">
        <v>5.9</v>
      </c>
      <c r="BZ272" s="88">
        <v>7.4</v>
      </c>
      <c r="CA272" s="88">
        <v>7.9</v>
      </c>
      <c r="CB272" s="88">
        <v>6</v>
      </c>
      <c r="CC272" s="88">
        <v>14.399999999999999</v>
      </c>
      <c r="CD272" s="88">
        <v>56.2</v>
      </c>
      <c r="CE272" s="88">
        <v>29.400000000000002</v>
      </c>
    </row>
    <row r="273" spans="1:83" s="18" customFormat="1" x14ac:dyDescent="0.25">
      <c r="A273" s="67" t="s">
        <v>81</v>
      </c>
      <c r="B273" s="68" t="s">
        <v>1984</v>
      </c>
      <c r="C273" s="67"/>
      <c r="D273" s="67" t="s">
        <v>2098</v>
      </c>
      <c r="E273" s="67"/>
      <c r="F273" s="67"/>
      <c r="G273" s="67"/>
      <c r="H273" s="67"/>
      <c r="I273" s="67"/>
      <c r="J273" s="98"/>
      <c r="K273" s="67">
        <v>54081</v>
      </c>
      <c r="L273" s="67" t="s">
        <v>80</v>
      </c>
      <c r="M273" s="84">
        <v>608.54611946757325</v>
      </c>
      <c r="N273" s="78">
        <v>74929</v>
      </c>
      <c r="O273" s="69">
        <v>123.12789056243852</v>
      </c>
      <c r="P273" s="78">
        <v>30033</v>
      </c>
      <c r="Q273" s="69">
        <v>2.4</v>
      </c>
      <c r="R273" s="78">
        <v>72203</v>
      </c>
      <c r="S273" s="78">
        <v>3567</v>
      </c>
      <c r="T273" s="78">
        <v>1846</v>
      </c>
      <c r="U273" s="78">
        <v>2283</v>
      </c>
      <c r="V273" s="78">
        <v>1797</v>
      </c>
      <c r="W273" s="78">
        <v>1520</v>
      </c>
      <c r="X273" s="78">
        <v>1825</v>
      </c>
      <c r="Y273" s="78">
        <v>1348</v>
      </c>
      <c r="Z273" s="78">
        <v>1165</v>
      </c>
      <c r="AA273" s="78">
        <v>1106</v>
      </c>
      <c r="AB273" s="78">
        <v>2218</v>
      </c>
      <c r="AC273" s="78">
        <v>2484</v>
      </c>
      <c r="AD273" s="78">
        <v>3445</v>
      </c>
      <c r="AE273" s="78">
        <v>2522</v>
      </c>
      <c r="AF273" s="78">
        <v>1140</v>
      </c>
      <c r="AG273" s="78">
        <v>1075</v>
      </c>
      <c r="AH273" s="78">
        <v>692</v>
      </c>
      <c r="AI273" s="69">
        <v>25.625145673092931</v>
      </c>
      <c r="AJ273" s="69">
        <v>11.044517697199748</v>
      </c>
      <c r="AK273" s="69">
        <v>18.126727266673328</v>
      </c>
      <c r="AL273" s="69">
        <v>7.3852096027702858</v>
      </c>
      <c r="AM273" s="69">
        <v>37.818399760263709</v>
      </c>
      <c r="AN273" s="78">
        <v>25549</v>
      </c>
      <c r="AO273" s="78">
        <v>43150</v>
      </c>
      <c r="AP273" s="69">
        <v>0.54796390636966008</v>
      </c>
      <c r="AQ273" s="78">
        <v>30033</v>
      </c>
      <c r="AR273" s="78">
        <v>4760</v>
      </c>
      <c r="AS273" s="78">
        <v>22567</v>
      </c>
      <c r="AT273" s="78">
        <v>7466</v>
      </c>
      <c r="AU273" s="78">
        <v>918</v>
      </c>
      <c r="AV273" s="78">
        <v>1283</v>
      </c>
      <c r="AW273" s="78">
        <v>4402</v>
      </c>
      <c r="AX273" s="78">
        <v>2113</v>
      </c>
      <c r="AY273" s="78">
        <v>775</v>
      </c>
      <c r="AZ273" s="78">
        <v>1885</v>
      </c>
      <c r="BA273" s="78">
        <v>2161</v>
      </c>
      <c r="BB273" s="78">
        <v>948</v>
      </c>
      <c r="BC273" s="78">
        <v>400</v>
      </c>
      <c r="BD273" s="78">
        <v>2948</v>
      </c>
      <c r="BE273" s="78">
        <v>1286</v>
      </c>
      <c r="BF273" s="78">
        <v>322</v>
      </c>
      <c r="BG273" s="78">
        <v>7877</v>
      </c>
      <c r="BH273" s="78">
        <v>610</v>
      </c>
      <c r="BI273" s="78">
        <v>163</v>
      </c>
      <c r="BJ273" s="69">
        <v>0.25531308960165178</v>
      </c>
      <c r="BK273" s="89">
        <v>5.2</v>
      </c>
      <c r="BL273" s="89">
        <v>5.9</v>
      </c>
      <c r="BM273" s="89">
        <v>6.4</v>
      </c>
      <c r="BN273" s="89">
        <v>5.7</v>
      </c>
      <c r="BO273" s="89">
        <v>5.4</v>
      </c>
      <c r="BP273" s="89">
        <v>5.9</v>
      </c>
      <c r="BQ273" s="89">
        <v>5.7</v>
      </c>
      <c r="BR273" s="89">
        <v>6.4</v>
      </c>
      <c r="BS273" s="89">
        <v>6.5</v>
      </c>
      <c r="BT273" s="89">
        <v>6.4</v>
      </c>
      <c r="BU273" s="89">
        <v>6.1</v>
      </c>
      <c r="BV273" s="89">
        <v>6.2</v>
      </c>
      <c r="BW273" s="89">
        <v>7.4</v>
      </c>
      <c r="BX273" s="89">
        <v>7.2</v>
      </c>
      <c r="BY273" s="89">
        <v>5.8</v>
      </c>
      <c r="BZ273" s="89">
        <v>3.5</v>
      </c>
      <c r="CA273" s="89">
        <v>2.2000000000000002</v>
      </c>
      <c r="CB273" s="89">
        <v>2</v>
      </c>
      <c r="CC273" s="89">
        <v>17.5</v>
      </c>
      <c r="CD273" s="89">
        <v>61.7</v>
      </c>
      <c r="CE273" s="89">
        <v>20.7</v>
      </c>
    </row>
    <row r="274" spans="1:83" s="72" customFormat="1" x14ac:dyDescent="0.25">
      <c r="A274" s="70" t="s">
        <v>1870</v>
      </c>
      <c r="B274" s="70" t="s">
        <v>1871</v>
      </c>
      <c r="C274" s="70" t="s">
        <v>1872</v>
      </c>
      <c r="D274" s="70" t="s">
        <v>2097</v>
      </c>
      <c r="E274" s="70" t="s">
        <v>586</v>
      </c>
      <c r="F274" s="70" t="s">
        <v>587</v>
      </c>
      <c r="G274" s="70" t="s">
        <v>440</v>
      </c>
      <c r="H274" s="70" t="s">
        <v>1873</v>
      </c>
      <c r="I274" s="70" t="s">
        <v>1874</v>
      </c>
      <c r="J274" s="96" t="s">
        <v>1874</v>
      </c>
      <c r="K274" s="70" t="s">
        <v>1978</v>
      </c>
      <c r="L274" s="70" t="s">
        <v>1978</v>
      </c>
      <c r="M274" s="82">
        <v>1033.117499055533</v>
      </c>
      <c r="N274" s="76">
        <v>18839</v>
      </c>
      <c r="O274" s="71">
        <v>18.235099122048023</v>
      </c>
      <c r="P274" s="76">
        <v>6682</v>
      </c>
      <c r="Q274" s="71">
        <v>2.5805148159233764</v>
      </c>
      <c r="R274" s="76">
        <v>17243</v>
      </c>
      <c r="S274" s="76">
        <v>529</v>
      </c>
      <c r="T274" s="76">
        <v>382</v>
      </c>
      <c r="U274" s="76">
        <v>360</v>
      </c>
      <c r="V274" s="76">
        <v>339</v>
      </c>
      <c r="W274" s="76">
        <v>392</v>
      </c>
      <c r="X274" s="76">
        <v>274</v>
      </c>
      <c r="Y274" s="76">
        <v>306</v>
      </c>
      <c r="Z274" s="76">
        <v>301</v>
      </c>
      <c r="AA274" s="76">
        <v>301</v>
      </c>
      <c r="AB274" s="76">
        <v>788</v>
      </c>
      <c r="AC274" s="76">
        <v>794</v>
      </c>
      <c r="AD274" s="76">
        <v>594</v>
      </c>
      <c r="AE274" s="76">
        <v>624</v>
      </c>
      <c r="AF274" s="76">
        <v>185</v>
      </c>
      <c r="AG274" s="76">
        <v>324</v>
      </c>
      <c r="AH274" s="76">
        <v>189</v>
      </c>
      <c r="AI274" s="71">
        <v>19.021251122418438</v>
      </c>
      <c r="AJ274" s="71">
        <v>10.939838371744987</v>
      </c>
      <c r="AK274" s="71">
        <v>17.689314576474111</v>
      </c>
      <c r="AL274" s="71">
        <v>11.792876384316072</v>
      </c>
      <c r="AM274" s="71">
        <v>40.556719545046391</v>
      </c>
      <c r="AN274" s="76">
        <v>24888</v>
      </c>
      <c r="AO274" s="76">
        <v>47343</v>
      </c>
      <c r="AP274" s="71">
        <v>0.47650404070637531</v>
      </c>
      <c r="AQ274" s="76">
        <v>6682</v>
      </c>
      <c r="AR274" s="76">
        <v>2235</v>
      </c>
      <c r="AS274" s="76">
        <v>5387</v>
      </c>
      <c r="AT274" s="76">
        <v>1295</v>
      </c>
      <c r="AU274" s="76">
        <v>248</v>
      </c>
      <c r="AV274" s="76">
        <v>230</v>
      </c>
      <c r="AW274" s="76">
        <v>554</v>
      </c>
      <c r="AX274" s="76">
        <v>574</v>
      </c>
      <c r="AY274" s="76">
        <v>181</v>
      </c>
      <c r="AZ274" s="76">
        <v>225</v>
      </c>
      <c r="BA274" s="76">
        <v>557</v>
      </c>
      <c r="BB274" s="76">
        <v>208</v>
      </c>
      <c r="BC274" s="76">
        <v>94</v>
      </c>
      <c r="BD274" s="76">
        <v>1301</v>
      </c>
      <c r="BE274" s="76">
        <v>145</v>
      </c>
      <c r="BF274" s="76">
        <v>44</v>
      </c>
      <c r="BG274" s="76">
        <v>1866</v>
      </c>
      <c r="BH274" s="76">
        <v>8</v>
      </c>
      <c r="BI274" s="76">
        <v>13</v>
      </c>
      <c r="BJ274" s="71">
        <v>0.14884763124199743</v>
      </c>
      <c r="BK274" s="87">
        <v>4.9000000000000004</v>
      </c>
      <c r="BL274" s="87">
        <v>5.3</v>
      </c>
      <c r="BM274" s="87">
        <v>5.4</v>
      </c>
      <c r="BN274" s="87">
        <v>5.8</v>
      </c>
      <c r="BO274" s="87">
        <v>5.5</v>
      </c>
      <c r="BP274" s="87">
        <v>6.2</v>
      </c>
      <c r="BQ274" s="87">
        <v>5.7</v>
      </c>
      <c r="BR274" s="87">
        <v>6</v>
      </c>
      <c r="BS274" s="87">
        <v>5.4</v>
      </c>
      <c r="BT274" s="87">
        <v>6.3</v>
      </c>
      <c r="BU274" s="87">
        <v>6.7</v>
      </c>
      <c r="BV274" s="87">
        <v>5.8</v>
      </c>
      <c r="BW274" s="87">
        <v>8.8000000000000007</v>
      </c>
      <c r="BX274" s="87">
        <v>7.2</v>
      </c>
      <c r="BY274" s="87">
        <v>5.9</v>
      </c>
      <c r="BZ274" s="87">
        <v>3.7</v>
      </c>
      <c r="CA274" s="87">
        <v>3</v>
      </c>
      <c r="CB274" s="87">
        <v>2.4</v>
      </c>
      <c r="CC274" s="87">
        <v>15.6</v>
      </c>
      <c r="CD274" s="87">
        <v>62.2</v>
      </c>
      <c r="CE274" s="87">
        <v>22.2</v>
      </c>
    </row>
    <row r="275" spans="1:83" x14ac:dyDescent="0.25">
      <c r="A275" s="61" t="s">
        <v>583</v>
      </c>
      <c r="B275" s="61" t="s">
        <v>584</v>
      </c>
      <c r="C275" s="61" t="s">
        <v>585</v>
      </c>
      <c r="D275" s="61" t="s">
        <v>2099</v>
      </c>
      <c r="E275" s="61" t="s">
        <v>586</v>
      </c>
      <c r="F275" s="61" t="s">
        <v>587</v>
      </c>
      <c r="G275" s="61" t="s">
        <v>440</v>
      </c>
      <c r="H275" s="61" t="s">
        <v>588</v>
      </c>
      <c r="I275" s="61" t="s">
        <v>589</v>
      </c>
      <c r="J275" s="97" t="s">
        <v>589</v>
      </c>
      <c r="K275" s="61">
        <v>5406988</v>
      </c>
      <c r="L275" s="61" t="s">
        <v>131</v>
      </c>
      <c r="M275" s="83">
        <v>0.43882660268623191</v>
      </c>
      <c r="N275" s="77">
        <v>726</v>
      </c>
      <c r="O275" s="62">
        <v>1654.4120059172933</v>
      </c>
      <c r="P275" s="77">
        <v>303</v>
      </c>
      <c r="Q275" s="62">
        <v>2.27</v>
      </c>
      <c r="R275" s="77">
        <v>687</v>
      </c>
      <c r="S275" s="77">
        <v>61</v>
      </c>
      <c r="T275" s="77">
        <v>29</v>
      </c>
      <c r="U275" s="77">
        <v>22</v>
      </c>
      <c r="V275" s="77">
        <v>13</v>
      </c>
      <c r="W275" s="77">
        <v>16</v>
      </c>
      <c r="X275" s="77">
        <v>3</v>
      </c>
      <c r="Y275" s="77">
        <v>38</v>
      </c>
      <c r="Z275" s="77">
        <v>14</v>
      </c>
      <c r="AA275" s="77">
        <v>9</v>
      </c>
      <c r="AB275" s="77">
        <v>41</v>
      </c>
      <c r="AC275" s="77">
        <v>11</v>
      </c>
      <c r="AD275" s="77">
        <v>31</v>
      </c>
      <c r="AE275" s="77">
        <v>13</v>
      </c>
      <c r="AF275" s="77">
        <v>2</v>
      </c>
      <c r="AG275" s="77">
        <v>0</v>
      </c>
      <c r="AH275" s="77">
        <v>0</v>
      </c>
      <c r="AI275" s="62">
        <v>36.963696369636963</v>
      </c>
      <c r="AJ275" s="62">
        <v>9.5709570957095718</v>
      </c>
      <c r="AK275" s="62">
        <v>21.122112211221122</v>
      </c>
      <c r="AL275" s="62">
        <v>13.531353135313532</v>
      </c>
      <c r="AM275" s="62">
        <v>18.811881188118811</v>
      </c>
      <c r="AN275" s="77">
        <v>19024</v>
      </c>
      <c r="AO275" s="77">
        <v>35750</v>
      </c>
      <c r="AP275" s="62">
        <v>0.67656765676567654</v>
      </c>
      <c r="AQ275" s="77">
        <v>303</v>
      </c>
      <c r="AR275" s="77">
        <v>44</v>
      </c>
      <c r="AS275" s="77">
        <v>144</v>
      </c>
      <c r="AT275" s="77">
        <v>159</v>
      </c>
      <c r="AU275" s="77">
        <v>0</v>
      </c>
      <c r="AV275" s="77">
        <v>33</v>
      </c>
      <c r="AW275" s="77">
        <v>61</v>
      </c>
      <c r="AX275" s="77">
        <v>15</v>
      </c>
      <c r="AY275" s="77">
        <v>8</v>
      </c>
      <c r="AZ275" s="77">
        <v>9</v>
      </c>
      <c r="BA275" s="77">
        <v>22</v>
      </c>
      <c r="BB275" s="77">
        <v>34</v>
      </c>
      <c r="BC275" s="77">
        <v>2</v>
      </c>
      <c r="BD275" s="77">
        <v>43</v>
      </c>
      <c r="BE275" s="77">
        <v>6</v>
      </c>
      <c r="BF275" s="77">
        <v>3</v>
      </c>
      <c r="BG275" s="77">
        <v>40</v>
      </c>
      <c r="BH275" s="77">
        <v>6</v>
      </c>
      <c r="BI275" s="77">
        <v>0</v>
      </c>
      <c r="BJ275" s="62">
        <v>0.26595744680851063</v>
      </c>
      <c r="BK275" s="88">
        <v>10.3</v>
      </c>
      <c r="BL275" s="88">
        <v>4.8</v>
      </c>
      <c r="BM275" s="88">
        <v>5.9</v>
      </c>
      <c r="BN275" s="88">
        <v>3.4</v>
      </c>
      <c r="BO275" s="88">
        <v>5.5</v>
      </c>
      <c r="BP275" s="88">
        <v>5.6</v>
      </c>
      <c r="BQ275" s="88">
        <v>6.5</v>
      </c>
      <c r="BR275" s="88">
        <v>4</v>
      </c>
      <c r="BS275" s="88">
        <v>2.8</v>
      </c>
      <c r="BT275" s="88">
        <v>6.2</v>
      </c>
      <c r="BU275" s="88">
        <v>2.9</v>
      </c>
      <c r="BV275" s="88">
        <v>5.2</v>
      </c>
      <c r="BW275" s="88">
        <v>8.3000000000000007</v>
      </c>
      <c r="BX275" s="88">
        <v>7.7</v>
      </c>
      <c r="BY275" s="88">
        <v>9.5</v>
      </c>
      <c r="BZ275" s="88">
        <v>4.0999999999999996</v>
      </c>
      <c r="CA275" s="88">
        <v>4.5</v>
      </c>
      <c r="CB275" s="88">
        <v>2.6</v>
      </c>
      <c r="CC275" s="88">
        <v>21</v>
      </c>
      <c r="CD275" s="88">
        <v>50.400000000000006</v>
      </c>
      <c r="CE275" s="88">
        <v>28.4</v>
      </c>
    </row>
    <row r="276" spans="1:83" x14ac:dyDescent="0.25">
      <c r="A276" s="61" t="s">
        <v>805</v>
      </c>
      <c r="B276" s="61" t="s">
        <v>806</v>
      </c>
      <c r="C276" s="61" t="s">
        <v>807</v>
      </c>
      <c r="D276" s="61" t="s">
        <v>2099</v>
      </c>
      <c r="E276" s="61" t="s">
        <v>586</v>
      </c>
      <c r="F276" s="61" t="s">
        <v>587</v>
      </c>
      <c r="G276" s="61" t="s">
        <v>440</v>
      </c>
      <c r="H276" s="61" t="s">
        <v>808</v>
      </c>
      <c r="I276" s="61" t="s">
        <v>809</v>
      </c>
      <c r="J276" s="97" t="s">
        <v>809</v>
      </c>
      <c r="K276" s="61">
        <v>5424580</v>
      </c>
      <c r="L276" s="61" t="s">
        <v>169</v>
      </c>
      <c r="M276" s="83">
        <v>3.6252214364424442</v>
      </c>
      <c r="N276" s="77">
        <v>6980</v>
      </c>
      <c r="O276" s="62">
        <v>1925.3996265810777</v>
      </c>
      <c r="P276" s="77">
        <v>2500</v>
      </c>
      <c r="Q276" s="62">
        <v>2.61</v>
      </c>
      <c r="R276" s="77">
        <v>6519</v>
      </c>
      <c r="S276" s="77">
        <v>259</v>
      </c>
      <c r="T276" s="77">
        <v>380</v>
      </c>
      <c r="U276" s="77">
        <v>169</v>
      </c>
      <c r="V276" s="77">
        <v>137</v>
      </c>
      <c r="W276" s="77">
        <v>139</v>
      </c>
      <c r="X276" s="77">
        <v>95</v>
      </c>
      <c r="Y276" s="77">
        <v>151</v>
      </c>
      <c r="Z276" s="77">
        <v>92</v>
      </c>
      <c r="AA276" s="77">
        <v>83</v>
      </c>
      <c r="AB276" s="77">
        <v>110</v>
      </c>
      <c r="AC276" s="77">
        <v>181</v>
      </c>
      <c r="AD276" s="77">
        <v>309</v>
      </c>
      <c r="AE276" s="77">
        <v>165</v>
      </c>
      <c r="AF276" s="77">
        <v>102</v>
      </c>
      <c r="AG276" s="77">
        <v>65</v>
      </c>
      <c r="AH276" s="77">
        <v>63</v>
      </c>
      <c r="AI276" s="62">
        <v>32.32</v>
      </c>
      <c r="AJ276" s="62">
        <v>11.04</v>
      </c>
      <c r="AK276" s="62">
        <v>16.84</v>
      </c>
      <c r="AL276" s="62">
        <v>4.3999999999999995</v>
      </c>
      <c r="AM276" s="62">
        <v>35.4</v>
      </c>
      <c r="AN276" s="77">
        <v>23349</v>
      </c>
      <c r="AO276" s="77">
        <v>36909</v>
      </c>
      <c r="AP276" s="62">
        <v>0.60199999999999998</v>
      </c>
      <c r="AQ276" s="77">
        <v>2500</v>
      </c>
      <c r="AR276" s="77">
        <v>740</v>
      </c>
      <c r="AS276" s="77">
        <v>1464</v>
      </c>
      <c r="AT276" s="77">
        <v>1036</v>
      </c>
      <c r="AU276" s="77">
        <v>21</v>
      </c>
      <c r="AV276" s="77">
        <v>61</v>
      </c>
      <c r="AW276" s="77">
        <v>595</v>
      </c>
      <c r="AX276" s="77">
        <v>134</v>
      </c>
      <c r="AY276" s="77">
        <v>132</v>
      </c>
      <c r="AZ276" s="77">
        <v>98</v>
      </c>
      <c r="BA276" s="77">
        <v>171</v>
      </c>
      <c r="BB276" s="77">
        <v>118</v>
      </c>
      <c r="BC276" s="77">
        <v>37</v>
      </c>
      <c r="BD276" s="77">
        <v>180</v>
      </c>
      <c r="BE276" s="77">
        <v>100</v>
      </c>
      <c r="BF276" s="77">
        <v>11</v>
      </c>
      <c r="BG276" s="77">
        <v>618</v>
      </c>
      <c r="BH276" s="77">
        <v>67</v>
      </c>
      <c r="BI276" s="77">
        <v>0</v>
      </c>
      <c r="BJ276" s="62">
        <v>0.31626120358514725</v>
      </c>
      <c r="BK276" s="88">
        <v>6.9</v>
      </c>
      <c r="BL276" s="88">
        <v>5.4</v>
      </c>
      <c r="BM276" s="88">
        <v>5.3</v>
      </c>
      <c r="BN276" s="88">
        <v>9.1999999999999993</v>
      </c>
      <c r="BO276" s="88">
        <v>8.6</v>
      </c>
      <c r="BP276" s="88">
        <v>7.3</v>
      </c>
      <c r="BQ276" s="88">
        <v>3.9</v>
      </c>
      <c r="BR276" s="88">
        <v>6.5</v>
      </c>
      <c r="BS276" s="88">
        <v>7.1</v>
      </c>
      <c r="BT276" s="88">
        <v>6.4</v>
      </c>
      <c r="BU276" s="88">
        <v>4.5999999999999996</v>
      </c>
      <c r="BV276" s="88">
        <v>5.6</v>
      </c>
      <c r="BW276" s="88">
        <v>8</v>
      </c>
      <c r="BX276" s="88">
        <v>5.8</v>
      </c>
      <c r="BY276" s="88">
        <v>4.3</v>
      </c>
      <c r="BZ276" s="88">
        <v>2.1</v>
      </c>
      <c r="CA276" s="88">
        <v>2</v>
      </c>
      <c r="CB276" s="88">
        <v>0.9</v>
      </c>
      <c r="CC276" s="88">
        <v>17.600000000000001</v>
      </c>
      <c r="CD276" s="88">
        <v>67.2</v>
      </c>
      <c r="CE276" s="88">
        <v>15.1</v>
      </c>
    </row>
    <row r="277" spans="1:83" x14ac:dyDescent="0.25">
      <c r="A277" s="61" t="s">
        <v>953</v>
      </c>
      <c r="B277" s="61" t="s">
        <v>954</v>
      </c>
      <c r="C277" s="61" t="s">
        <v>955</v>
      </c>
      <c r="D277" s="61" t="s">
        <v>2099</v>
      </c>
      <c r="E277" s="61" t="s">
        <v>586</v>
      </c>
      <c r="F277" s="61" t="s">
        <v>587</v>
      </c>
      <c r="G277" s="61" t="s">
        <v>440</v>
      </c>
      <c r="H277" s="61" t="s">
        <v>956</v>
      </c>
      <c r="I277" s="61" t="s">
        <v>957</v>
      </c>
      <c r="J277" s="97" t="s">
        <v>957</v>
      </c>
      <c r="K277" s="61">
        <v>5435092</v>
      </c>
      <c r="L277" s="61" t="s">
        <v>196</v>
      </c>
      <c r="M277" s="83">
        <v>0.32319753062193979</v>
      </c>
      <c r="N277" s="77">
        <v>110</v>
      </c>
      <c r="O277" s="62">
        <v>340.34913505781844</v>
      </c>
      <c r="P277" s="77">
        <v>62</v>
      </c>
      <c r="Q277" s="62">
        <v>1.77</v>
      </c>
      <c r="R277" s="77">
        <v>110</v>
      </c>
      <c r="S277" s="77">
        <v>2</v>
      </c>
      <c r="T277" s="77">
        <v>9</v>
      </c>
      <c r="U277" s="77">
        <v>6</v>
      </c>
      <c r="V277" s="77">
        <v>11</v>
      </c>
      <c r="W277" s="77">
        <v>21</v>
      </c>
      <c r="X277" s="77">
        <v>0</v>
      </c>
      <c r="Y277" s="77">
        <v>3</v>
      </c>
      <c r="Z277" s="77">
        <v>0</v>
      </c>
      <c r="AA277" s="77">
        <v>0</v>
      </c>
      <c r="AB277" s="77">
        <v>2</v>
      </c>
      <c r="AC277" s="77">
        <v>1</v>
      </c>
      <c r="AD277" s="77">
        <v>0</v>
      </c>
      <c r="AE277" s="77">
        <v>5</v>
      </c>
      <c r="AF277" s="77">
        <v>2</v>
      </c>
      <c r="AG277" s="77">
        <v>0</v>
      </c>
      <c r="AH277" s="77">
        <v>0</v>
      </c>
      <c r="AI277" s="62">
        <v>27.419354838709676</v>
      </c>
      <c r="AJ277" s="62">
        <v>51.612903225806448</v>
      </c>
      <c r="AK277" s="62">
        <v>4.838709677419355</v>
      </c>
      <c r="AL277" s="62">
        <v>3.225806451612903</v>
      </c>
      <c r="AM277" s="62">
        <v>12.903225806451612</v>
      </c>
      <c r="AN277" s="77">
        <v>21116</v>
      </c>
      <c r="AO277" s="77">
        <v>25625</v>
      </c>
      <c r="AP277" s="62">
        <v>0.83870967741935487</v>
      </c>
      <c r="AQ277" s="77">
        <v>62</v>
      </c>
      <c r="AR277" s="77">
        <v>16</v>
      </c>
      <c r="AS277" s="77">
        <v>39</v>
      </c>
      <c r="AT277" s="77">
        <v>23</v>
      </c>
      <c r="AU277" s="77">
        <v>0</v>
      </c>
      <c r="AV277" s="77">
        <v>3</v>
      </c>
      <c r="AW277" s="77">
        <v>14</v>
      </c>
      <c r="AX277" s="77">
        <v>15</v>
      </c>
      <c r="AY277" s="77">
        <v>5</v>
      </c>
      <c r="AZ277" s="77">
        <v>6</v>
      </c>
      <c r="BA277" s="77">
        <v>3</v>
      </c>
      <c r="BB277" s="77">
        <v>0</v>
      </c>
      <c r="BC277" s="77">
        <v>0</v>
      </c>
      <c r="BD277" s="77">
        <v>2</v>
      </c>
      <c r="BE277" s="77">
        <v>1</v>
      </c>
      <c r="BF277" s="77">
        <v>0</v>
      </c>
      <c r="BG277" s="77">
        <v>7</v>
      </c>
      <c r="BH277" s="77">
        <v>0</v>
      </c>
      <c r="BI277" s="77">
        <v>0</v>
      </c>
      <c r="BJ277" s="62">
        <v>0.35714285714285715</v>
      </c>
      <c r="BK277" s="88">
        <v>0</v>
      </c>
      <c r="BL277" s="88">
        <v>7.3</v>
      </c>
      <c r="BM277" s="88">
        <v>0</v>
      </c>
      <c r="BN277" s="88">
        <v>10.9</v>
      </c>
      <c r="BO277" s="88">
        <v>0</v>
      </c>
      <c r="BP277" s="88">
        <v>6.4</v>
      </c>
      <c r="BQ277" s="88">
        <v>5.5</v>
      </c>
      <c r="BR277" s="88">
        <v>0</v>
      </c>
      <c r="BS277" s="88">
        <v>0</v>
      </c>
      <c r="BT277" s="88">
        <v>10</v>
      </c>
      <c r="BU277" s="88">
        <v>6.4</v>
      </c>
      <c r="BV277" s="88">
        <v>6.4</v>
      </c>
      <c r="BW277" s="88">
        <v>20.9</v>
      </c>
      <c r="BX277" s="88">
        <v>10</v>
      </c>
      <c r="BY277" s="88">
        <v>10.9</v>
      </c>
      <c r="BZ277" s="88">
        <v>0</v>
      </c>
      <c r="CA277" s="88">
        <v>5.5</v>
      </c>
      <c r="CB277" s="88">
        <v>0</v>
      </c>
      <c r="CC277" s="88">
        <v>7.3</v>
      </c>
      <c r="CD277" s="88">
        <v>66.5</v>
      </c>
      <c r="CE277" s="88">
        <v>26.4</v>
      </c>
    </row>
    <row r="278" spans="1:83" x14ac:dyDescent="0.25">
      <c r="A278" s="61" t="s">
        <v>1013</v>
      </c>
      <c r="B278" s="61" t="s">
        <v>1014</v>
      </c>
      <c r="C278" s="61" t="s">
        <v>1015</v>
      </c>
      <c r="D278" s="61" t="s">
        <v>2099</v>
      </c>
      <c r="E278" s="61" t="s">
        <v>586</v>
      </c>
      <c r="F278" s="61" t="s">
        <v>587</v>
      </c>
      <c r="G278" s="61" t="s">
        <v>440</v>
      </c>
      <c r="H278" s="61" t="s">
        <v>1016</v>
      </c>
      <c r="I278" s="61" t="s">
        <v>1017</v>
      </c>
      <c r="J278" s="97" t="s">
        <v>1017</v>
      </c>
      <c r="K278" s="61">
        <v>5439628</v>
      </c>
      <c r="L278" s="61" t="s">
        <v>206</v>
      </c>
      <c r="M278" s="83">
        <v>0.30283136977312825</v>
      </c>
      <c r="N278" s="77">
        <v>186</v>
      </c>
      <c r="O278" s="62">
        <v>614.20321197023065</v>
      </c>
      <c r="P278" s="77">
        <v>52</v>
      </c>
      <c r="Q278" s="62">
        <v>3.58</v>
      </c>
      <c r="R278" s="77">
        <v>186</v>
      </c>
      <c r="S278" s="77">
        <v>4</v>
      </c>
      <c r="T278" s="77">
        <v>1</v>
      </c>
      <c r="U278" s="77">
        <v>5</v>
      </c>
      <c r="V278" s="77">
        <v>3</v>
      </c>
      <c r="W278" s="77">
        <v>4</v>
      </c>
      <c r="X278" s="77">
        <v>8</v>
      </c>
      <c r="Y278" s="77">
        <v>0</v>
      </c>
      <c r="Z278" s="77">
        <v>3</v>
      </c>
      <c r="AA278" s="77">
        <v>7</v>
      </c>
      <c r="AB278" s="77">
        <v>0</v>
      </c>
      <c r="AC278" s="77">
        <v>6</v>
      </c>
      <c r="AD278" s="77">
        <v>7</v>
      </c>
      <c r="AE278" s="77">
        <v>4</v>
      </c>
      <c r="AF278" s="77">
        <v>0</v>
      </c>
      <c r="AG278" s="77">
        <v>0</v>
      </c>
      <c r="AH278" s="77">
        <v>0</v>
      </c>
      <c r="AI278" s="62">
        <v>19.230769230769234</v>
      </c>
      <c r="AJ278" s="62">
        <v>13.461538461538462</v>
      </c>
      <c r="AK278" s="62">
        <v>34.615384615384613</v>
      </c>
      <c r="AL278" s="62">
        <v>0</v>
      </c>
      <c r="AM278" s="62">
        <v>32.692307692307693</v>
      </c>
      <c r="AN278" s="77">
        <v>18303</v>
      </c>
      <c r="AO278" s="77">
        <v>43333</v>
      </c>
      <c r="AP278" s="62">
        <v>0.67307692307692313</v>
      </c>
      <c r="AQ278" s="77">
        <v>52</v>
      </c>
      <c r="AR278" s="77">
        <v>10</v>
      </c>
      <c r="AS278" s="77">
        <v>45</v>
      </c>
      <c r="AT278" s="77">
        <v>7</v>
      </c>
      <c r="AU278" s="77">
        <v>0</v>
      </c>
      <c r="AV278" s="77">
        <v>1</v>
      </c>
      <c r="AW278" s="77">
        <v>9</v>
      </c>
      <c r="AX278" s="77">
        <v>1</v>
      </c>
      <c r="AY278" s="77">
        <v>3</v>
      </c>
      <c r="AZ278" s="77">
        <v>11</v>
      </c>
      <c r="BA278" s="77">
        <v>10</v>
      </c>
      <c r="BB278" s="77">
        <v>0</v>
      </c>
      <c r="BC278" s="77">
        <v>0</v>
      </c>
      <c r="BD278" s="77">
        <v>6</v>
      </c>
      <c r="BE278" s="77">
        <v>0</v>
      </c>
      <c r="BF278" s="77">
        <v>0</v>
      </c>
      <c r="BG278" s="77">
        <v>11</v>
      </c>
      <c r="BH278" s="77">
        <v>0</v>
      </c>
      <c r="BI278" s="77">
        <v>0</v>
      </c>
      <c r="BJ278" s="62">
        <v>0.38461538461538464</v>
      </c>
      <c r="BK278" s="88">
        <v>11.8</v>
      </c>
      <c r="BL278" s="88">
        <v>0</v>
      </c>
      <c r="BM278" s="88">
        <v>3.8</v>
      </c>
      <c r="BN278" s="88">
        <v>1.1000000000000001</v>
      </c>
      <c r="BO278" s="88">
        <v>4.3</v>
      </c>
      <c r="BP278" s="88">
        <v>7</v>
      </c>
      <c r="BQ278" s="88">
        <v>7</v>
      </c>
      <c r="BR278" s="88">
        <v>3.2</v>
      </c>
      <c r="BS278" s="88">
        <v>7.5</v>
      </c>
      <c r="BT278" s="88">
        <v>19.399999999999999</v>
      </c>
      <c r="BU278" s="88">
        <v>3.2</v>
      </c>
      <c r="BV278" s="88">
        <v>8.1</v>
      </c>
      <c r="BW278" s="88">
        <v>9.6999999999999993</v>
      </c>
      <c r="BX278" s="88">
        <v>0</v>
      </c>
      <c r="BY278" s="88">
        <v>2.2000000000000002</v>
      </c>
      <c r="BZ278" s="88">
        <v>1.6</v>
      </c>
      <c r="CA278" s="88">
        <v>8.6</v>
      </c>
      <c r="CB278" s="88">
        <v>1.6</v>
      </c>
      <c r="CC278" s="88">
        <v>15.600000000000001</v>
      </c>
      <c r="CD278" s="88">
        <v>70.5</v>
      </c>
      <c r="CE278" s="88">
        <v>14</v>
      </c>
    </row>
    <row r="279" spans="1:83" x14ac:dyDescent="0.25">
      <c r="A279" s="61" t="s">
        <v>1160</v>
      </c>
      <c r="B279" s="61" t="s">
        <v>1161</v>
      </c>
      <c r="C279" s="61" t="s">
        <v>1162</v>
      </c>
      <c r="D279" s="61" t="s">
        <v>2099</v>
      </c>
      <c r="E279" s="61" t="s">
        <v>586</v>
      </c>
      <c r="F279" s="61" t="s">
        <v>587</v>
      </c>
      <c r="G279" s="61" t="s">
        <v>440</v>
      </c>
      <c r="H279" s="61" t="s">
        <v>1163</v>
      </c>
      <c r="I279" s="61" t="s">
        <v>1164</v>
      </c>
      <c r="J279" s="97" t="s">
        <v>1164</v>
      </c>
      <c r="K279" s="61">
        <v>5454100</v>
      </c>
      <c r="L279" s="61" t="s">
        <v>235</v>
      </c>
      <c r="M279" s="83">
        <v>0.4562643696946061</v>
      </c>
      <c r="N279" s="77">
        <v>792</v>
      </c>
      <c r="O279" s="62">
        <v>1735.835740428545</v>
      </c>
      <c r="P279" s="77">
        <v>289</v>
      </c>
      <c r="Q279" s="62">
        <v>2.74</v>
      </c>
      <c r="R279" s="77">
        <v>792</v>
      </c>
      <c r="S279" s="77">
        <v>24</v>
      </c>
      <c r="T279" s="77">
        <v>18</v>
      </c>
      <c r="U279" s="77">
        <v>22</v>
      </c>
      <c r="V279" s="77">
        <v>9</v>
      </c>
      <c r="W279" s="77">
        <v>41</v>
      </c>
      <c r="X279" s="77">
        <v>19</v>
      </c>
      <c r="Y279" s="77">
        <v>2</v>
      </c>
      <c r="Z279" s="77">
        <v>48</v>
      </c>
      <c r="AA279" s="77">
        <v>8</v>
      </c>
      <c r="AB279" s="77">
        <v>31</v>
      </c>
      <c r="AC279" s="77">
        <v>11</v>
      </c>
      <c r="AD279" s="77">
        <v>43</v>
      </c>
      <c r="AE279" s="77">
        <v>4</v>
      </c>
      <c r="AF279" s="77">
        <v>0</v>
      </c>
      <c r="AG279" s="77">
        <v>3</v>
      </c>
      <c r="AH279" s="77">
        <v>6</v>
      </c>
      <c r="AI279" s="62">
        <v>22.145328719723185</v>
      </c>
      <c r="AJ279" s="62">
        <v>17.301038062283737</v>
      </c>
      <c r="AK279" s="62">
        <v>26.643598615916954</v>
      </c>
      <c r="AL279" s="62">
        <v>10.726643598615917</v>
      </c>
      <c r="AM279" s="62">
        <v>23.183391003460208</v>
      </c>
      <c r="AN279" s="77">
        <v>20601</v>
      </c>
      <c r="AO279" s="77">
        <v>40625</v>
      </c>
      <c r="AP279" s="62">
        <v>0.66089965397923878</v>
      </c>
      <c r="AQ279" s="77">
        <v>289</v>
      </c>
      <c r="AR279" s="77">
        <v>61</v>
      </c>
      <c r="AS279" s="77">
        <v>197</v>
      </c>
      <c r="AT279" s="77">
        <v>92</v>
      </c>
      <c r="AU279" s="77">
        <v>4</v>
      </c>
      <c r="AV279" s="77">
        <v>16</v>
      </c>
      <c r="AW279" s="77">
        <v>42</v>
      </c>
      <c r="AX279" s="77">
        <v>3</v>
      </c>
      <c r="AY279" s="77">
        <v>24</v>
      </c>
      <c r="AZ279" s="77">
        <v>8</v>
      </c>
      <c r="BA279" s="77">
        <v>42</v>
      </c>
      <c r="BB279" s="77">
        <v>16</v>
      </c>
      <c r="BC279" s="77">
        <v>0</v>
      </c>
      <c r="BD279" s="77">
        <v>39</v>
      </c>
      <c r="BE279" s="77">
        <v>3</v>
      </c>
      <c r="BF279" s="77">
        <v>0</v>
      </c>
      <c r="BG279" s="77">
        <v>56</v>
      </c>
      <c r="BH279" s="77">
        <v>0</v>
      </c>
      <c r="BI279" s="77">
        <v>0</v>
      </c>
      <c r="BJ279" s="62">
        <v>0.19762845849802371</v>
      </c>
      <c r="BK279" s="88">
        <v>13.5</v>
      </c>
      <c r="BL279" s="88">
        <v>1.1000000000000001</v>
      </c>
      <c r="BM279" s="88">
        <v>8</v>
      </c>
      <c r="BN279" s="88">
        <v>3.5</v>
      </c>
      <c r="BO279" s="88">
        <v>8.8000000000000007</v>
      </c>
      <c r="BP279" s="88">
        <v>6.1</v>
      </c>
      <c r="BQ279" s="88">
        <v>9.1999999999999993</v>
      </c>
      <c r="BR279" s="88">
        <v>3.4</v>
      </c>
      <c r="BS279" s="88">
        <v>1</v>
      </c>
      <c r="BT279" s="88">
        <v>9.5</v>
      </c>
      <c r="BU279" s="88">
        <v>2.5</v>
      </c>
      <c r="BV279" s="88">
        <v>7.1</v>
      </c>
      <c r="BW279" s="88">
        <v>5.3</v>
      </c>
      <c r="BX279" s="88">
        <v>4.5</v>
      </c>
      <c r="BY279" s="88">
        <v>3.2</v>
      </c>
      <c r="BZ279" s="88">
        <v>4.4000000000000004</v>
      </c>
      <c r="CA279" s="88">
        <v>5.6</v>
      </c>
      <c r="CB279" s="88">
        <v>3.3</v>
      </c>
      <c r="CC279" s="88">
        <v>22.6</v>
      </c>
      <c r="CD279" s="88">
        <v>56.4</v>
      </c>
      <c r="CE279" s="88">
        <v>21.000000000000004</v>
      </c>
    </row>
    <row r="280" spans="1:83" x14ac:dyDescent="0.25">
      <c r="A280" s="61" t="s">
        <v>1187</v>
      </c>
      <c r="B280" s="61" t="s">
        <v>1188</v>
      </c>
      <c r="C280" s="61" t="s">
        <v>1189</v>
      </c>
      <c r="D280" s="61" t="s">
        <v>2099</v>
      </c>
      <c r="E280" s="61" t="s">
        <v>586</v>
      </c>
      <c r="F280" s="61" t="s">
        <v>587</v>
      </c>
      <c r="G280" s="61" t="s">
        <v>440</v>
      </c>
      <c r="H280" s="61" t="s">
        <v>1190</v>
      </c>
      <c r="I280" s="61" t="s">
        <v>1191</v>
      </c>
      <c r="J280" s="97" t="s">
        <v>1191</v>
      </c>
      <c r="K280" s="61">
        <v>5455540</v>
      </c>
      <c r="L280" s="61" t="s">
        <v>240</v>
      </c>
      <c r="M280" s="83">
        <v>0.62667755511562784</v>
      </c>
      <c r="N280" s="77">
        <v>325</v>
      </c>
      <c r="O280" s="62">
        <v>518.60801036672592</v>
      </c>
      <c r="P280" s="77">
        <v>100</v>
      </c>
      <c r="Q280" s="62">
        <v>3.25</v>
      </c>
      <c r="R280" s="77">
        <v>325</v>
      </c>
      <c r="S280" s="77">
        <v>6</v>
      </c>
      <c r="T280" s="77">
        <v>0</v>
      </c>
      <c r="U280" s="77">
        <v>1</v>
      </c>
      <c r="V280" s="77">
        <v>5</v>
      </c>
      <c r="W280" s="77">
        <v>0</v>
      </c>
      <c r="X280" s="77">
        <v>1</v>
      </c>
      <c r="Y280" s="77">
        <v>14</v>
      </c>
      <c r="Z280" s="77">
        <v>1</v>
      </c>
      <c r="AA280" s="77">
        <v>0</v>
      </c>
      <c r="AB280" s="77">
        <v>8</v>
      </c>
      <c r="AC280" s="77">
        <v>19</v>
      </c>
      <c r="AD280" s="77">
        <v>23</v>
      </c>
      <c r="AE280" s="77">
        <v>17</v>
      </c>
      <c r="AF280" s="77">
        <v>3</v>
      </c>
      <c r="AG280" s="77">
        <v>2</v>
      </c>
      <c r="AH280" s="77">
        <v>0</v>
      </c>
      <c r="AI280" s="62">
        <v>7.0000000000000009</v>
      </c>
      <c r="AJ280" s="62">
        <v>5</v>
      </c>
      <c r="AK280" s="62">
        <v>16</v>
      </c>
      <c r="AL280" s="62">
        <v>8</v>
      </c>
      <c r="AM280" s="62">
        <v>64</v>
      </c>
      <c r="AN280" s="77">
        <v>21164</v>
      </c>
      <c r="AO280" s="77">
        <v>70714</v>
      </c>
      <c r="AP280" s="62">
        <v>0.28000000000000003</v>
      </c>
      <c r="AQ280" s="77">
        <v>100</v>
      </c>
      <c r="AR280" s="77">
        <v>5</v>
      </c>
      <c r="AS280" s="77">
        <v>83</v>
      </c>
      <c r="AT280" s="77">
        <v>17</v>
      </c>
      <c r="AU280" s="77">
        <v>1</v>
      </c>
      <c r="AV280" s="77">
        <v>0</v>
      </c>
      <c r="AW280" s="77">
        <v>6</v>
      </c>
      <c r="AX280" s="77">
        <v>0</v>
      </c>
      <c r="AY280" s="77">
        <v>1</v>
      </c>
      <c r="AZ280" s="77">
        <v>5</v>
      </c>
      <c r="BA280" s="77">
        <v>4</v>
      </c>
      <c r="BB280" s="77">
        <v>11</v>
      </c>
      <c r="BC280" s="77">
        <v>0</v>
      </c>
      <c r="BD280" s="77">
        <v>21</v>
      </c>
      <c r="BE280" s="77">
        <v>0</v>
      </c>
      <c r="BF280" s="77">
        <v>6</v>
      </c>
      <c r="BG280" s="77">
        <v>43</v>
      </c>
      <c r="BH280" s="77">
        <v>2</v>
      </c>
      <c r="BI280" s="77">
        <v>0</v>
      </c>
      <c r="BJ280" s="62">
        <v>0.17</v>
      </c>
      <c r="BK280" s="88">
        <v>34.799999999999997</v>
      </c>
      <c r="BL280" s="88">
        <v>1.8</v>
      </c>
      <c r="BM280" s="88">
        <v>0.3</v>
      </c>
      <c r="BN280" s="88">
        <v>3.4</v>
      </c>
      <c r="BO280" s="88">
        <v>9.1999999999999993</v>
      </c>
      <c r="BP280" s="88">
        <v>0</v>
      </c>
      <c r="BQ280" s="88">
        <v>2.2000000000000002</v>
      </c>
      <c r="BR280" s="88">
        <v>6.2</v>
      </c>
      <c r="BS280" s="88">
        <v>4.5999999999999996</v>
      </c>
      <c r="BT280" s="88">
        <v>5.8</v>
      </c>
      <c r="BU280" s="88">
        <v>1.8</v>
      </c>
      <c r="BV280" s="88">
        <v>7.7</v>
      </c>
      <c r="BW280" s="88">
        <v>9.1999999999999993</v>
      </c>
      <c r="BX280" s="88">
        <v>2.5</v>
      </c>
      <c r="BY280" s="88">
        <v>5.8</v>
      </c>
      <c r="BZ280" s="88">
        <v>0.9</v>
      </c>
      <c r="CA280" s="88">
        <v>0.6</v>
      </c>
      <c r="CB280" s="88">
        <v>3.1</v>
      </c>
      <c r="CC280" s="88">
        <v>36.899999999999991</v>
      </c>
      <c r="CD280" s="88">
        <v>50.100000000000009</v>
      </c>
      <c r="CE280" s="88">
        <v>12.9</v>
      </c>
    </row>
    <row r="281" spans="1:83" x14ac:dyDescent="0.25">
      <c r="A281" s="61" t="s">
        <v>1685</v>
      </c>
      <c r="B281" s="61" t="s">
        <v>1686</v>
      </c>
      <c r="C281" s="61" t="s">
        <v>1687</v>
      </c>
      <c r="D281" s="61" t="s">
        <v>2099</v>
      </c>
      <c r="E281" s="61" t="s">
        <v>586</v>
      </c>
      <c r="F281" s="61" t="s">
        <v>587</v>
      </c>
      <c r="G281" s="61" t="s">
        <v>440</v>
      </c>
      <c r="H281" s="61" t="s">
        <v>1688</v>
      </c>
      <c r="I281" s="61" t="s">
        <v>1689</v>
      </c>
      <c r="J281" s="97" t="s">
        <v>1689</v>
      </c>
      <c r="K281" s="61">
        <v>5488324</v>
      </c>
      <c r="L281" s="61" t="s">
        <v>335</v>
      </c>
      <c r="M281" s="83">
        <v>0.41393556939764997</v>
      </c>
      <c r="N281" s="77">
        <v>192</v>
      </c>
      <c r="O281" s="62">
        <v>463.84030316455824</v>
      </c>
      <c r="P281" s="77">
        <v>77</v>
      </c>
      <c r="Q281" s="62">
        <v>2.4900000000000002</v>
      </c>
      <c r="R281" s="77">
        <v>192</v>
      </c>
      <c r="S281" s="77">
        <v>8</v>
      </c>
      <c r="T281" s="77">
        <v>0</v>
      </c>
      <c r="U281" s="77">
        <v>7</v>
      </c>
      <c r="V281" s="77">
        <v>4</v>
      </c>
      <c r="W281" s="77">
        <v>1</v>
      </c>
      <c r="X281" s="77">
        <v>3</v>
      </c>
      <c r="Y281" s="77">
        <v>9</v>
      </c>
      <c r="Z281" s="77">
        <v>7</v>
      </c>
      <c r="AA281" s="77">
        <v>5</v>
      </c>
      <c r="AB281" s="77">
        <v>9</v>
      </c>
      <c r="AC281" s="77">
        <v>8</v>
      </c>
      <c r="AD281" s="77">
        <v>9</v>
      </c>
      <c r="AE281" s="77">
        <v>2</v>
      </c>
      <c r="AF281" s="77">
        <v>0</v>
      </c>
      <c r="AG281" s="77">
        <v>0</v>
      </c>
      <c r="AH281" s="77">
        <v>5</v>
      </c>
      <c r="AI281" s="62">
        <v>19.480519480519483</v>
      </c>
      <c r="AJ281" s="62">
        <v>6.4935064935064926</v>
      </c>
      <c r="AK281" s="62">
        <v>31.168831168831169</v>
      </c>
      <c r="AL281" s="62">
        <v>11.688311688311687</v>
      </c>
      <c r="AM281" s="62">
        <v>31.168831168831169</v>
      </c>
      <c r="AN281" s="77">
        <v>26920</v>
      </c>
      <c r="AO281" s="77">
        <v>43750</v>
      </c>
      <c r="AP281" s="62">
        <v>0.5714285714285714</v>
      </c>
      <c r="AQ281" s="77">
        <v>77</v>
      </c>
      <c r="AR281" s="77">
        <v>4</v>
      </c>
      <c r="AS281" s="77">
        <v>70</v>
      </c>
      <c r="AT281" s="77">
        <v>7</v>
      </c>
      <c r="AU281" s="77">
        <v>0</v>
      </c>
      <c r="AV281" s="77">
        <v>7</v>
      </c>
      <c r="AW281" s="77">
        <v>8</v>
      </c>
      <c r="AX281" s="77">
        <v>6</v>
      </c>
      <c r="AY281" s="77">
        <v>0</v>
      </c>
      <c r="AZ281" s="77">
        <v>2</v>
      </c>
      <c r="BA281" s="77">
        <v>15</v>
      </c>
      <c r="BB281" s="77">
        <v>2</v>
      </c>
      <c r="BC281" s="77">
        <v>4</v>
      </c>
      <c r="BD281" s="77">
        <v>15</v>
      </c>
      <c r="BE281" s="77">
        <v>2</v>
      </c>
      <c r="BF281" s="77">
        <v>0</v>
      </c>
      <c r="BG281" s="77">
        <v>16</v>
      </c>
      <c r="BH281" s="77">
        <v>0</v>
      </c>
      <c r="BI281" s="77">
        <v>0</v>
      </c>
      <c r="BJ281" s="62">
        <v>0.18181818181818182</v>
      </c>
      <c r="BK281" s="88">
        <v>17.2</v>
      </c>
      <c r="BL281" s="88">
        <v>5.7</v>
      </c>
      <c r="BM281" s="88">
        <v>0</v>
      </c>
      <c r="BN281" s="88">
        <v>1.6</v>
      </c>
      <c r="BO281" s="88">
        <v>0</v>
      </c>
      <c r="BP281" s="88">
        <v>6.3</v>
      </c>
      <c r="BQ281" s="88">
        <v>3.6</v>
      </c>
      <c r="BR281" s="88">
        <v>0</v>
      </c>
      <c r="BS281" s="88">
        <v>2.6</v>
      </c>
      <c r="BT281" s="88">
        <v>12.5</v>
      </c>
      <c r="BU281" s="88">
        <v>7.3</v>
      </c>
      <c r="BV281" s="88">
        <v>13.5</v>
      </c>
      <c r="BW281" s="88">
        <v>8.9</v>
      </c>
      <c r="BX281" s="88">
        <v>2.6</v>
      </c>
      <c r="BY281" s="88">
        <v>10.9</v>
      </c>
      <c r="BZ281" s="88">
        <v>4.2</v>
      </c>
      <c r="CA281" s="88">
        <v>0</v>
      </c>
      <c r="CB281" s="88">
        <v>3.1</v>
      </c>
      <c r="CC281" s="88">
        <v>22.9</v>
      </c>
      <c r="CD281" s="88">
        <v>56.3</v>
      </c>
      <c r="CE281" s="88">
        <v>20.8</v>
      </c>
    </row>
    <row r="282" spans="1:83" s="18" customFormat="1" x14ac:dyDescent="0.25">
      <c r="A282" s="67" t="s">
        <v>83</v>
      </c>
      <c r="B282" s="68" t="s">
        <v>1984</v>
      </c>
      <c r="C282" s="67"/>
      <c r="D282" s="67" t="s">
        <v>2098</v>
      </c>
      <c r="E282" s="67"/>
      <c r="F282" s="67"/>
      <c r="G282" s="67"/>
      <c r="H282" s="67"/>
      <c r="I282" s="67"/>
      <c r="J282" s="98"/>
      <c r="K282" s="67">
        <v>54083</v>
      </c>
      <c r="L282" s="67" t="s">
        <v>82</v>
      </c>
      <c r="M282" s="84">
        <v>1039.3044534892645</v>
      </c>
      <c r="N282" s="78">
        <v>28150</v>
      </c>
      <c r="O282" s="69">
        <v>27.08542227976778</v>
      </c>
      <c r="P282" s="78">
        <v>10065</v>
      </c>
      <c r="Q282" s="69">
        <v>2.59</v>
      </c>
      <c r="R282" s="78">
        <v>26054</v>
      </c>
      <c r="S282" s="78">
        <v>893</v>
      </c>
      <c r="T282" s="78">
        <v>819</v>
      </c>
      <c r="U282" s="78">
        <v>592</v>
      </c>
      <c r="V282" s="78">
        <v>521</v>
      </c>
      <c r="W282" s="78">
        <v>614</v>
      </c>
      <c r="X282" s="78">
        <v>403</v>
      </c>
      <c r="Y282" s="78">
        <v>523</v>
      </c>
      <c r="Z282" s="78">
        <v>466</v>
      </c>
      <c r="AA282" s="78">
        <v>413</v>
      </c>
      <c r="AB282" s="78">
        <v>989</v>
      </c>
      <c r="AC282" s="78">
        <v>1031</v>
      </c>
      <c r="AD282" s="78">
        <v>1016</v>
      </c>
      <c r="AE282" s="78">
        <v>834</v>
      </c>
      <c r="AF282" s="78">
        <v>294</v>
      </c>
      <c r="AG282" s="78">
        <v>394</v>
      </c>
      <c r="AH282" s="78">
        <v>263</v>
      </c>
      <c r="AI282" s="69">
        <v>22.891207153502236</v>
      </c>
      <c r="AJ282" s="69">
        <v>11.276701440635867</v>
      </c>
      <c r="AK282" s="69">
        <v>17.933432687531049</v>
      </c>
      <c r="AL282" s="69">
        <v>9.8261301539990065</v>
      </c>
      <c r="AM282" s="69">
        <v>38.07252856433184</v>
      </c>
      <c r="AN282" s="78">
        <v>24888</v>
      </c>
      <c r="AO282" s="78">
        <v>47343</v>
      </c>
      <c r="AP282" s="69">
        <v>0.52101341281669156</v>
      </c>
      <c r="AQ282" s="78">
        <v>10065</v>
      </c>
      <c r="AR282" s="78">
        <v>3115</v>
      </c>
      <c r="AS282" s="78">
        <v>7429</v>
      </c>
      <c r="AT282" s="78">
        <v>2636</v>
      </c>
      <c r="AU282" s="78">
        <v>274</v>
      </c>
      <c r="AV282" s="78">
        <v>351</v>
      </c>
      <c r="AW282" s="78">
        <v>1289</v>
      </c>
      <c r="AX282" s="78">
        <v>748</v>
      </c>
      <c r="AY282" s="78">
        <v>354</v>
      </c>
      <c r="AZ282" s="78">
        <v>364</v>
      </c>
      <c r="BA282" s="78">
        <v>824</v>
      </c>
      <c r="BB282" s="78">
        <v>389</v>
      </c>
      <c r="BC282" s="78">
        <v>137</v>
      </c>
      <c r="BD282" s="78">
        <v>1607</v>
      </c>
      <c r="BE282" s="78">
        <v>257</v>
      </c>
      <c r="BF282" s="78">
        <v>64</v>
      </c>
      <c r="BG282" s="78">
        <v>2657</v>
      </c>
      <c r="BH282" s="78">
        <v>83</v>
      </c>
      <c r="BI282" s="78">
        <v>13</v>
      </c>
      <c r="BJ282" s="69">
        <v>0.19838486877058761</v>
      </c>
      <c r="BK282" s="89">
        <v>4.9000000000000004</v>
      </c>
      <c r="BL282" s="89">
        <v>5.3</v>
      </c>
      <c r="BM282" s="89">
        <v>5.4</v>
      </c>
      <c r="BN282" s="89">
        <v>5.8</v>
      </c>
      <c r="BO282" s="89">
        <v>5.5</v>
      </c>
      <c r="BP282" s="89">
        <v>6.2</v>
      </c>
      <c r="BQ282" s="89">
        <v>5.7</v>
      </c>
      <c r="BR282" s="89">
        <v>6</v>
      </c>
      <c r="BS282" s="89">
        <v>5.4</v>
      </c>
      <c r="BT282" s="89">
        <v>6.3</v>
      </c>
      <c r="BU282" s="89">
        <v>6.7</v>
      </c>
      <c r="BV282" s="89">
        <v>5.8</v>
      </c>
      <c r="BW282" s="89">
        <v>8.8000000000000007</v>
      </c>
      <c r="BX282" s="89">
        <v>7.2</v>
      </c>
      <c r="BY282" s="89">
        <v>5.9</v>
      </c>
      <c r="BZ282" s="89">
        <v>3.7</v>
      </c>
      <c r="CA282" s="89">
        <v>3</v>
      </c>
      <c r="CB282" s="89">
        <v>2.4</v>
      </c>
      <c r="CC282" s="89">
        <v>15.6</v>
      </c>
      <c r="CD282" s="89">
        <v>62.2</v>
      </c>
      <c r="CE282" s="89">
        <v>22.2</v>
      </c>
    </row>
    <row r="283" spans="1:83" s="72" customFormat="1" x14ac:dyDescent="0.25">
      <c r="A283" s="70" t="s">
        <v>1925</v>
      </c>
      <c r="B283" s="70" t="s">
        <v>1926</v>
      </c>
      <c r="C283" s="70" t="s">
        <v>1927</v>
      </c>
      <c r="D283" s="70" t="s">
        <v>2097</v>
      </c>
      <c r="E283" s="70" t="s">
        <v>490</v>
      </c>
      <c r="F283" s="70" t="s">
        <v>491</v>
      </c>
      <c r="G283" s="70" t="s">
        <v>440</v>
      </c>
      <c r="H283" s="70" t="s">
        <v>1928</v>
      </c>
      <c r="I283" s="70" t="s">
        <v>1929</v>
      </c>
      <c r="J283" s="96" t="s">
        <v>1929</v>
      </c>
      <c r="K283" s="70" t="s">
        <v>1978</v>
      </c>
      <c r="L283" s="70" t="s">
        <v>1978</v>
      </c>
      <c r="M283" s="82">
        <v>446.99637233015062</v>
      </c>
      <c r="N283" s="76">
        <v>4774</v>
      </c>
      <c r="O283" s="71">
        <v>10.680176161416211</v>
      </c>
      <c r="P283" s="76">
        <v>1770</v>
      </c>
      <c r="Q283" s="71">
        <v>2.6971751412429379</v>
      </c>
      <c r="R283" s="76">
        <v>4774</v>
      </c>
      <c r="S283" s="76">
        <v>99</v>
      </c>
      <c r="T283" s="76">
        <v>103</v>
      </c>
      <c r="U283" s="76">
        <v>88</v>
      </c>
      <c r="V283" s="76">
        <v>73</v>
      </c>
      <c r="W283" s="76">
        <v>43</v>
      </c>
      <c r="X283" s="76">
        <v>101</v>
      </c>
      <c r="Y283" s="76">
        <v>156</v>
      </c>
      <c r="Z283" s="76">
        <v>119</v>
      </c>
      <c r="AA283" s="76">
        <v>83</v>
      </c>
      <c r="AB283" s="76">
        <v>228</v>
      </c>
      <c r="AC283" s="76">
        <v>135</v>
      </c>
      <c r="AD283" s="76">
        <v>274</v>
      </c>
      <c r="AE283" s="76">
        <v>86</v>
      </c>
      <c r="AF283" s="76">
        <v>52</v>
      </c>
      <c r="AG283" s="76">
        <v>73</v>
      </c>
      <c r="AH283" s="76">
        <v>57</v>
      </c>
      <c r="AI283" s="71">
        <v>16.38418079096045</v>
      </c>
      <c r="AJ283" s="71">
        <v>6.5536723163841808</v>
      </c>
      <c r="AK283" s="71">
        <v>25.932203389830512</v>
      </c>
      <c r="AL283" s="71">
        <v>12.881355932203389</v>
      </c>
      <c r="AM283" s="71">
        <v>38.248587570621467</v>
      </c>
      <c r="AN283" s="76">
        <v>25094</v>
      </c>
      <c r="AO283" s="76">
        <v>45184</v>
      </c>
      <c r="AP283" s="71">
        <v>0.48870056497175141</v>
      </c>
      <c r="AQ283" s="76">
        <v>1770</v>
      </c>
      <c r="AR283" s="76">
        <v>908</v>
      </c>
      <c r="AS283" s="76">
        <v>1621</v>
      </c>
      <c r="AT283" s="76">
        <v>149</v>
      </c>
      <c r="AU283" s="76">
        <v>97</v>
      </c>
      <c r="AV283" s="76">
        <v>47</v>
      </c>
      <c r="AW283" s="76">
        <v>99</v>
      </c>
      <c r="AX283" s="76">
        <v>118</v>
      </c>
      <c r="AY283" s="76">
        <v>71</v>
      </c>
      <c r="AZ283" s="76">
        <v>26</v>
      </c>
      <c r="BA283" s="76">
        <v>313</v>
      </c>
      <c r="BB283" s="76">
        <v>37</v>
      </c>
      <c r="BC283" s="76">
        <v>0</v>
      </c>
      <c r="BD283" s="76">
        <v>315</v>
      </c>
      <c r="BE283" s="76">
        <v>36</v>
      </c>
      <c r="BF283" s="76">
        <v>12</v>
      </c>
      <c r="BG283" s="76">
        <v>510</v>
      </c>
      <c r="BH283" s="76">
        <v>27</v>
      </c>
      <c r="BI283" s="76">
        <v>0</v>
      </c>
      <c r="BJ283" s="71">
        <v>8.0210772833723659E-2</v>
      </c>
      <c r="BK283" s="87">
        <v>4.9000000000000004</v>
      </c>
      <c r="BL283" s="87">
        <v>5.2</v>
      </c>
      <c r="BM283" s="87">
        <v>6.9</v>
      </c>
      <c r="BN283" s="87">
        <v>5.5</v>
      </c>
      <c r="BO283" s="87">
        <v>4.4000000000000004</v>
      </c>
      <c r="BP283" s="87">
        <v>5.2</v>
      </c>
      <c r="BQ283" s="87">
        <v>4.4000000000000004</v>
      </c>
      <c r="BR283" s="87">
        <v>6.9</v>
      </c>
      <c r="BS283" s="87">
        <v>4.0999999999999996</v>
      </c>
      <c r="BT283" s="87">
        <v>6.5</v>
      </c>
      <c r="BU283" s="87">
        <v>7.1</v>
      </c>
      <c r="BV283" s="87">
        <v>8.6</v>
      </c>
      <c r="BW283" s="87">
        <v>7.6</v>
      </c>
      <c r="BX283" s="87">
        <v>6.1</v>
      </c>
      <c r="BY283" s="87">
        <v>7.6</v>
      </c>
      <c r="BZ283" s="87">
        <v>3.8</v>
      </c>
      <c r="CA283" s="87">
        <v>3.5</v>
      </c>
      <c r="CB283" s="87">
        <v>1.8</v>
      </c>
      <c r="CC283" s="87">
        <v>17</v>
      </c>
      <c r="CD283" s="87">
        <v>60.300000000000004</v>
      </c>
      <c r="CE283" s="87">
        <v>22.8</v>
      </c>
    </row>
    <row r="284" spans="1:83" x14ac:dyDescent="0.25">
      <c r="A284" s="61" t="s">
        <v>487</v>
      </c>
      <c r="B284" s="61" t="s">
        <v>488</v>
      </c>
      <c r="C284" s="61" t="s">
        <v>489</v>
      </c>
      <c r="D284" s="61" t="s">
        <v>2099</v>
      </c>
      <c r="E284" s="61" t="s">
        <v>490</v>
      </c>
      <c r="F284" s="61" t="s">
        <v>491</v>
      </c>
      <c r="G284" s="61" t="s">
        <v>440</v>
      </c>
      <c r="H284" s="61" t="s">
        <v>492</v>
      </c>
      <c r="I284" s="61" t="s">
        <v>493</v>
      </c>
      <c r="J284" s="97" t="s">
        <v>493</v>
      </c>
      <c r="K284" s="61">
        <v>5403364</v>
      </c>
      <c r="L284" s="61" t="s">
        <v>117</v>
      </c>
      <c r="M284" s="83">
        <v>0.33445465583849843</v>
      </c>
      <c r="N284" s="77">
        <v>62</v>
      </c>
      <c r="O284" s="62">
        <v>185.37639981288999</v>
      </c>
      <c r="P284" s="77">
        <v>25</v>
      </c>
      <c r="Q284" s="62">
        <v>2.48</v>
      </c>
      <c r="R284" s="77">
        <v>62</v>
      </c>
      <c r="S284" s="77">
        <v>3</v>
      </c>
      <c r="T284" s="77">
        <v>3</v>
      </c>
      <c r="U284" s="77">
        <v>3</v>
      </c>
      <c r="V284" s="77">
        <v>7</v>
      </c>
      <c r="W284" s="77">
        <v>6</v>
      </c>
      <c r="X284" s="77">
        <v>0</v>
      </c>
      <c r="Y284" s="77">
        <v>0</v>
      </c>
      <c r="Z284" s="77">
        <v>2</v>
      </c>
      <c r="AA284" s="77">
        <v>0</v>
      </c>
      <c r="AB284" s="77">
        <v>0</v>
      </c>
      <c r="AC284" s="77">
        <v>0</v>
      </c>
      <c r="AD284" s="77">
        <v>1</v>
      </c>
      <c r="AE284" s="77">
        <v>0</v>
      </c>
      <c r="AF284" s="77">
        <v>0</v>
      </c>
      <c r="AG284" s="77">
        <v>0</v>
      </c>
      <c r="AH284" s="77">
        <v>0</v>
      </c>
      <c r="AI284" s="62">
        <v>36</v>
      </c>
      <c r="AJ284" s="62">
        <v>52</v>
      </c>
      <c r="AK284" s="62">
        <v>8</v>
      </c>
      <c r="AL284" s="62">
        <v>0</v>
      </c>
      <c r="AM284" s="62">
        <v>4</v>
      </c>
      <c r="AN284" s="77">
        <v>9544</v>
      </c>
      <c r="AO284" s="77">
        <v>21250</v>
      </c>
      <c r="AP284" s="62">
        <v>0.96</v>
      </c>
      <c r="AQ284" s="77">
        <v>25</v>
      </c>
      <c r="AR284" s="77">
        <v>5</v>
      </c>
      <c r="AS284" s="77">
        <v>14</v>
      </c>
      <c r="AT284" s="77">
        <v>11</v>
      </c>
      <c r="AU284" s="77">
        <v>3</v>
      </c>
      <c r="AV284" s="77">
        <v>0</v>
      </c>
      <c r="AW284" s="77">
        <v>4</v>
      </c>
      <c r="AX284" s="77">
        <v>8</v>
      </c>
      <c r="AY284" s="77">
        <v>0</v>
      </c>
      <c r="AZ284" s="77">
        <v>5</v>
      </c>
      <c r="BA284" s="77">
        <v>2</v>
      </c>
      <c r="BB284" s="77">
        <v>0</v>
      </c>
      <c r="BC284" s="77">
        <v>0</v>
      </c>
      <c r="BD284" s="77">
        <v>0</v>
      </c>
      <c r="BE284" s="77">
        <v>0</v>
      </c>
      <c r="BF284" s="77">
        <v>0</v>
      </c>
      <c r="BG284" s="77">
        <v>1</v>
      </c>
      <c r="BH284" s="77">
        <v>0</v>
      </c>
      <c r="BI284" s="77">
        <v>0</v>
      </c>
      <c r="BJ284" s="62">
        <v>0.39130434782608697</v>
      </c>
      <c r="BK284" s="88">
        <v>9.6999999999999993</v>
      </c>
      <c r="BL284" s="88">
        <v>1.6</v>
      </c>
      <c r="BM284" s="88">
        <v>9.6999999999999993</v>
      </c>
      <c r="BN284" s="88">
        <v>0</v>
      </c>
      <c r="BO284" s="88">
        <v>14.5</v>
      </c>
      <c r="BP284" s="88">
        <v>0</v>
      </c>
      <c r="BQ284" s="88">
        <v>0</v>
      </c>
      <c r="BR284" s="88">
        <v>12.9</v>
      </c>
      <c r="BS284" s="88">
        <v>6.5</v>
      </c>
      <c r="BT284" s="88">
        <v>8.1</v>
      </c>
      <c r="BU284" s="88">
        <v>6.5</v>
      </c>
      <c r="BV284" s="88">
        <v>12.9</v>
      </c>
      <c r="BW284" s="88">
        <v>3.2</v>
      </c>
      <c r="BX284" s="88">
        <v>1.6</v>
      </c>
      <c r="BY284" s="88">
        <v>9.6999999999999993</v>
      </c>
      <c r="BZ284" s="88">
        <v>0</v>
      </c>
      <c r="CA284" s="88">
        <v>3.2</v>
      </c>
      <c r="CB284" s="88">
        <v>0</v>
      </c>
      <c r="CC284" s="88">
        <v>21</v>
      </c>
      <c r="CD284" s="88">
        <v>64.599999999999994</v>
      </c>
      <c r="CE284" s="88">
        <v>14.5</v>
      </c>
    </row>
    <row r="285" spans="1:83" x14ac:dyDescent="0.25">
      <c r="A285" s="61" t="s">
        <v>653</v>
      </c>
      <c r="B285" s="61" t="s">
        <v>654</v>
      </c>
      <c r="C285" s="61" t="s">
        <v>655</v>
      </c>
      <c r="D285" s="61" t="s">
        <v>2099</v>
      </c>
      <c r="E285" s="61" t="s">
        <v>490</v>
      </c>
      <c r="F285" s="61" t="s">
        <v>491</v>
      </c>
      <c r="G285" s="61" t="s">
        <v>440</v>
      </c>
      <c r="H285" s="61" t="s">
        <v>656</v>
      </c>
      <c r="I285" s="61" t="s">
        <v>657</v>
      </c>
      <c r="J285" s="97" t="s">
        <v>657</v>
      </c>
      <c r="K285" s="61">
        <v>5412124</v>
      </c>
      <c r="L285" s="61" t="s">
        <v>143</v>
      </c>
      <c r="M285" s="83">
        <v>0.48608357745014447</v>
      </c>
      <c r="N285" s="77">
        <v>242</v>
      </c>
      <c r="O285" s="62">
        <v>497.85677037159502</v>
      </c>
      <c r="P285" s="77">
        <v>97</v>
      </c>
      <c r="Q285" s="62">
        <v>2.4900000000000002</v>
      </c>
      <c r="R285" s="77">
        <v>242</v>
      </c>
      <c r="S285" s="77">
        <v>5</v>
      </c>
      <c r="T285" s="77">
        <v>14</v>
      </c>
      <c r="U285" s="77">
        <v>2</v>
      </c>
      <c r="V285" s="77">
        <v>36</v>
      </c>
      <c r="W285" s="77">
        <v>7</v>
      </c>
      <c r="X285" s="77">
        <v>4</v>
      </c>
      <c r="Y285" s="77">
        <v>4</v>
      </c>
      <c r="Z285" s="77">
        <v>5</v>
      </c>
      <c r="AA285" s="77">
        <v>0</v>
      </c>
      <c r="AB285" s="77">
        <v>11</v>
      </c>
      <c r="AC285" s="77">
        <v>0</v>
      </c>
      <c r="AD285" s="77">
        <v>2</v>
      </c>
      <c r="AE285" s="77">
        <v>3</v>
      </c>
      <c r="AF285" s="77">
        <v>3</v>
      </c>
      <c r="AG285" s="77">
        <v>0</v>
      </c>
      <c r="AH285" s="77">
        <v>1</v>
      </c>
      <c r="AI285" s="62">
        <v>21.649484536082475</v>
      </c>
      <c r="AJ285" s="62">
        <v>44.329896907216494</v>
      </c>
      <c r="AK285" s="62">
        <v>13.402061855670103</v>
      </c>
      <c r="AL285" s="62">
        <v>11.340206185567011</v>
      </c>
      <c r="AM285" s="62">
        <v>9.2783505154639183</v>
      </c>
      <c r="AN285" s="77">
        <v>17072</v>
      </c>
      <c r="AO285" s="77">
        <v>24315</v>
      </c>
      <c r="AP285" s="62">
        <v>0.79381443298969068</v>
      </c>
      <c r="AQ285" s="77">
        <v>97</v>
      </c>
      <c r="AR285" s="77">
        <v>32</v>
      </c>
      <c r="AS285" s="77">
        <v>70</v>
      </c>
      <c r="AT285" s="77">
        <v>27</v>
      </c>
      <c r="AU285" s="77">
        <v>2</v>
      </c>
      <c r="AV285" s="77">
        <v>0</v>
      </c>
      <c r="AW285" s="77">
        <v>19</v>
      </c>
      <c r="AX285" s="77">
        <v>9</v>
      </c>
      <c r="AY285" s="77">
        <v>6</v>
      </c>
      <c r="AZ285" s="77">
        <v>29</v>
      </c>
      <c r="BA285" s="77">
        <v>5</v>
      </c>
      <c r="BB285" s="77">
        <v>3</v>
      </c>
      <c r="BC285" s="77">
        <v>1</v>
      </c>
      <c r="BD285" s="77">
        <v>7</v>
      </c>
      <c r="BE285" s="77">
        <v>0</v>
      </c>
      <c r="BF285" s="77">
        <v>0</v>
      </c>
      <c r="BG285" s="77">
        <v>9</v>
      </c>
      <c r="BH285" s="77">
        <v>0</v>
      </c>
      <c r="BI285" s="77">
        <v>0</v>
      </c>
      <c r="BJ285" s="62">
        <v>0.5444444444444444</v>
      </c>
      <c r="BK285" s="88">
        <v>0.8</v>
      </c>
      <c r="BL285" s="88">
        <v>4.0999999999999996</v>
      </c>
      <c r="BM285" s="88">
        <v>2.5</v>
      </c>
      <c r="BN285" s="88">
        <v>7.4</v>
      </c>
      <c r="BO285" s="88">
        <v>5.8</v>
      </c>
      <c r="BP285" s="88">
        <v>6.6</v>
      </c>
      <c r="BQ285" s="88">
        <v>1.2</v>
      </c>
      <c r="BR285" s="88">
        <v>3.3</v>
      </c>
      <c r="BS285" s="88">
        <v>5</v>
      </c>
      <c r="BT285" s="88">
        <v>8.6999999999999993</v>
      </c>
      <c r="BU285" s="88">
        <v>6.2</v>
      </c>
      <c r="BV285" s="88">
        <v>21.5</v>
      </c>
      <c r="BW285" s="88">
        <v>7.4</v>
      </c>
      <c r="BX285" s="88">
        <v>7</v>
      </c>
      <c r="BY285" s="88">
        <v>2.9</v>
      </c>
      <c r="BZ285" s="88">
        <v>5</v>
      </c>
      <c r="CA285" s="88">
        <v>1.7</v>
      </c>
      <c r="CB285" s="88">
        <v>2.9</v>
      </c>
      <c r="CC285" s="88">
        <v>7.3999999999999995</v>
      </c>
      <c r="CD285" s="88">
        <v>73.100000000000009</v>
      </c>
      <c r="CE285" s="88">
        <v>19.5</v>
      </c>
    </row>
    <row r="286" spans="1:83" x14ac:dyDescent="0.25">
      <c r="A286" s="61" t="s">
        <v>810</v>
      </c>
      <c r="B286" s="61" t="s">
        <v>811</v>
      </c>
      <c r="C286" s="61" t="s">
        <v>812</v>
      </c>
      <c r="D286" s="61" t="s">
        <v>2099</v>
      </c>
      <c r="E286" s="61" t="s">
        <v>490</v>
      </c>
      <c r="F286" s="61" t="s">
        <v>491</v>
      </c>
      <c r="G286" s="61" t="s">
        <v>440</v>
      </c>
      <c r="H286" s="61" t="s">
        <v>813</v>
      </c>
      <c r="I286" s="61" t="s">
        <v>814</v>
      </c>
      <c r="J286" s="97" t="s">
        <v>814</v>
      </c>
      <c r="K286" s="61">
        <v>5424844</v>
      </c>
      <c r="L286" s="61" t="s">
        <v>170</v>
      </c>
      <c r="M286" s="83">
        <v>1.1243946776478473</v>
      </c>
      <c r="N286" s="77">
        <v>195</v>
      </c>
      <c r="O286" s="62">
        <v>173.42664802356231</v>
      </c>
      <c r="P286" s="77">
        <v>66</v>
      </c>
      <c r="Q286" s="62">
        <v>2.95</v>
      </c>
      <c r="R286" s="77">
        <v>195</v>
      </c>
      <c r="S286" s="77">
        <v>7</v>
      </c>
      <c r="T286" s="77">
        <v>2</v>
      </c>
      <c r="U286" s="77">
        <v>2</v>
      </c>
      <c r="V286" s="77">
        <v>1</v>
      </c>
      <c r="W286" s="77">
        <v>8</v>
      </c>
      <c r="X286" s="77">
        <v>0</v>
      </c>
      <c r="Y286" s="77">
        <v>6</v>
      </c>
      <c r="Z286" s="77">
        <v>1</v>
      </c>
      <c r="AA286" s="77">
        <v>3</v>
      </c>
      <c r="AB286" s="77">
        <v>7</v>
      </c>
      <c r="AC286" s="77">
        <v>10</v>
      </c>
      <c r="AD286" s="77">
        <v>8</v>
      </c>
      <c r="AE286" s="77">
        <v>7</v>
      </c>
      <c r="AF286" s="77">
        <v>3</v>
      </c>
      <c r="AG286" s="77">
        <v>1</v>
      </c>
      <c r="AH286" s="77">
        <v>0</v>
      </c>
      <c r="AI286" s="62">
        <v>16.666666666666664</v>
      </c>
      <c r="AJ286" s="62">
        <v>13.636363636363635</v>
      </c>
      <c r="AK286" s="62">
        <v>15.151515151515152</v>
      </c>
      <c r="AL286" s="62">
        <v>10.606060606060606</v>
      </c>
      <c r="AM286" s="62">
        <v>43.939393939393938</v>
      </c>
      <c r="AN286" s="77">
        <v>27303</v>
      </c>
      <c r="AO286" s="77">
        <v>56250</v>
      </c>
      <c r="AP286" s="62">
        <v>0.45454545454545453</v>
      </c>
      <c r="AQ286" s="77">
        <v>66</v>
      </c>
      <c r="AR286" s="77">
        <v>32</v>
      </c>
      <c r="AS286" s="77">
        <v>54</v>
      </c>
      <c r="AT286" s="77">
        <v>12</v>
      </c>
      <c r="AU286" s="77">
        <v>2</v>
      </c>
      <c r="AV286" s="77">
        <v>2</v>
      </c>
      <c r="AW286" s="77">
        <v>5</v>
      </c>
      <c r="AX286" s="77">
        <v>5</v>
      </c>
      <c r="AY286" s="77">
        <v>0</v>
      </c>
      <c r="AZ286" s="77">
        <v>4</v>
      </c>
      <c r="BA286" s="77">
        <v>5</v>
      </c>
      <c r="BB286" s="77">
        <v>5</v>
      </c>
      <c r="BC286" s="77">
        <v>0</v>
      </c>
      <c r="BD286" s="77">
        <v>17</v>
      </c>
      <c r="BE286" s="77">
        <v>0</v>
      </c>
      <c r="BF286" s="77">
        <v>0</v>
      </c>
      <c r="BG286" s="77">
        <v>15</v>
      </c>
      <c r="BH286" s="77">
        <v>1</v>
      </c>
      <c r="BI286" s="77">
        <v>1</v>
      </c>
      <c r="BJ286" s="62">
        <v>0.16129032258064516</v>
      </c>
      <c r="BK286" s="88">
        <v>3.1</v>
      </c>
      <c r="BL286" s="88">
        <v>15.9</v>
      </c>
      <c r="BM286" s="88">
        <v>0.5</v>
      </c>
      <c r="BN286" s="88">
        <v>3.6</v>
      </c>
      <c r="BO286" s="88">
        <v>1</v>
      </c>
      <c r="BP286" s="88">
        <v>7.2</v>
      </c>
      <c r="BQ286" s="88">
        <v>2.1</v>
      </c>
      <c r="BR286" s="88">
        <v>5.6</v>
      </c>
      <c r="BS286" s="88">
        <v>2.6</v>
      </c>
      <c r="BT286" s="88">
        <v>8.1999999999999993</v>
      </c>
      <c r="BU286" s="88">
        <v>4.5999999999999996</v>
      </c>
      <c r="BV286" s="88">
        <v>10.8</v>
      </c>
      <c r="BW286" s="88">
        <v>16.899999999999999</v>
      </c>
      <c r="BX286" s="88">
        <v>7.2</v>
      </c>
      <c r="BY286" s="88">
        <v>5.6</v>
      </c>
      <c r="BZ286" s="88">
        <v>4.5999999999999996</v>
      </c>
      <c r="CA286" s="88">
        <v>0</v>
      </c>
      <c r="CB286" s="88">
        <v>0.5</v>
      </c>
      <c r="CC286" s="88">
        <v>19.5</v>
      </c>
      <c r="CD286" s="88">
        <v>62.6</v>
      </c>
      <c r="CE286" s="88">
        <v>17.899999999999999</v>
      </c>
    </row>
    <row r="287" spans="1:83" x14ac:dyDescent="0.25">
      <c r="A287" s="61" t="s">
        <v>963</v>
      </c>
      <c r="B287" s="61" t="s">
        <v>964</v>
      </c>
      <c r="C287" s="61" t="s">
        <v>965</v>
      </c>
      <c r="D287" s="61" t="s">
        <v>2099</v>
      </c>
      <c r="E287" s="61" t="s">
        <v>490</v>
      </c>
      <c r="F287" s="61" t="s">
        <v>491</v>
      </c>
      <c r="G287" s="61" t="s">
        <v>440</v>
      </c>
      <c r="H287" s="61" t="s">
        <v>966</v>
      </c>
      <c r="I287" s="61" t="s">
        <v>967</v>
      </c>
      <c r="J287" s="97" t="s">
        <v>967</v>
      </c>
      <c r="K287" s="61">
        <v>5435428</v>
      </c>
      <c r="L287" s="61" t="s">
        <v>198</v>
      </c>
      <c r="M287" s="83">
        <v>1.5926480694226743</v>
      </c>
      <c r="N287" s="77">
        <v>1711</v>
      </c>
      <c r="O287" s="62">
        <v>1074.3114143353889</v>
      </c>
      <c r="P287" s="77">
        <v>669</v>
      </c>
      <c r="Q287" s="62">
        <v>2.5</v>
      </c>
      <c r="R287" s="77">
        <v>1671</v>
      </c>
      <c r="S287" s="77">
        <v>63</v>
      </c>
      <c r="T287" s="77">
        <v>65</v>
      </c>
      <c r="U287" s="77">
        <v>24</v>
      </c>
      <c r="V287" s="77">
        <v>58</v>
      </c>
      <c r="W287" s="77">
        <v>62</v>
      </c>
      <c r="X287" s="77">
        <v>26</v>
      </c>
      <c r="Y287" s="77">
        <v>45</v>
      </c>
      <c r="Z287" s="77">
        <v>51</v>
      </c>
      <c r="AA287" s="77">
        <v>14</v>
      </c>
      <c r="AB287" s="77">
        <v>55</v>
      </c>
      <c r="AC287" s="77">
        <v>39</v>
      </c>
      <c r="AD287" s="77">
        <v>56</v>
      </c>
      <c r="AE287" s="77">
        <v>37</v>
      </c>
      <c r="AF287" s="77">
        <v>15</v>
      </c>
      <c r="AG287" s="77">
        <v>41</v>
      </c>
      <c r="AH287" s="77">
        <v>18</v>
      </c>
      <c r="AI287" s="62">
        <v>22.720478325859492</v>
      </c>
      <c r="AJ287" s="62">
        <v>17.937219730941703</v>
      </c>
      <c r="AK287" s="62">
        <v>20.328849028400597</v>
      </c>
      <c r="AL287" s="62">
        <v>8.2212257100149486</v>
      </c>
      <c r="AM287" s="62">
        <v>30.792227204783256</v>
      </c>
      <c r="AN287" s="77">
        <v>25978</v>
      </c>
      <c r="AO287" s="77">
        <v>38068</v>
      </c>
      <c r="AP287" s="62">
        <v>0.60986547085201792</v>
      </c>
      <c r="AQ287" s="77">
        <v>669</v>
      </c>
      <c r="AR287" s="77">
        <v>116</v>
      </c>
      <c r="AS287" s="77">
        <v>459</v>
      </c>
      <c r="AT287" s="77">
        <v>210</v>
      </c>
      <c r="AU287" s="77">
        <v>8</v>
      </c>
      <c r="AV287" s="77">
        <v>25</v>
      </c>
      <c r="AW287" s="77">
        <v>112</v>
      </c>
      <c r="AX287" s="77">
        <v>84</v>
      </c>
      <c r="AY287" s="77">
        <v>8</v>
      </c>
      <c r="AZ287" s="77">
        <v>33</v>
      </c>
      <c r="BA287" s="77">
        <v>65</v>
      </c>
      <c r="BB287" s="77">
        <v>28</v>
      </c>
      <c r="BC287" s="77">
        <v>6</v>
      </c>
      <c r="BD287" s="77">
        <v>84</v>
      </c>
      <c r="BE287" s="77">
        <v>10</v>
      </c>
      <c r="BF287" s="77">
        <v>0</v>
      </c>
      <c r="BG287" s="77">
        <v>153</v>
      </c>
      <c r="BH287" s="77">
        <v>5</v>
      </c>
      <c r="BI287" s="77">
        <v>0</v>
      </c>
      <c r="BJ287" s="62">
        <v>0.24315619967793881</v>
      </c>
      <c r="BK287" s="88">
        <v>3.4</v>
      </c>
      <c r="BL287" s="88">
        <v>11</v>
      </c>
      <c r="BM287" s="88">
        <v>9</v>
      </c>
      <c r="BN287" s="88">
        <v>6.2</v>
      </c>
      <c r="BO287" s="88">
        <v>4</v>
      </c>
      <c r="BP287" s="88">
        <v>2.8</v>
      </c>
      <c r="BQ287" s="88">
        <v>3.4</v>
      </c>
      <c r="BR287" s="88">
        <v>4.3</v>
      </c>
      <c r="BS287" s="88">
        <v>5</v>
      </c>
      <c r="BT287" s="88">
        <v>5.8</v>
      </c>
      <c r="BU287" s="88">
        <v>4.5999999999999996</v>
      </c>
      <c r="BV287" s="88">
        <v>5.6</v>
      </c>
      <c r="BW287" s="88">
        <v>7.7</v>
      </c>
      <c r="BX287" s="88">
        <v>7.8</v>
      </c>
      <c r="BY287" s="88">
        <v>5.7</v>
      </c>
      <c r="BZ287" s="88">
        <v>6.6</v>
      </c>
      <c r="CA287" s="88">
        <v>4</v>
      </c>
      <c r="CB287" s="88">
        <v>3.2</v>
      </c>
      <c r="CC287" s="88">
        <v>23.4</v>
      </c>
      <c r="CD287" s="88">
        <v>49.400000000000006</v>
      </c>
      <c r="CE287" s="88">
        <v>27.3</v>
      </c>
    </row>
    <row r="288" spans="1:83" x14ac:dyDescent="0.25">
      <c r="A288" s="61" t="s">
        <v>1307</v>
      </c>
      <c r="B288" s="61" t="s">
        <v>1308</v>
      </c>
      <c r="C288" s="61" t="s">
        <v>1309</v>
      </c>
      <c r="D288" s="61" t="s">
        <v>2099</v>
      </c>
      <c r="E288" s="61" t="s">
        <v>490</v>
      </c>
      <c r="F288" s="61" t="s">
        <v>491</v>
      </c>
      <c r="G288" s="61" t="s">
        <v>440</v>
      </c>
      <c r="H288" s="61" t="s">
        <v>1310</v>
      </c>
      <c r="I288" s="61" t="s">
        <v>1311</v>
      </c>
      <c r="J288" s="97" t="s">
        <v>1311</v>
      </c>
      <c r="K288" s="61">
        <v>5462764</v>
      </c>
      <c r="L288" s="61" t="s">
        <v>262</v>
      </c>
      <c r="M288" s="83">
        <v>2.7210799118168403</v>
      </c>
      <c r="N288" s="77">
        <v>1353</v>
      </c>
      <c r="O288" s="62">
        <v>497.22905752393513</v>
      </c>
      <c r="P288" s="77">
        <v>422</v>
      </c>
      <c r="Q288" s="62">
        <v>3.21</v>
      </c>
      <c r="R288" s="77">
        <v>1353</v>
      </c>
      <c r="S288" s="77">
        <v>43</v>
      </c>
      <c r="T288" s="77">
        <v>23</v>
      </c>
      <c r="U288" s="77">
        <v>5</v>
      </c>
      <c r="V288" s="77">
        <v>37</v>
      </c>
      <c r="W288" s="77">
        <v>14</v>
      </c>
      <c r="X288" s="77">
        <v>0</v>
      </c>
      <c r="Y288" s="77">
        <v>47</v>
      </c>
      <c r="Z288" s="77">
        <v>65</v>
      </c>
      <c r="AA288" s="77">
        <v>14</v>
      </c>
      <c r="AB288" s="77">
        <v>26</v>
      </c>
      <c r="AC288" s="77">
        <v>50</v>
      </c>
      <c r="AD288" s="77">
        <v>46</v>
      </c>
      <c r="AE288" s="77">
        <v>11</v>
      </c>
      <c r="AF288" s="77">
        <v>6</v>
      </c>
      <c r="AG288" s="77">
        <v>32</v>
      </c>
      <c r="AH288" s="77">
        <v>3</v>
      </c>
      <c r="AI288" s="62">
        <v>16.824644549763033</v>
      </c>
      <c r="AJ288" s="62">
        <v>12.085308056872037</v>
      </c>
      <c r="AK288" s="62">
        <v>29.857819905213269</v>
      </c>
      <c r="AL288" s="62">
        <v>6.1611374407582939</v>
      </c>
      <c r="AM288" s="62">
        <v>35.071090047393369</v>
      </c>
      <c r="AN288" s="77">
        <v>20295</v>
      </c>
      <c r="AO288" s="77">
        <v>43991</v>
      </c>
      <c r="AP288" s="62">
        <v>0.58767772511848337</v>
      </c>
      <c r="AQ288" s="77">
        <v>422</v>
      </c>
      <c r="AR288" s="77">
        <v>83</v>
      </c>
      <c r="AS288" s="77">
        <v>350</v>
      </c>
      <c r="AT288" s="77">
        <v>72</v>
      </c>
      <c r="AU288" s="77">
        <v>7</v>
      </c>
      <c r="AV288" s="77">
        <v>11</v>
      </c>
      <c r="AW288" s="77">
        <v>34</v>
      </c>
      <c r="AX288" s="77">
        <v>23</v>
      </c>
      <c r="AY288" s="77">
        <v>7</v>
      </c>
      <c r="AZ288" s="77">
        <v>21</v>
      </c>
      <c r="BA288" s="77">
        <v>113</v>
      </c>
      <c r="BB288" s="77">
        <v>0</v>
      </c>
      <c r="BC288" s="77">
        <v>2</v>
      </c>
      <c r="BD288" s="77">
        <v>56</v>
      </c>
      <c r="BE288" s="77">
        <v>20</v>
      </c>
      <c r="BF288" s="77">
        <v>0</v>
      </c>
      <c r="BG288" s="77">
        <v>93</v>
      </c>
      <c r="BH288" s="77">
        <v>0</v>
      </c>
      <c r="BI288" s="77">
        <v>0</v>
      </c>
      <c r="BJ288" s="62">
        <v>0.14728682170542637</v>
      </c>
      <c r="BK288" s="88">
        <v>7</v>
      </c>
      <c r="BL288" s="88">
        <v>4.7</v>
      </c>
      <c r="BM288" s="88">
        <v>6.6</v>
      </c>
      <c r="BN288" s="88">
        <v>10.6</v>
      </c>
      <c r="BO288" s="88">
        <v>3.9</v>
      </c>
      <c r="BP288" s="88">
        <v>6.2</v>
      </c>
      <c r="BQ288" s="88">
        <v>5.9</v>
      </c>
      <c r="BR288" s="88">
        <v>15.2</v>
      </c>
      <c r="BS288" s="88">
        <v>0.7</v>
      </c>
      <c r="BT288" s="88">
        <v>4</v>
      </c>
      <c r="BU288" s="88">
        <v>4.0999999999999996</v>
      </c>
      <c r="BV288" s="88">
        <v>5.7</v>
      </c>
      <c r="BW288" s="88">
        <v>5.0999999999999996</v>
      </c>
      <c r="BX288" s="88">
        <v>3.5</v>
      </c>
      <c r="BY288" s="88">
        <v>6.1</v>
      </c>
      <c r="BZ288" s="88">
        <v>1.3</v>
      </c>
      <c r="CA288" s="88">
        <v>5.3</v>
      </c>
      <c r="CB288" s="88">
        <v>4.0999999999999996</v>
      </c>
      <c r="CC288" s="88">
        <v>18.299999999999997</v>
      </c>
      <c r="CD288" s="88">
        <v>61.400000000000006</v>
      </c>
      <c r="CE288" s="88">
        <v>20.299999999999997</v>
      </c>
    </row>
    <row r="289" spans="1:83" x14ac:dyDescent="0.25">
      <c r="A289" s="61" t="s">
        <v>1368</v>
      </c>
      <c r="B289" s="61" t="s">
        <v>1369</v>
      </c>
      <c r="C289" s="61" t="s">
        <v>1370</v>
      </c>
      <c r="D289" s="61" t="s">
        <v>2099</v>
      </c>
      <c r="E289" s="61" t="s">
        <v>490</v>
      </c>
      <c r="F289" s="61" t="s">
        <v>491</v>
      </c>
      <c r="G289" s="61" t="s">
        <v>440</v>
      </c>
      <c r="H289" s="61" t="s">
        <v>1371</v>
      </c>
      <c r="I289" s="61" t="s">
        <v>1372</v>
      </c>
      <c r="J289" s="97" t="s">
        <v>1372</v>
      </c>
      <c r="K289" s="61">
        <v>5465956</v>
      </c>
      <c r="L289" s="61" t="s">
        <v>274</v>
      </c>
      <c r="M289" s="83">
        <v>0.24277334757315333</v>
      </c>
      <c r="N289" s="77">
        <v>339</v>
      </c>
      <c r="O289" s="62">
        <v>1396.3641535974261</v>
      </c>
      <c r="P289" s="77">
        <v>72</v>
      </c>
      <c r="Q289" s="62">
        <v>4.71</v>
      </c>
      <c r="R289" s="77">
        <v>339</v>
      </c>
      <c r="S289" s="77">
        <v>3</v>
      </c>
      <c r="T289" s="77">
        <v>3</v>
      </c>
      <c r="U289" s="77">
        <v>3</v>
      </c>
      <c r="V289" s="77">
        <v>3</v>
      </c>
      <c r="W289" s="77">
        <v>1</v>
      </c>
      <c r="X289" s="77">
        <v>0</v>
      </c>
      <c r="Y289" s="77">
        <v>2</v>
      </c>
      <c r="Z289" s="77">
        <v>0</v>
      </c>
      <c r="AA289" s="77">
        <v>20</v>
      </c>
      <c r="AB289" s="77">
        <v>26</v>
      </c>
      <c r="AC289" s="77">
        <v>9</v>
      </c>
      <c r="AD289" s="77">
        <v>2</v>
      </c>
      <c r="AE289" s="77">
        <v>0</v>
      </c>
      <c r="AF289" s="77">
        <v>0</v>
      </c>
      <c r="AG289" s="77">
        <v>0</v>
      </c>
      <c r="AH289" s="77">
        <v>0</v>
      </c>
      <c r="AI289" s="62">
        <v>12.5</v>
      </c>
      <c r="AJ289" s="62">
        <v>5.5555555555555554</v>
      </c>
      <c r="AK289" s="62">
        <v>30.555555555555557</v>
      </c>
      <c r="AL289" s="62">
        <v>36.111111111111107</v>
      </c>
      <c r="AM289" s="62">
        <v>15.277777777777779</v>
      </c>
      <c r="AN289" s="77">
        <v>13763</v>
      </c>
      <c r="AO289" s="77">
        <v>50625</v>
      </c>
      <c r="AP289" s="62">
        <v>0.4861111111111111</v>
      </c>
      <c r="AQ289" s="77">
        <v>72</v>
      </c>
      <c r="AR289" s="77">
        <v>13</v>
      </c>
      <c r="AS289" s="77">
        <v>50</v>
      </c>
      <c r="AT289" s="77">
        <v>22</v>
      </c>
      <c r="AU289" s="77">
        <v>3</v>
      </c>
      <c r="AV289" s="77">
        <v>3</v>
      </c>
      <c r="AW289" s="77">
        <v>1</v>
      </c>
      <c r="AX289" s="77">
        <v>4</v>
      </c>
      <c r="AY289" s="77">
        <v>0</v>
      </c>
      <c r="AZ289" s="77">
        <v>0</v>
      </c>
      <c r="BA289" s="77">
        <v>4</v>
      </c>
      <c r="BB289" s="77">
        <v>0</v>
      </c>
      <c r="BC289" s="77">
        <v>0</v>
      </c>
      <c r="BD289" s="77">
        <v>35</v>
      </c>
      <c r="BE289" s="77">
        <v>0</v>
      </c>
      <c r="BF289" s="77">
        <v>0</v>
      </c>
      <c r="BG289" s="77">
        <v>2</v>
      </c>
      <c r="BH289" s="77">
        <v>0</v>
      </c>
      <c r="BI289" s="77">
        <v>0</v>
      </c>
      <c r="BJ289" s="62">
        <v>1.9230769230769232E-2</v>
      </c>
      <c r="BK289" s="88">
        <v>2.4</v>
      </c>
      <c r="BL289" s="88">
        <v>2.9</v>
      </c>
      <c r="BM289" s="88">
        <v>4.4000000000000004</v>
      </c>
      <c r="BN289" s="88">
        <v>1.5</v>
      </c>
      <c r="BO289" s="88">
        <v>6.2</v>
      </c>
      <c r="BP289" s="88">
        <v>0</v>
      </c>
      <c r="BQ289" s="88">
        <v>2.7</v>
      </c>
      <c r="BR289" s="88">
        <v>48.4</v>
      </c>
      <c r="BS289" s="88">
        <v>1.5</v>
      </c>
      <c r="BT289" s="88">
        <v>1.2</v>
      </c>
      <c r="BU289" s="88">
        <v>4.0999999999999996</v>
      </c>
      <c r="BV289" s="88">
        <v>1.2</v>
      </c>
      <c r="BW289" s="88">
        <v>2.1</v>
      </c>
      <c r="BX289" s="88">
        <v>2.9</v>
      </c>
      <c r="BY289" s="88">
        <v>11.5</v>
      </c>
      <c r="BZ289" s="88">
        <v>0.9</v>
      </c>
      <c r="CA289" s="88">
        <v>0</v>
      </c>
      <c r="CB289" s="88">
        <v>6.2</v>
      </c>
      <c r="CC289" s="88">
        <v>9.6999999999999993</v>
      </c>
      <c r="CD289" s="88">
        <v>68.899999999999991</v>
      </c>
      <c r="CE289" s="88">
        <v>21.5</v>
      </c>
    </row>
    <row r="290" spans="1:83" s="18" customFormat="1" x14ac:dyDescent="0.25">
      <c r="A290" s="67" t="s">
        <v>85</v>
      </c>
      <c r="B290" s="68" t="s">
        <v>1984</v>
      </c>
      <c r="C290" s="67"/>
      <c r="D290" s="67" t="s">
        <v>2098</v>
      </c>
      <c r="E290" s="67"/>
      <c r="F290" s="67"/>
      <c r="G290" s="67"/>
      <c r="H290" s="67"/>
      <c r="I290" s="67"/>
      <c r="J290" s="98"/>
      <c r="K290" s="67">
        <v>54085</v>
      </c>
      <c r="L290" s="67" t="s">
        <v>84</v>
      </c>
      <c r="M290" s="84">
        <v>453.49780656989981</v>
      </c>
      <c r="N290" s="78">
        <v>8676</v>
      </c>
      <c r="O290" s="69">
        <v>19.131294295825278</v>
      </c>
      <c r="P290" s="78">
        <v>3121</v>
      </c>
      <c r="Q290" s="69">
        <v>2.77</v>
      </c>
      <c r="R290" s="78">
        <v>8636</v>
      </c>
      <c r="S290" s="78">
        <v>223</v>
      </c>
      <c r="T290" s="78">
        <v>213</v>
      </c>
      <c r="U290" s="78">
        <v>127</v>
      </c>
      <c r="V290" s="78">
        <v>215</v>
      </c>
      <c r="W290" s="78">
        <v>141</v>
      </c>
      <c r="X290" s="78">
        <v>131</v>
      </c>
      <c r="Y290" s="78">
        <v>260</v>
      </c>
      <c r="Z290" s="78">
        <v>243</v>
      </c>
      <c r="AA290" s="78">
        <v>134</v>
      </c>
      <c r="AB290" s="78">
        <v>353</v>
      </c>
      <c r="AC290" s="78">
        <v>243</v>
      </c>
      <c r="AD290" s="78">
        <v>389</v>
      </c>
      <c r="AE290" s="78">
        <v>144</v>
      </c>
      <c r="AF290" s="78">
        <v>79</v>
      </c>
      <c r="AG290" s="78">
        <v>147</v>
      </c>
      <c r="AH290" s="78">
        <v>79</v>
      </c>
      <c r="AI290" s="69">
        <v>18.039090035245113</v>
      </c>
      <c r="AJ290" s="69">
        <v>11.406600448574174</v>
      </c>
      <c r="AK290" s="69">
        <v>24.607497596924063</v>
      </c>
      <c r="AL290" s="69">
        <v>11.310477411086191</v>
      </c>
      <c r="AM290" s="69">
        <v>34.636334508170457</v>
      </c>
      <c r="AN290" s="78">
        <v>25094</v>
      </c>
      <c r="AO290" s="78">
        <v>45184</v>
      </c>
      <c r="AP290" s="69">
        <v>0.54053188080743353</v>
      </c>
      <c r="AQ290" s="78">
        <v>3121</v>
      </c>
      <c r="AR290" s="78">
        <v>1189</v>
      </c>
      <c r="AS290" s="78">
        <v>2618</v>
      </c>
      <c r="AT290" s="78">
        <v>503</v>
      </c>
      <c r="AU290" s="78">
        <v>122</v>
      </c>
      <c r="AV290" s="78">
        <v>88</v>
      </c>
      <c r="AW290" s="78">
        <v>274</v>
      </c>
      <c r="AX290" s="78">
        <v>251</v>
      </c>
      <c r="AY290" s="78">
        <v>92</v>
      </c>
      <c r="AZ290" s="78">
        <v>118</v>
      </c>
      <c r="BA290" s="78">
        <v>507</v>
      </c>
      <c r="BB290" s="78">
        <v>73</v>
      </c>
      <c r="BC290" s="78">
        <v>9</v>
      </c>
      <c r="BD290" s="78">
        <v>514</v>
      </c>
      <c r="BE290" s="78">
        <v>66</v>
      </c>
      <c r="BF290" s="78">
        <v>12</v>
      </c>
      <c r="BG290" s="78">
        <v>783</v>
      </c>
      <c r="BH290" s="78">
        <v>33</v>
      </c>
      <c r="BI290" s="78">
        <v>1</v>
      </c>
      <c r="BJ290" s="69">
        <v>0.14067278287461774</v>
      </c>
      <c r="BK290" s="89">
        <v>4.9000000000000004</v>
      </c>
      <c r="BL290" s="89">
        <v>5.2</v>
      </c>
      <c r="BM290" s="89">
        <v>6.9</v>
      </c>
      <c r="BN290" s="89">
        <v>5.5</v>
      </c>
      <c r="BO290" s="89">
        <v>4.4000000000000004</v>
      </c>
      <c r="BP290" s="89">
        <v>5.2</v>
      </c>
      <c r="BQ290" s="89">
        <v>4.4000000000000004</v>
      </c>
      <c r="BR290" s="89">
        <v>6.9</v>
      </c>
      <c r="BS290" s="89">
        <v>4.0999999999999996</v>
      </c>
      <c r="BT290" s="89">
        <v>6.5</v>
      </c>
      <c r="BU290" s="89">
        <v>7.1</v>
      </c>
      <c r="BV290" s="89">
        <v>8.6</v>
      </c>
      <c r="BW290" s="89">
        <v>7.6</v>
      </c>
      <c r="BX290" s="89">
        <v>6.1</v>
      </c>
      <c r="BY290" s="89">
        <v>7.6</v>
      </c>
      <c r="BZ290" s="89">
        <v>3.8</v>
      </c>
      <c r="CA290" s="89">
        <v>3.5</v>
      </c>
      <c r="CB290" s="89">
        <v>1.8</v>
      </c>
      <c r="CC290" s="89">
        <v>17</v>
      </c>
      <c r="CD290" s="89">
        <v>60.300000000000004</v>
      </c>
      <c r="CE290" s="89">
        <v>22.8</v>
      </c>
    </row>
    <row r="291" spans="1:83" s="72" customFormat="1" x14ac:dyDescent="0.25">
      <c r="A291" s="70" t="s">
        <v>1875</v>
      </c>
      <c r="B291" s="70" t="s">
        <v>1876</v>
      </c>
      <c r="C291" s="70" t="s">
        <v>1877</v>
      </c>
      <c r="D291" s="70" t="s">
        <v>2097</v>
      </c>
      <c r="E291" s="70" t="s">
        <v>1403</v>
      </c>
      <c r="F291" s="70" t="s">
        <v>1404</v>
      </c>
      <c r="G291" s="70" t="s">
        <v>440</v>
      </c>
      <c r="H291" s="70" t="s">
        <v>1878</v>
      </c>
      <c r="I291" s="70" t="s">
        <v>1879</v>
      </c>
      <c r="J291" s="96" t="s">
        <v>1879</v>
      </c>
      <c r="K291" s="70" t="s">
        <v>1978</v>
      </c>
      <c r="L291" s="70" t="s">
        <v>1978</v>
      </c>
      <c r="M291" s="82">
        <v>481.95086624709512</v>
      </c>
      <c r="N291" s="76">
        <v>11823</v>
      </c>
      <c r="O291" s="71">
        <v>24.531546321442598</v>
      </c>
      <c r="P291" s="76">
        <v>4389</v>
      </c>
      <c r="Q291" s="71">
        <v>2.6869446343130554</v>
      </c>
      <c r="R291" s="76">
        <v>11793</v>
      </c>
      <c r="S291" s="76">
        <v>357</v>
      </c>
      <c r="T291" s="76">
        <v>189</v>
      </c>
      <c r="U291" s="76">
        <v>264</v>
      </c>
      <c r="V291" s="76">
        <v>401</v>
      </c>
      <c r="W291" s="76">
        <v>308</v>
      </c>
      <c r="X291" s="76">
        <v>274</v>
      </c>
      <c r="Y291" s="76">
        <v>310</v>
      </c>
      <c r="Z291" s="76">
        <v>225</v>
      </c>
      <c r="AA291" s="76">
        <v>333</v>
      </c>
      <c r="AB291" s="76">
        <v>342</v>
      </c>
      <c r="AC291" s="76">
        <v>325</v>
      </c>
      <c r="AD291" s="76">
        <v>478</v>
      </c>
      <c r="AE291" s="76">
        <v>231</v>
      </c>
      <c r="AF291" s="76">
        <v>131</v>
      </c>
      <c r="AG291" s="76">
        <v>97</v>
      </c>
      <c r="AH291" s="76">
        <v>124</v>
      </c>
      <c r="AI291" s="71">
        <v>18.455228981544771</v>
      </c>
      <c r="AJ291" s="71">
        <v>16.154021417179312</v>
      </c>
      <c r="AK291" s="71">
        <v>26.019594440647069</v>
      </c>
      <c r="AL291" s="71">
        <v>7.7922077922077921</v>
      </c>
      <c r="AM291" s="71">
        <v>31.578947368421051</v>
      </c>
      <c r="AN291" s="76">
        <v>23291</v>
      </c>
      <c r="AO291" s="76">
        <v>38608</v>
      </c>
      <c r="AP291" s="71">
        <v>0.60628844839371154</v>
      </c>
      <c r="AQ291" s="76">
        <v>4389</v>
      </c>
      <c r="AR291" s="76">
        <v>1568</v>
      </c>
      <c r="AS291" s="76">
        <v>3533</v>
      </c>
      <c r="AT291" s="76">
        <v>856</v>
      </c>
      <c r="AU291" s="76">
        <v>136</v>
      </c>
      <c r="AV291" s="76">
        <v>85</v>
      </c>
      <c r="AW291" s="76">
        <v>491</v>
      </c>
      <c r="AX291" s="76">
        <v>373</v>
      </c>
      <c r="AY291" s="76">
        <v>310</v>
      </c>
      <c r="AZ291" s="76">
        <v>207</v>
      </c>
      <c r="BA291" s="76">
        <v>486</v>
      </c>
      <c r="BB291" s="76">
        <v>124</v>
      </c>
      <c r="BC291" s="76">
        <v>209</v>
      </c>
      <c r="BD291" s="76">
        <v>520</v>
      </c>
      <c r="BE291" s="76">
        <v>81</v>
      </c>
      <c r="BF291" s="76">
        <v>52</v>
      </c>
      <c r="BG291" s="76">
        <v>1000</v>
      </c>
      <c r="BH291" s="76">
        <v>50</v>
      </c>
      <c r="BI291" s="76">
        <v>3</v>
      </c>
      <c r="BJ291" s="71">
        <v>0.23309910346498666</v>
      </c>
      <c r="BK291" s="87">
        <v>4.7</v>
      </c>
      <c r="BL291" s="87">
        <v>6.3</v>
      </c>
      <c r="BM291" s="87">
        <v>5.7</v>
      </c>
      <c r="BN291" s="87">
        <v>7.3</v>
      </c>
      <c r="BO291" s="87">
        <v>3.6</v>
      </c>
      <c r="BP291" s="87">
        <v>5</v>
      </c>
      <c r="BQ291" s="87">
        <v>4.5999999999999996</v>
      </c>
      <c r="BR291" s="87">
        <v>4.2</v>
      </c>
      <c r="BS291" s="87">
        <v>7.5</v>
      </c>
      <c r="BT291" s="87">
        <v>6.6</v>
      </c>
      <c r="BU291" s="87">
        <v>6.9</v>
      </c>
      <c r="BV291" s="87">
        <v>7.6</v>
      </c>
      <c r="BW291" s="87">
        <v>8</v>
      </c>
      <c r="BX291" s="87">
        <v>7.8</v>
      </c>
      <c r="BY291" s="87">
        <v>5.6</v>
      </c>
      <c r="BZ291" s="87">
        <v>4.7</v>
      </c>
      <c r="CA291" s="87">
        <v>2.2000000000000002</v>
      </c>
      <c r="CB291" s="87">
        <v>1.5</v>
      </c>
      <c r="CC291" s="87">
        <v>16.7</v>
      </c>
      <c r="CD291" s="87">
        <v>61.300000000000004</v>
      </c>
      <c r="CE291" s="87">
        <v>21.799999999999997</v>
      </c>
    </row>
    <row r="292" spans="1:83" x14ac:dyDescent="0.25">
      <c r="A292" s="61" t="s">
        <v>1400</v>
      </c>
      <c r="B292" s="61" t="s">
        <v>1401</v>
      </c>
      <c r="C292" s="61" t="s">
        <v>1402</v>
      </c>
      <c r="D292" s="61" t="s">
        <v>2099</v>
      </c>
      <c r="E292" s="61" t="s">
        <v>1403</v>
      </c>
      <c r="F292" s="61" t="s">
        <v>1404</v>
      </c>
      <c r="G292" s="61" t="s">
        <v>440</v>
      </c>
      <c r="H292" s="61" t="s">
        <v>1405</v>
      </c>
      <c r="I292" s="61" t="s">
        <v>1406</v>
      </c>
      <c r="J292" s="97" t="s">
        <v>1406</v>
      </c>
      <c r="K292" s="61">
        <v>5467660</v>
      </c>
      <c r="L292" s="61" t="s">
        <v>280</v>
      </c>
      <c r="M292" s="83">
        <v>0.19442033870192835</v>
      </c>
      <c r="N292" s="77">
        <v>120</v>
      </c>
      <c r="O292" s="62">
        <v>617.21937530401897</v>
      </c>
      <c r="P292" s="77">
        <v>47</v>
      </c>
      <c r="Q292" s="62">
        <v>2.5499999999999998</v>
      </c>
      <c r="R292" s="77">
        <v>120</v>
      </c>
      <c r="S292" s="77">
        <v>6</v>
      </c>
      <c r="T292" s="77">
        <v>6</v>
      </c>
      <c r="U292" s="77">
        <v>1</v>
      </c>
      <c r="V292" s="77">
        <v>6</v>
      </c>
      <c r="W292" s="77">
        <v>5</v>
      </c>
      <c r="X292" s="77">
        <v>5</v>
      </c>
      <c r="Y292" s="77">
        <v>0</v>
      </c>
      <c r="Z292" s="77">
        <v>1</v>
      </c>
      <c r="AA292" s="77">
        <v>5</v>
      </c>
      <c r="AB292" s="77">
        <v>0</v>
      </c>
      <c r="AC292" s="77">
        <v>0</v>
      </c>
      <c r="AD292" s="77">
        <v>4</v>
      </c>
      <c r="AE292" s="77">
        <v>0</v>
      </c>
      <c r="AF292" s="77">
        <v>8</v>
      </c>
      <c r="AG292" s="77">
        <v>0</v>
      </c>
      <c r="AH292" s="77">
        <v>0</v>
      </c>
      <c r="AI292" s="62">
        <v>27.659574468085108</v>
      </c>
      <c r="AJ292" s="62">
        <v>23.404255319148938</v>
      </c>
      <c r="AK292" s="62">
        <v>23.404255319148938</v>
      </c>
      <c r="AL292" s="62">
        <v>0</v>
      </c>
      <c r="AM292" s="62">
        <v>25.531914893617021</v>
      </c>
      <c r="AN292" s="77">
        <v>21071</v>
      </c>
      <c r="AO292" s="77">
        <v>29583</v>
      </c>
      <c r="AP292" s="62">
        <v>0.74468085106382975</v>
      </c>
      <c r="AQ292" s="77">
        <v>47</v>
      </c>
      <c r="AR292" s="77">
        <v>21</v>
      </c>
      <c r="AS292" s="77">
        <v>43</v>
      </c>
      <c r="AT292" s="77">
        <v>4</v>
      </c>
      <c r="AU292" s="77">
        <v>3</v>
      </c>
      <c r="AV292" s="77">
        <v>0</v>
      </c>
      <c r="AW292" s="77">
        <v>8</v>
      </c>
      <c r="AX292" s="77">
        <v>10</v>
      </c>
      <c r="AY292" s="77">
        <v>4</v>
      </c>
      <c r="AZ292" s="77">
        <v>2</v>
      </c>
      <c r="BA292" s="77">
        <v>5</v>
      </c>
      <c r="BB292" s="77">
        <v>1</v>
      </c>
      <c r="BC292" s="77">
        <v>0</v>
      </c>
      <c r="BD292" s="77">
        <v>0</v>
      </c>
      <c r="BE292" s="77">
        <v>0</v>
      </c>
      <c r="BF292" s="77">
        <v>0</v>
      </c>
      <c r="BG292" s="77">
        <v>12</v>
      </c>
      <c r="BH292" s="77">
        <v>0</v>
      </c>
      <c r="BI292" s="77">
        <v>0</v>
      </c>
      <c r="BJ292" s="62">
        <v>0.22222222222222221</v>
      </c>
      <c r="BK292" s="88">
        <v>10.8</v>
      </c>
      <c r="BL292" s="88">
        <v>5</v>
      </c>
      <c r="BM292" s="88">
        <v>9.1999999999999993</v>
      </c>
      <c r="BN292" s="88">
        <v>1.7</v>
      </c>
      <c r="BO292" s="88">
        <v>3.3</v>
      </c>
      <c r="BP292" s="88">
        <v>14.2</v>
      </c>
      <c r="BQ292" s="88">
        <v>3.3</v>
      </c>
      <c r="BR292" s="88">
        <v>4.2</v>
      </c>
      <c r="BS292" s="88">
        <v>1.7</v>
      </c>
      <c r="BT292" s="88">
        <v>3.3</v>
      </c>
      <c r="BU292" s="88">
        <v>10.8</v>
      </c>
      <c r="BV292" s="88">
        <v>1.7</v>
      </c>
      <c r="BW292" s="88">
        <v>2.5</v>
      </c>
      <c r="BX292" s="88">
        <v>9.1999999999999993</v>
      </c>
      <c r="BY292" s="88">
        <v>10</v>
      </c>
      <c r="BZ292" s="88">
        <v>5</v>
      </c>
      <c r="CA292" s="88">
        <v>2.5</v>
      </c>
      <c r="CB292" s="88">
        <v>1.7</v>
      </c>
      <c r="CC292" s="88">
        <v>25</v>
      </c>
      <c r="CD292" s="88">
        <v>46.7</v>
      </c>
      <c r="CE292" s="88">
        <v>28.4</v>
      </c>
    </row>
    <row r="293" spans="1:83" x14ac:dyDescent="0.25">
      <c r="A293" s="61" t="s">
        <v>1510</v>
      </c>
      <c r="B293" s="61" t="s">
        <v>1511</v>
      </c>
      <c r="C293" s="61" t="s">
        <v>1512</v>
      </c>
      <c r="D293" s="61" t="s">
        <v>2099</v>
      </c>
      <c r="E293" s="61" t="s">
        <v>1403</v>
      </c>
      <c r="F293" s="61" t="s">
        <v>1404</v>
      </c>
      <c r="G293" s="61" t="s">
        <v>440</v>
      </c>
      <c r="H293" s="61" t="s">
        <v>1513</v>
      </c>
      <c r="I293" s="61" t="s">
        <v>1514</v>
      </c>
      <c r="J293" s="97" t="s">
        <v>1514</v>
      </c>
      <c r="K293" s="61">
        <v>5475820</v>
      </c>
      <c r="L293" s="61" t="s">
        <v>301</v>
      </c>
      <c r="M293" s="83">
        <v>1.2739165783922648</v>
      </c>
      <c r="N293" s="77">
        <v>2186</v>
      </c>
      <c r="O293" s="62">
        <v>1715.9679346969658</v>
      </c>
      <c r="P293" s="77">
        <v>940</v>
      </c>
      <c r="Q293" s="62">
        <v>2.2599999999999998</v>
      </c>
      <c r="R293" s="77">
        <v>2127</v>
      </c>
      <c r="S293" s="77">
        <v>140</v>
      </c>
      <c r="T293" s="77">
        <v>177</v>
      </c>
      <c r="U293" s="77">
        <v>83</v>
      </c>
      <c r="V293" s="77">
        <v>111</v>
      </c>
      <c r="W293" s="77">
        <v>69</v>
      </c>
      <c r="X293" s="77">
        <v>58</v>
      </c>
      <c r="Y293" s="77">
        <v>26</v>
      </c>
      <c r="Z293" s="77">
        <v>14</v>
      </c>
      <c r="AA293" s="77">
        <v>14</v>
      </c>
      <c r="AB293" s="77">
        <v>11</v>
      </c>
      <c r="AC293" s="77">
        <v>53</v>
      </c>
      <c r="AD293" s="77">
        <v>54</v>
      </c>
      <c r="AE293" s="77">
        <v>57</v>
      </c>
      <c r="AF293" s="77">
        <v>25</v>
      </c>
      <c r="AG293" s="77">
        <v>34</v>
      </c>
      <c r="AH293" s="77">
        <v>14</v>
      </c>
      <c r="AI293" s="62">
        <v>42.553191489361701</v>
      </c>
      <c r="AJ293" s="62">
        <v>19.148936170212767</v>
      </c>
      <c r="AK293" s="62">
        <v>11.914893617021278</v>
      </c>
      <c r="AL293" s="62">
        <v>1.1702127659574468</v>
      </c>
      <c r="AM293" s="62">
        <v>25.212765957446809</v>
      </c>
      <c r="AN293" s="77">
        <v>19599</v>
      </c>
      <c r="AO293" s="77">
        <v>22772</v>
      </c>
      <c r="AP293" s="62">
        <v>0.7361702127659574</v>
      </c>
      <c r="AQ293" s="77">
        <v>940</v>
      </c>
      <c r="AR293" s="77">
        <v>218</v>
      </c>
      <c r="AS293" s="77">
        <v>439</v>
      </c>
      <c r="AT293" s="77">
        <v>501</v>
      </c>
      <c r="AU293" s="77">
        <v>60</v>
      </c>
      <c r="AV293" s="77">
        <v>80</v>
      </c>
      <c r="AW293" s="77">
        <v>222</v>
      </c>
      <c r="AX293" s="77">
        <v>72</v>
      </c>
      <c r="AY293" s="77">
        <v>59</v>
      </c>
      <c r="AZ293" s="77">
        <v>70</v>
      </c>
      <c r="BA293" s="77">
        <v>26</v>
      </c>
      <c r="BB293" s="77">
        <v>28</v>
      </c>
      <c r="BC293" s="77">
        <v>0</v>
      </c>
      <c r="BD293" s="77">
        <v>64</v>
      </c>
      <c r="BE293" s="77">
        <v>0</v>
      </c>
      <c r="BF293" s="77">
        <v>0</v>
      </c>
      <c r="BG293" s="77">
        <v>151</v>
      </c>
      <c r="BH293" s="77">
        <v>28</v>
      </c>
      <c r="BI293" s="77">
        <v>0</v>
      </c>
      <c r="BJ293" s="62">
        <v>0.33953488372093021</v>
      </c>
      <c r="BK293" s="88">
        <v>5.0999999999999996</v>
      </c>
      <c r="BL293" s="88">
        <v>11.3</v>
      </c>
      <c r="BM293" s="88">
        <v>5.3</v>
      </c>
      <c r="BN293" s="88">
        <v>5.3</v>
      </c>
      <c r="BO293" s="88">
        <v>3</v>
      </c>
      <c r="BP293" s="88">
        <v>4.7</v>
      </c>
      <c r="BQ293" s="88">
        <v>6.3</v>
      </c>
      <c r="BR293" s="88">
        <v>6.6</v>
      </c>
      <c r="BS293" s="88">
        <v>6.5</v>
      </c>
      <c r="BT293" s="88">
        <v>5</v>
      </c>
      <c r="BU293" s="88">
        <v>5.9</v>
      </c>
      <c r="BV293" s="88">
        <v>6.8</v>
      </c>
      <c r="BW293" s="88">
        <v>8.4</v>
      </c>
      <c r="BX293" s="88">
        <v>4.9000000000000004</v>
      </c>
      <c r="BY293" s="88">
        <v>3.9</v>
      </c>
      <c r="BZ293" s="88">
        <v>4.9000000000000004</v>
      </c>
      <c r="CA293" s="88">
        <v>2.2999999999999998</v>
      </c>
      <c r="CB293" s="88">
        <v>3.7</v>
      </c>
      <c r="CC293" s="88">
        <v>21.7</v>
      </c>
      <c r="CD293" s="88">
        <v>58.499999999999993</v>
      </c>
      <c r="CE293" s="88">
        <v>19.7</v>
      </c>
    </row>
    <row r="294" spans="1:83" s="18" customFormat="1" x14ac:dyDescent="0.25">
      <c r="A294" s="67" t="s">
        <v>87</v>
      </c>
      <c r="B294" s="68" t="s">
        <v>1984</v>
      </c>
      <c r="C294" s="67"/>
      <c r="D294" s="67" t="s">
        <v>2098</v>
      </c>
      <c r="E294" s="67"/>
      <c r="F294" s="67"/>
      <c r="G294" s="67"/>
      <c r="H294" s="67"/>
      <c r="I294" s="67"/>
      <c r="J294" s="98"/>
      <c r="K294" s="67">
        <v>54087</v>
      </c>
      <c r="L294" s="67" t="s">
        <v>86</v>
      </c>
      <c r="M294" s="84">
        <v>483.41920316418935</v>
      </c>
      <c r="N294" s="78">
        <v>14129</v>
      </c>
      <c r="O294" s="69">
        <v>29.227221234736927</v>
      </c>
      <c r="P294" s="78">
        <v>5376</v>
      </c>
      <c r="Q294" s="69">
        <v>2.61</v>
      </c>
      <c r="R294" s="78">
        <v>14040</v>
      </c>
      <c r="S294" s="78">
        <v>503</v>
      </c>
      <c r="T294" s="78">
        <v>372</v>
      </c>
      <c r="U294" s="78">
        <v>348</v>
      </c>
      <c r="V294" s="78">
        <v>518</v>
      </c>
      <c r="W294" s="78">
        <v>382</v>
      </c>
      <c r="X294" s="78">
        <v>337</v>
      </c>
      <c r="Y294" s="78">
        <v>336</v>
      </c>
      <c r="Z294" s="78">
        <v>240</v>
      </c>
      <c r="AA294" s="78">
        <v>352</v>
      </c>
      <c r="AB294" s="78">
        <v>353</v>
      </c>
      <c r="AC294" s="78">
        <v>378</v>
      </c>
      <c r="AD294" s="78">
        <v>536</v>
      </c>
      <c r="AE294" s="78">
        <v>288</v>
      </c>
      <c r="AF294" s="78">
        <v>164</v>
      </c>
      <c r="AG294" s="78">
        <v>131</v>
      </c>
      <c r="AH294" s="78">
        <v>138</v>
      </c>
      <c r="AI294" s="69">
        <v>22.749255952380953</v>
      </c>
      <c r="AJ294" s="69">
        <v>16.741071428571427</v>
      </c>
      <c r="AK294" s="69">
        <v>23.530505952380953</v>
      </c>
      <c r="AL294" s="69">
        <v>6.5662202380952381</v>
      </c>
      <c r="AM294" s="69">
        <v>30.412946428571431</v>
      </c>
      <c r="AN294" s="78">
        <v>23291</v>
      </c>
      <c r="AO294" s="78">
        <v>38608</v>
      </c>
      <c r="AP294" s="69">
        <v>0.63020833333333337</v>
      </c>
      <c r="AQ294" s="78">
        <v>5376</v>
      </c>
      <c r="AR294" s="78">
        <v>1807</v>
      </c>
      <c r="AS294" s="78">
        <v>4015</v>
      </c>
      <c r="AT294" s="78">
        <v>1361</v>
      </c>
      <c r="AU294" s="78">
        <v>199</v>
      </c>
      <c r="AV294" s="78">
        <v>165</v>
      </c>
      <c r="AW294" s="78">
        <v>721</v>
      </c>
      <c r="AX294" s="78">
        <v>455</v>
      </c>
      <c r="AY294" s="78">
        <v>373</v>
      </c>
      <c r="AZ294" s="78">
        <v>279</v>
      </c>
      <c r="BA294" s="78">
        <v>517</v>
      </c>
      <c r="BB294" s="78">
        <v>153</v>
      </c>
      <c r="BC294" s="78">
        <v>209</v>
      </c>
      <c r="BD294" s="78">
        <v>584</v>
      </c>
      <c r="BE294" s="78">
        <v>81</v>
      </c>
      <c r="BF294" s="78">
        <v>52</v>
      </c>
      <c r="BG294" s="78">
        <v>1163</v>
      </c>
      <c r="BH294" s="78">
        <v>78</v>
      </c>
      <c r="BI294" s="78">
        <v>3</v>
      </c>
      <c r="BJ294" s="69">
        <v>0.25119236883942764</v>
      </c>
      <c r="BK294" s="89">
        <v>4.7</v>
      </c>
      <c r="BL294" s="89">
        <v>6.3</v>
      </c>
      <c r="BM294" s="89">
        <v>5.7</v>
      </c>
      <c r="BN294" s="89">
        <v>7.3</v>
      </c>
      <c r="BO294" s="89">
        <v>3.6</v>
      </c>
      <c r="BP294" s="89">
        <v>5</v>
      </c>
      <c r="BQ294" s="89">
        <v>4.5999999999999996</v>
      </c>
      <c r="BR294" s="89">
        <v>4.2</v>
      </c>
      <c r="BS294" s="89">
        <v>7.5</v>
      </c>
      <c r="BT294" s="89">
        <v>6.6</v>
      </c>
      <c r="BU294" s="89">
        <v>6.9</v>
      </c>
      <c r="BV294" s="89">
        <v>7.6</v>
      </c>
      <c r="BW294" s="89">
        <v>8</v>
      </c>
      <c r="BX294" s="89">
        <v>7.8</v>
      </c>
      <c r="BY294" s="89">
        <v>5.6</v>
      </c>
      <c r="BZ294" s="89">
        <v>4.7</v>
      </c>
      <c r="CA294" s="89">
        <v>2.2000000000000002</v>
      </c>
      <c r="CB294" s="89">
        <v>1.5</v>
      </c>
      <c r="CC294" s="89">
        <v>16.7</v>
      </c>
      <c r="CD294" s="89">
        <v>61.300000000000004</v>
      </c>
      <c r="CE294" s="89">
        <v>21.799999999999997</v>
      </c>
    </row>
    <row r="295" spans="1:83" s="72" customFormat="1" x14ac:dyDescent="0.25">
      <c r="A295" s="70" t="s">
        <v>1880</v>
      </c>
      <c r="B295" s="70" t="s">
        <v>1881</v>
      </c>
      <c r="C295" s="70" t="s">
        <v>1882</v>
      </c>
      <c r="D295" s="70" t="s">
        <v>2097</v>
      </c>
      <c r="E295" s="70" t="s">
        <v>990</v>
      </c>
      <c r="F295" s="70" t="s">
        <v>991</v>
      </c>
      <c r="G295" s="70" t="s">
        <v>440</v>
      </c>
      <c r="H295" s="70" t="s">
        <v>1883</v>
      </c>
      <c r="I295" s="70" t="s">
        <v>1884</v>
      </c>
      <c r="J295" s="96" t="s">
        <v>1884</v>
      </c>
      <c r="K295" s="70" t="s">
        <v>1978</v>
      </c>
      <c r="L295" s="70" t="s">
        <v>1978</v>
      </c>
      <c r="M295" s="82">
        <v>364.40436315254226</v>
      </c>
      <c r="N295" s="76">
        <v>9774</v>
      </c>
      <c r="O295" s="71">
        <v>26.821852283663613</v>
      </c>
      <c r="P295" s="76">
        <v>3994</v>
      </c>
      <c r="Q295" s="71">
        <v>2.2653980971457184</v>
      </c>
      <c r="R295" s="76">
        <v>9048</v>
      </c>
      <c r="S295" s="76">
        <v>202</v>
      </c>
      <c r="T295" s="76">
        <v>234</v>
      </c>
      <c r="U295" s="76">
        <v>268</v>
      </c>
      <c r="V295" s="76">
        <v>352</v>
      </c>
      <c r="W295" s="76">
        <v>209</v>
      </c>
      <c r="X295" s="76">
        <v>363</v>
      </c>
      <c r="Y295" s="76">
        <v>171</v>
      </c>
      <c r="Z295" s="76">
        <v>234</v>
      </c>
      <c r="AA295" s="76">
        <v>131</v>
      </c>
      <c r="AB295" s="76">
        <v>402</v>
      </c>
      <c r="AC295" s="76">
        <v>359</v>
      </c>
      <c r="AD295" s="76">
        <v>445</v>
      </c>
      <c r="AE295" s="76">
        <v>329</v>
      </c>
      <c r="AF295" s="76">
        <v>104</v>
      </c>
      <c r="AG295" s="76">
        <v>118</v>
      </c>
      <c r="AH295" s="76">
        <v>73</v>
      </c>
      <c r="AI295" s="71">
        <v>17.626439659489236</v>
      </c>
      <c r="AJ295" s="71">
        <v>14.046069103655483</v>
      </c>
      <c r="AK295" s="71">
        <v>22.508763144717076</v>
      </c>
      <c r="AL295" s="71">
        <v>10.065097646469704</v>
      </c>
      <c r="AM295" s="71">
        <v>35.753630445668506</v>
      </c>
      <c r="AN295" s="76">
        <v>23195</v>
      </c>
      <c r="AO295" s="76">
        <v>41077</v>
      </c>
      <c r="AP295" s="71">
        <v>0.54181271907861794</v>
      </c>
      <c r="AQ295" s="76">
        <v>3994</v>
      </c>
      <c r="AR295" s="76">
        <v>1324</v>
      </c>
      <c r="AS295" s="76">
        <v>3294</v>
      </c>
      <c r="AT295" s="76">
        <v>700</v>
      </c>
      <c r="AU295" s="76">
        <v>205</v>
      </c>
      <c r="AV295" s="76">
        <v>47</v>
      </c>
      <c r="AW295" s="76">
        <v>347</v>
      </c>
      <c r="AX295" s="76">
        <v>577</v>
      </c>
      <c r="AY295" s="76">
        <v>227</v>
      </c>
      <c r="AZ295" s="76">
        <v>106</v>
      </c>
      <c r="BA295" s="76">
        <v>361</v>
      </c>
      <c r="BB295" s="76">
        <v>114</v>
      </c>
      <c r="BC295" s="76">
        <v>28</v>
      </c>
      <c r="BD295" s="76">
        <v>639</v>
      </c>
      <c r="BE295" s="76">
        <v>75</v>
      </c>
      <c r="BF295" s="76">
        <v>47</v>
      </c>
      <c r="BG295" s="76">
        <v>980</v>
      </c>
      <c r="BH295" s="76">
        <v>32</v>
      </c>
      <c r="BI295" s="76">
        <v>0</v>
      </c>
      <c r="BJ295" s="71">
        <v>0.13949801849405549</v>
      </c>
      <c r="BK295" s="87">
        <v>3.8</v>
      </c>
      <c r="BL295" s="87">
        <v>4.2</v>
      </c>
      <c r="BM295" s="87">
        <v>5.4</v>
      </c>
      <c r="BN295" s="87">
        <v>5</v>
      </c>
      <c r="BO295" s="87">
        <v>3.5</v>
      </c>
      <c r="BP295" s="87">
        <v>5.4</v>
      </c>
      <c r="BQ295" s="87">
        <v>5.2</v>
      </c>
      <c r="BR295" s="87">
        <v>5.6</v>
      </c>
      <c r="BS295" s="87">
        <v>6.7</v>
      </c>
      <c r="BT295" s="87">
        <v>6.2</v>
      </c>
      <c r="BU295" s="87">
        <v>6.5</v>
      </c>
      <c r="BV295" s="87">
        <v>7.9</v>
      </c>
      <c r="BW295" s="87">
        <v>9.3000000000000007</v>
      </c>
      <c r="BX295" s="87">
        <v>9.6</v>
      </c>
      <c r="BY295" s="87">
        <v>5.6</v>
      </c>
      <c r="BZ295" s="87">
        <v>4.9000000000000004</v>
      </c>
      <c r="CA295" s="87">
        <v>2.8</v>
      </c>
      <c r="CB295" s="87">
        <v>2.5</v>
      </c>
      <c r="CC295" s="87">
        <v>13.4</v>
      </c>
      <c r="CD295" s="87">
        <v>61.3</v>
      </c>
      <c r="CE295" s="87">
        <v>25.400000000000002</v>
      </c>
    </row>
    <row r="296" spans="1:83" x14ac:dyDescent="0.25">
      <c r="A296" s="61" t="s">
        <v>987</v>
      </c>
      <c r="B296" s="61" t="s">
        <v>988</v>
      </c>
      <c r="C296" s="61" t="s">
        <v>989</v>
      </c>
      <c r="D296" s="61" t="s">
        <v>2099</v>
      </c>
      <c r="E296" s="61" t="s">
        <v>990</v>
      </c>
      <c r="F296" s="61" t="s">
        <v>991</v>
      </c>
      <c r="G296" s="61" t="s">
        <v>440</v>
      </c>
      <c r="H296" s="61" t="s">
        <v>992</v>
      </c>
      <c r="I296" s="61" t="s">
        <v>993</v>
      </c>
      <c r="J296" s="97" t="s">
        <v>993</v>
      </c>
      <c r="K296" s="61">
        <v>5437636</v>
      </c>
      <c r="L296" s="61" t="s">
        <v>202</v>
      </c>
      <c r="M296" s="83">
        <v>2.9894989794110214</v>
      </c>
      <c r="N296" s="77">
        <v>2351</v>
      </c>
      <c r="O296" s="62">
        <v>786.41940211104679</v>
      </c>
      <c r="P296" s="77">
        <v>988</v>
      </c>
      <c r="Q296" s="62">
        <v>2.35</v>
      </c>
      <c r="R296" s="77">
        <v>2319</v>
      </c>
      <c r="S296" s="77">
        <v>158</v>
      </c>
      <c r="T296" s="77">
        <v>78</v>
      </c>
      <c r="U296" s="77">
        <v>152</v>
      </c>
      <c r="V296" s="77">
        <v>69</v>
      </c>
      <c r="W296" s="77">
        <v>54</v>
      </c>
      <c r="X296" s="77">
        <v>41</v>
      </c>
      <c r="Y296" s="77">
        <v>81</v>
      </c>
      <c r="Z296" s="77">
        <v>42</v>
      </c>
      <c r="AA296" s="77">
        <v>4</v>
      </c>
      <c r="AB296" s="77">
        <v>44</v>
      </c>
      <c r="AC296" s="77">
        <v>44</v>
      </c>
      <c r="AD296" s="77">
        <v>139</v>
      </c>
      <c r="AE296" s="77">
        <v>62</v>
      </c>
      <c r="AF296" s="77">
        <v>7</v>
      </c>
      <c r="AG296" s="77">
        <v>12</v>
      </c>
      <c r="AH296" s="77">
        <v>1</v>
      </c>
      <c r="AI296" s="62">
        <v>39.271255060728741</v>
      </c>
      <c r="AJ296" s="62">
        <v>12.449392712550607</v>
      </c>
      <c r="AK296" s="62">
        <v>17.004048582995949</v>
      </c>
      <c r="AL296" s="62">
        <v>4.4534412955465585</v>
      </c>
      <c r="AM296" s="62">
        <v>26.821862348178136</v>
      </c>
      <c r="AN296" s="77">
        <v>19154</v>
      </c>
      <c r="AO296" s="77">
        <v>28750</v>
      </c>
      <c r="AP296" s="62">
        <v>0.68724696356275305</v>
      </c>
      <c r="AQ296" s="77">
        <v>988</v>
      </c>
      <c r="AR296" s="77">
        <v>362</v>
      </c>
      <c r="AS296" s="77">
        <v>513</v>
      </c>
      <c r="AT296" s="77">
        <v>475</v>
      </c>
      <c r="AU296" s="77">
        <v>71</v>
      </c>
      <c r="AV296" s="77">
        <v>46</v>
      </c>
      <c r="AW296" s="77">
        <v>236</v>
      </c>
      <c r="AX296" s="77">
        <v>101</v>
      </c>
      <c r="AY296" s="77">
        <v>26</v>
      </c>
      <c r="AZ296" s="77">
        <v>37</v>
      </c>
      <c r="BA296" s="77">
        <v>26</v>
      </c>
      <c r="BB296" s="77">
        <v>56</v>
      </c>
      <c r="BC296" s="77">
        <v>45</v>
      </c>
      <c r="BD296" s="77">
        <v>71</v>
      </c>
      <c r="BE296" s="77">
        <v>17</v>
      </c>
      <c r="BF296" s="77">
        <v>0</v>
      </c>
      <c r="BG296" s="77">
        <v>194</v>
      </c>
      <c r="BH296" s="77">
        <v>7</v>
      </c>
      <c r="BI296" s="77">
        <v>0</v>
      </c>
      <c r="BJ296" s="62">
        <v>0.34083601286173631</v>
      </c>
      <c r="BK296" s="88">
        <v>3.7</v>
      </c>
      <c r="BL296" s="88">
        <v>7.2</v>
      </c>
      <c r="BM296" s="88">
        <v>11.7</v>
      </c>
      <c r="BN296" s="88">
        <v>5.4</v>
      </c>
      <c r="BO296" s="88">
        <v>2.4</v>
      </c>
      <c r="BP296" s="88">
        <v>9.9</v>
      </c>
      <c r="BQ296" s="88">
        <v>8.1</v>
      </c>
      <c r="BR296" s="88">
        <v>9.1</v>
      </c>
      <c r="BS296" s="88">
        <v>5.0999999999999996</v>
      </c>
      <c r="BT296" s="88">
        <v>5</v>
      </c>
      <c r="BU296" s="88">
        <v>4</v>
      </c>
      <c r="BV296" s="88">
        <v>6.8</v>
      </c>
      <c r="BW296" s="88">
        <v>2.4</v>
      </c>
      <c r="BX296" s="88">
        <v>5.7</v>
      </c>
      <c r="BY296" s="88">
        <v>4.4000000000000004</v>
      </c>
      <c r="BZ296" s="88">
        <v>1.7</v>
      </c>
      <c r="CA296" s="88">
        <v>4.0999999999999996</v>
      </c>
      <c r="CB296" s="88">
        <v>3.5</v>
      </c>
      <c r="CC296" s="88">
        <v>22.6</v>
      </c>
      <c r="CD296" s="88">
        <v>58.2</v>
      </c>
      <c r="CE296" s="88">
        <v>19.399999999999999</v>
      </c>
    </row>
    <row r="297" spans="1:83" s="18" customFormat="1" x14ac:dyDescent="0.25">
      <c r="A297" s="67" t="s">
        <v>89</v>
      </c>
      <c r="B297" s="68" t="s">
        <v>1984</v>
      </c>
      <c r="C297" s="67"/>
      <c r="D297" s="67" t="s">
        <v>2098</v>
      </c>
      <c r="E297" s="67"/>
      <c r="F297" s="67"/>
      <c r="G297" s="67"/>
      <c r="H297" s="67"/>
      <c r="I297" s="67"/>
      <c r="J297" s="98"/>
      <c r="K297" s="67">
        <v>54089</v>
      </c>
      <c r="L297" s="67" t="s">
        <v>88</v>
      </c>
      <c r="M297" s="84">
        <v>367.39386213195326</v>
      </c>
      <c r="N297" s="78">
        <v>12125</v>
      </c>
      <c r="O297" s="69">
        <v>33.002728814356679</v>
      </c>
      <c r="P297" s="78">
        <v>4982</v>
      </c>
      <c r="Q297" s="69">
        <v>2.2799999999999998</v>
      </c>
      <c r="R297" s="78">
        <v>11367</v>
      </c>
      <c r="S297" s="78">
        <v>360</v>
      </c>
      <c r="T297" s="78">
        <v>312</v>
      </c>
      <c r="U297" s="78">
        <v>420</v>
      </c>
      <c r="V297" s="78">
        <v>421</v>
      </c>
      <c r="W297" s="78">
        <v>263</v>
      </c>
      <c r="X297" s="78">
        <v>404</v>
      </c>
      <c r="Y297" s="78">
        <v>252</v>
      </c>
      <c r="Z297" s="78">
        <v>276</v>
      </c>
      <c r="AA297" s="78">
        <v>135</v>
      </c>
      <c r="AB297" s="78">
        <v>446</v>
      </c>
      <c r="AC297" s="78">
        <v>403</v>
      </c>
      <c r="AD297" s="78">
        <v>584</v>
      </c>
      <c r="AE297" s="78">
        <v>391</v>
      </c>
      <c r="AF297" s="78">
        <v>111</v>
      </c>
      <c r="AG297" s="78">
        <v>130</v>
      </c>
      <c r="AH297" s="78">
        <v>74</v>
      </c>
      <c r="AI297" s="69">
        <v>21.918908069048577</v>
      </c>
      <c r="AJ297" s="69">
        <v>13.729425933360096</v>
      </c>
      <c r="AK297" s="69">
        <v>21.41710156563629</v>
      </c>
      <c r="AL297" s="69">
        <v>8.9522280208751503</v>
      </c>
      <c r="AM297" s="69">
        <v>33.982336411079892</v>
      </c>
      <c r="AN297" s="78">
        <v>23195</v>
      </c>
      <c r="AO297" s="78">
        <v>41077</v>
      </c>
      <c r="AP297" s="69">
        <v>0.57065435568044964</v>
      </c>
      <c r="AQ297" s="78">
        <v>4982</v>
      </c>
      <c r="AR297" s="78">
        <v>1686</v>
      </c>
      <c r="AS297" s="78">
        <v>3807</v>
      </c>
      <c r="AT297" s="78">
        <v>1175</v>
      </c>
      <c r="AU297" s="78">
        <v>276</v>
      </c>
      <c r="AV297" s="78">
        <v>93</v>
      </c>
      <c r="AW297" s="78">
        <v>583</v>
      </c>
      <c r="AX297" s="78">
        <v>678</v>
      </c>
      <c r="AY297" s="78">
        <v>253</v>
      </c>
      <c r="AZ297" s="78">
        <v>143</v>
      </c>
      <c r="BA297" s="78">
        <v>387</v>
      </c>
      <c r="BB297" s="78">
        <v>170</v>
      </c>
      <c r="BC297" s="78">
        <v>73</v>
      </c>
      <c r="BD297" s="78">
        <v>710</v>
      </c>
      <c r="BE297" s="78">
        <v>92</v>
      </c>
      <c r="BF297" s="78">
        <v>47</v>
      </c>
      <c r="BG297" s="78">
        <v>1174</v>
      </c>
      <c r="BH297" s="78">
        <v>39</v>
      </c>
      <c r="BI297" s="78">
        <v>0</v>
      </c>
      <c r="BJ297" s="69">
        <v>0.17931326833403985</v>
      </c>
      <c r="BK297" s="89">
        <v>3.8</v>
      </c>
      <c r="BL297" s="89">
        <v>4.2</v>
      </c>
      <c r="BM297" s="89">
        <v>5.4</v>
      </c>
      <c r="BN297" s="89">
        <v>5</v>
      </c>
      <c r="BO297" s="89">
        <v>3.5</v>
      </c>
      <c r="BP297" s="89">
        <v>5.4</v>
      </c>
      <c r="BQ297" s="89">
        <v>5.2</v>
      </c>
      <c r="BR297" s="89">
        <v>5.6</v>
      </c>
      <c r="BS297" s="89">
        <v>6.7</v>
      </c>
      <c r="BT297" s="89">
        <v>6.2</v>
      </c>
      <c r="BU297" s="89">
        <v>6.5</v>
      </c>
      <c r="BV297" s="89">
        <v>7.9</v>
      </c>
      <c r="BW297" s="89">
        <v>9.3000000000000007</v>
      </c>
      <c r="BX297" s="89">
        <v>9.6</v>
      </c>
      <c r="BY297" s="89">
        <v>5.6</v>
      </c>
      <c r="BZ297" s="89">
        <v>4.9000000000000004</v>
      </c>
      <c r="CA297" s="89">
        <v>2.8</v>
      </c>
      <c r="CB297" s="89">
        <v>2.5</v>
      </c>
      <c r="CC297" s="89">
        <v>13.4</v>
      </c>
      <c r="CD297" s="89">
        <v>61.3</v>
      </c>
      <c r="CE297" s="89">
        <v>25.400000000000002</v>
      </c>
    </row>
    <row r="298" spans="1:83" s="72" customFormat="1" x14ac:dyDescent="0.25">
      <c r="A298" s="70" t="s">
        <v>1885</v>
      </c>
      <c r="B298" s="70" t="s">
        <v>1886</v>
      </c>
      <c r="C298" s="70" t="s">
        <v>1887</v>
      </c>
      <c r="D298" s="70" t="s">
        <v>2097</v>
      </c>
      <c r="E298" s="70" t="s">
        <v>849</v>
      </c>
      <c r="F298" s="70" t="s">
        <v>850</v>
      </c>
      <c r="G298" s="70" t="s">
        <v>440</v>
      </c>
      <c r="H298" s="70" t="s">
        <v>1888</v>
      </c>
      <c r="I298" s="70" t="s">
        <v>1889</v>
      </c>
      <c r="J298" s="96" t="s">
        <v>1889</v>
      </c>
      <c r="K298" s="70" t="s">
        <v>1978</v>
      </c>
      <c r="L298" s="70" t="s">
        <v>1978</v>
      </c>
      <c r="M298" s="82">
        <v>171.44489353917902</v>
      </c>
      <c r="N298" s="76">
        <v>11639</v>
      </c>
      <c r="O298" s="71">
        <v>67.887702921523442</v>
      </c>
      <c r="P298" s="76">
        <v>4548</v>
      </c>
      <c r="Q298" s="71">
        <v>2.5004397537379068</v>
      </c>
      <c r="R298" s="76">
        <v>11372</v>
      </c>
      <c r="S298" s="76">
        <v>178</v>
      </c>
      <c r="T298" s="76">
        <v>212</v>
      </c>
      <c r="U298" s="76">
        <v>158</v>
      </c>
      <c r="V298" s="76">
        <v>323</v>
      </c>
      <c r="W298" s="76">
        <v>196</v>
      </c>
      <c r="X298" s="76">
        <v>192</v>
      </c>
      <c r="Y298" s="76">
        <v>175</v>
      </c>
      <c r="Z298" s="76">
        <v>239</v>
      </c>
      <c r="AA298" s="76">
        <v>221</v>
      </c>
      <c r="AB298" s="76">
        <v>395</v>
      </c>
      <c r="AC298" s="76">
        <v>437</v>
      </c>
      <c r="AD298" s="76">
        <v>446</v>
      </c>
      <c r="AE298" s="76">
        <v>433</v>
      </c>
      <c r="AF298" s="76">
        <v>526</v>
      </c>
      <c r="AG298" s="76">
        <v>213</v>
      </c>
      <c r="AH298" s="76">
        <v>204</v>
      </c>
      <c r="AI298" s="71">
        <v>12.049252418645558</v>
      </c>
      <c r="AJ298" s="71">
        <v>11.411609498680738</v>
      </c>
      <c r="AK298" s="71">
        <v>18.183817062445033</v>
      </c>
      <c r="AL298" s="71">
        <v>8.6851363236587513</v>
      </c>
      <c r="AM298" s="71">
        <v>49.670184696569919</v>
      </c>
      <c r="AN298" s="76">
        <v>27899</v>
      </c>
      <c r="AO298" s="76">
        <v>52823</v>
      </c>
      <c r="AP298" s="71">
        <v>0.41644678979771327</v>
      </c>
      <c r="AQ298" s="76">
        <v>4548</v>
      </c>
      <c r="AR298" s="76">
        <v>394</v>
      </c>
      <c r="AS298" s="76">
        <v>3763</v>
      </c>
      <c r="AT298" s="76">
        <v>785</v>
      </c>
      <c r="AU298" s="76">
        <v>108</v>
      </c>
      <c r="AV298" s="76">
        <v>42</v>
      </c>
      <c r="AW298" s="76">
        <v>382</v>
      </c>
      <c r="AX298" s="76">
        <v>480</v>
      </c>
      <c r="AY298" s="76">
        <v>76</v>
      </c>
      <c r="AZ298" s="76">
        <v>148</v>
      </c>
      <c r="BA298" s="76">
        <v>289</v>
      </c>
      <c r="BB298" s="76">
        <v>287</v>
      </c>
      <c r="BC298" s="76">
        <v>19</v>
      </c>
      <c r="BD298" s="76">
        <v>631</v>
      </c>
      <c r="BE298" s="76">
        <v>151</v>
      </c>
      <c r="BF298" s="76">
        <v>21</v>
      </c>
      <c r="BG298" s="76">
        <v>1701</v>
      </c>
      <c r="BH298" s="76">
        <v>71</v>
      </c>
      <c r="BI298" s="76">
        <v>16</v>
      </c>
      <c r="BJ298" s="71">
        <v>0.13251922207146088</v>
      </c>
      <c r="BK298" s="87">
        <v>5</v>
      </c>
      <c r="BL298" s="87">
        <v>6</v>
      </c>
      <c r="BM298" s="87">
        <v>5.7</v>
      </c>
      <c r="BN298" s="87">
        <v>5</v>
      </c>
      <c r="BO298" s="87">
        <v>4.7</v>
      </c>
      <c r="BP298" s="87">
        <v>6.2</v>
      </c>
      <c r="BQ298" s="87">
        <v>6.2</v>
      </c>
      <c r="BR298" s="87">
        <v>4.8</v>
      </c>
      <c r="BS298" s="87">
        <v>7.7</v>
      </c>
      <c r="BT298" s="87">
        <v>6.7</v>
      </c>
      <c r="BU298" s="87">
        <v>7.1</v>
      </c>
      <c r="BV298" s="87">
        <v>8</v>
      </c>
      <c r="BW298" s="87">
        <v>6.9</v>
      </c>
      <c r="BX298" s="87">
        <v>7.1</v>
      </c>
      <c r="BY298" s="87">
        <v>5</v>
      </c>
      <c r="BZ298" s="87">
        <v>3.2</v>
      </c>
      <c r="CA298" s="87">
        <v>2.6</v>
      </c>
      <c r="CB298" s="87">
        <v>2.1</v>
      </c>
      <c r="CC298" s="87">
        <v>16.7</v>
      </c>
      <c r="CD298" s="87">
        <v>63.300000000000004</v>
      </c>
      <c r="CE298" s="87">
        <v>20.000000000000004</v>
      </c>
    </row>
    <row r="299" spans="1:83" x14ac:dyDescent="0.25">
      <c r="A299" s="61" t="s">
        <v>846</v>
      </c>
      <c r="B299" s="61" t="s">
        <v>847</v>
      </c>
      <c r="C299" s="61" t="s">
        <v>848</v>
      </c>
      <c r="D299" s="61" t="s">
        <v>2099</v>
      </c>
      <c r="E299" s="61" t="s">
        <v>849</v>
      </c>
      <c r="F299" s="61" t="s">
        <v>850</v>
      </c>
      <c r="G299" s="61" t="s">
        <v>440</v>
      </c>
      <c r="H299" s="61" t="s">
        <v>851</v>
      </c>
      <c r="I299" s="61" t="s">
        <v>852</v>
      </c>
      <c r="J299" s="97" t="s">
        <v>852</v>
      </c>
      <c r="K299" s="61">
        <v>5427940</v>
      </c>
      <c r="L299" s="61" t="s">
        <v>177</v>
      </c>
      <c r="M299" s="83">
        <v>0.30469916522686674</v>
      </c>
      <c r="N299" s="77">
        <v>315</v>
      </c>
      <c r="O299" s="62">
        <v>1033.8065736591818</v>
      </c>
      <c r="P299" s="77">
        <v>99</v>
      </c>
      <c r="Q299" s="62">
        <v>3.18</v>
      </c>
      <c r="R299" s="77">
        <v>315</v>
      </c>
      <c r="S299" s="77">
        <v>10</v>
      </c>
      <c r="T299" s="77">
        <v>1</v>
      </c>
      <c r="U299" s="77">
        <v>3</v>
      </c>
      <c r="V299" s="77">
        <v>2</v>
      </c>
      <c r="W299" s="77">
        <v>7</v>
      </c>
      <c r="X299" s="77">
        <v>4</v>
      </c>
      <c r="Y299" s="77">
        <v>7</v>
      </c>
      <c r="Z299" s="77">
        <v>5</v>
      </c>
      <c r="AA299" s="77">
        <v>7</v>
      </c>
      <c r="AB299" s="77">
        <v>0</v>
      </c>
      <c r="AC299" s="77">
        <v>15</v>
      </c>
      <c r="AD299" s="77">
        <v>23</v>
      </c>
      <c r="AE299" s="77">
        <v>10</v>
      </c>
      <c r="AF299" s="77">
        <v>3</v>
      </c>
      <c r="AG299" s="77">
        <v>2</v>
      </c>
      <c r="AH299" s="77">
        <v>0</v>
      </c>
      <c r="AI299" s="62">
        <v>14.14141414141414</v>
      </c>
      <c r="AJ299" s="62">
        <v>9.0909090909090917</v>
      </c>
      <c r="AK299" s="62">
        <v>23.232323232323232</v>
      </c>
      <c r="AL299" s="62">
        <v>0</v>
      </c>
      <c r="AM299" s="62">
        <v>53.535353535353536</v>
      </c>
      <c r="AN299" s="77">
        <v>19814</v>
      </c>
      <c r="AO299" s="77">
        <v>63438</v>
      </c>
      <c r="AP299" s="62">
        <v>0.46464646464646464</v>
      </c>
      <c r="AQ299" s="77">
        <v>99</v>
      </c>
      <c r="AR299" s="77">
        <v>23</v>
      </c>
      <c r="AS299" s="77">
        <v>78</v>
      </c>
      <c r="AT299" s="77">
        <v>21</v>
      </c>
      <c r="AU299" s="77">
        <v>0</v>
      </c>
      <c r="AV299" s="77">
        <v>1</v>
      </c>
      <c r="AW299" s="77">
        <v>9</v>
      </c>
      <c r="AX299" s="77">
        <v>13</v>
      </c>
      <c r="AY299" s="77">
        <v>0</v>
      </c>
      <c r="AZ299" s="77">
        <v>0</v>
      </c>
      <c r="BA299" s="77">
        <v>12</v>
      </c>
      <c r="BB299" s="77">
        <v>3</v>
      </c>
      <c r="BC299" s="77">
        <v>4</v>
      </c>
      <c r="BD299" s="77">
        <v>15</v>
      </c>
      <c r="BE299" s="77">
        <v>0</v>
      </c>
      <c r="BF299" s="77">
        <v>0</v>
      </c>
      <c r="BG299" s="77">
        <v>37</v>
      </c>
      <c r="BH299" s="77">
        <v>0</v>
      </c>
      <c r="BI299" s="77">
        <v>0</v>
      </c>
      <c r="BJ299" s="62">
        <v>0.13829787234042554</v>
      </c>
      <c r="BK299" s="88">
        <v>3.2</v>
      </c>
      <c r="BL299" s="88">
        <v>26.7</v>
      </c>
      <c r="BM299" s="88">
        <v>1.9</v>
      </c>
      <c r="BN299" s="88">
        <v>3.2</v>
      </c>
      <c r="BO299" s="88">
        <v>6</v>
      </c>
      <c r="BP299" s="88">
        <v>6.3</v>
      </c>
      <c r="BQ299" s="88">
        <v>1</v>
      </c>
      <c r="BR299" s="88">
        <v>6</v>
      </c>
      <c r="BS299" s="88">
        <v>6.7</v>
      </c>
      <c r="BT299" s="88">
        <v>7.3</v>
      </c>
      <c r="BU299" s="88">
        <v>2.2000000000000002</v>
      </c>
      <c r="BV299" s="88">
        <v>3.2</v>
      </c>
      <c r="BW299" s="88">
        <v>9.8000000000000007</v>
      </c>
      <c r="BX299" s="88">
        <v>4.8</v>
      </c>
      <c r="BY299" s="88">
        <v>3.5</v>
      </c>
      <c r="BZ299" s="88">
        <v>3.5</v>
      </c>
      <c r="CA299" s="88">
        <v>4.0999999999999996</v>
      </c>
      <c r="CB299" s="88">
        <v>0.6</v>
      </c>
      <c r="CC299" s="88">
        <v>31.799999999999997</v>
      </c>
      <c r="CD299" s="88">
        <v>51.7</v>
      </c>
      <c r="CE299" s="88">
        <v>16.5</v>
      </c>
    </row>
    <row r="300" spans="1:83" x14ac:dyDescent="0.25">
      <c r="A300" s="61" t="s">
        <v>914</v>
      </c>
      <c r="B300" s="61" t="s">
        <v>915</v>
      </c>
      <c r="C300" s="61" t="s">
        <v>916</v>
      </c>
      <c r="D300" s="61" t="s">
        <v>2099</v>
      </c>
      <c r="E300" s="61" t="s">
        <v>849</v>
      </c>
      <c r="F300" s="61" t="s">
        <v>850</v>
      </c>
      <c r="G300" s="61" t="s">
        <v>440</v>
      </c>
      <c r="H300" s="61" t="s">
        <v>917</v>
      </c>
      <c r="I300" s="61" t="s">
        <v>918</v>
      </c>
      <c r="J300" s="97" t="s">
        <v>918</v>
      </c>
      <c r="K300" s="61">
        <v>5432716</v>
      </c>
      <c r="L300" s="61" t="s">
        <v>189</v>
      </c>
      <c r="M300" s="83">
        <v>3.8010173947316641</v>
      </c>
      <c r="N300" s="77">
        <v>4773</v>
      </c>
      <c r="O300" s="62">
        <v>1255.7164317678566</v>
      </c>
      <c r="P300" s="77">
        <v>1910</v>
      </c>
      <c r="Q300" s="62">
        <v>2.4700000000000002</v>
      </c>
      <c r="R300" s="77">
        <v>4711</v>
      </c>
      <c r="S300" s="77">
        <v>245</v>
      </c>
      <c r="T300" s="77">
        <v>101</v>
      </c>
      <c r="U300" s="77">
        <v>146</v>
      </c>
      <c r="V300" s="77">
        <v>64</v>
      </c>
      <c r="W300" s="77">
        <v>217</v>
      </c>
      <c r="X300" s="77">
        <v>200</v>
      </c>
      <c r="Y300" s="77">
        <v>99</v>
      </c>
      <c r="Z300" s="77">
        <v>102</v>
      </c>
      <c r="AA300" s="77">
        <v>30</v>
      </c>
      <c r="AB300" s="77">
        <v>154</v>
      </c>
      <c r="AC300" s="77">
        <v>188</v>
      </c>
      <c r="AD300" s="77">
        <v>207</v>
      </c>
      <c r="AE300" s="77">
        <v>51</v>
      </c>
      <c r="AF300" s="77">
        <v>78</v>
      </c>
      <c r="AG300" s="77">
        <v>28</v>
      </c>
      <c r="AH300" s="77">
        <v>0</v>
      </c>
      <c r="AI300" s="62">
        <v>25.759162303664922</v>
      </c>
      <c r="AJ300" s="62">
        <v>14.712041884816754</v>
      </c>
      <c r="AK300" s="62">
        <v>22.565445026178011</v>
      </c>
      <c r="AL300" s="62">
        <v>8.0628272251308903</v>
      </c>
      <c r="AM300" s="62">
        <v>28.900523560209422</v>
      </c>
      <c r="AN300" s="77">
        <v>19647</v>
      </c>
      <c r="AO300" s="77">
        <v>34726</v>
      </c>
      <c r="AP300" s="62">
        <v>0.6303664921465969</v>
      </c>
      <c r="AQ300" s="77">
        <v>1910</v>
      </c>
      <c r="AR300" s="77">
        <v>482</v>
      </c>
      <c r="AS300" s="77">
        <v>1475</v>
      </c>
      <c r="AT300" s="77">
        <v>435</v>
      </c>
      <c r="AU300" s="77">
        <v>48</v>
      </c>
      <c r="AV300" s="77">
        <v>192</v>
      </c>
      <c r="AW300" s="77">
        <v>201</v>
      </c>
      <c r="AX300" s="77">
        <v>251</v>
      </c>
      <c r="AY300" s="77">
        <v>139</v>
      </c>
      <c r="AZ300" s="77">
        <v>39</v>
      </c>
      <c r="BA300" s="77">
        <v>156</v>
      </c>
      <c r="BB300" s="77">
        <v>75</v>
      </c>
      <c r="BC300" s="77">
        <v>0</v>
      </c>
      <c r="BD300" s="77">
        <v>307</v>
      </c>
      <c r="BE300" s="77">
        <v>30</v>
      </c>
      <c r="BF300" s="77">
        <v>5</v>
      </c>
      <c r="BG300" s="77">
        <v>360</v>
      </c>
      <c r="BH300" s="77">
        <v>0</v>
      </c>
      <c r="BI300" s="77">
        <v>0</v>
      </c>
      <c r="BJ300" s="62">
        <v>0.13588463671658346</v>
      </c>
      <c r="BK300" s="88">
        <v>5.4</v>
      </c>
      <c r="BL300" s="88">
        <v>8.9</v>
      </c>
      <c r="BM300" s="88">
        <v>3.6</v>
      </c>
      <c r="BN300" s="88">
        <v>5</v>
      </c>
      <c r="BO300" s="88">
        <v>5</v>
      </c>
      <c r="BP300" s="88">
        <v>6.9</v>
      </c>
      <c r="BQ300" s="88">
        <v>8.1</v>
      </c>
      <c r="BR300" s="88">
        <v>4.5</v>
      </c>
      <c r="BS300" s="88">
        <v>8.9</v>
      </c>
      <c r="BT300" s="88">
        <v>8.1999999999999993</v>
      </c>
      <c r="BU300" s="88">
        <v>4.4000000000000004</v>
      </c>
      <c r="BV300" s="88">
        <v>7.9</v>
      </c>
      <c r="BW300" s="88">
        <v>7.3</v>
      </c>
      <c r="BX300" s="88">
        <v>4.4000000000000004</v>
      </c>
      <c r="BY300" s="88">
        <v>3.7</v>
      </c>
      <c r="BZ300" s="88">
        <v>3.1</v>
      </c>
      <c r="CA300" s="88">
        <v>3.1</v>
      </c>
      <c r="CB300" s="88">
        <v>1.8</v>
      </c>
      <c r="CC300" s="88">
        <v>17.900000000000002</v>
      </c>
      <c r="CD300" s="88">
        <v>66.199999999999989</v>
      </c>
      <c r="CE300" s="88">
        <v>16.100000000000001</v>
      </c>
    </row>
    <row r="301" spans="1:83" s="18" customFormat="1" x14ac:dyDescent="0.25">
      <c r="A301" s="67" t="s">
        <v>91</v>
      </c>
      <c r="B301" s="68" t="s">
        <v>1984</v>
      </c>
      <c r="C301" s="67"/>
      <c r="D301" s="67" t="s">
        <v>2098</v>
      </c>
      <c r="E301" s="67"/>
      <c r="F301" s="67"/>
      <c r="G301" s="67"/>
      <c r="H301" s="67"/>
      <c r="I301" s="67"/>
      <c r="J301" s="98"/>
      <c r="K301" s="67">
        <v>54091</v>
      </c>
      <c r="L301" s="67" t="s">
        <v>90</v>
      </c>
      <c r="M301" s="84">
        <v>175.55061009913757</v>
      </c>
      <c r="N301" s="78">
        <v>16727</v>
      </c>
      <c r="O301" s="69">
        <v>95.283063901366504</v>
      </c>
      <c r="P301" s="78">
        <v>6557</v>
      </c>
      <c r="Q301" s="69">
        <v>2.5</v>
      </c>
      <c r="R301" s="78">
        <v>16398</v>
      </c>
      <c r="S301" s="78">
        <v>433</v>
      </c>
      <c r="T301" s="78">
        <v>314</v>
      </c>
      <c r="U301" s="78">
        <v>307</v>
      </c>
      <c r="V301" s="78">
        <v>389</v>
      </c>
      <c r="W301" s="78">
        <v>420</v>
      </c>
      <c r="X301" s="78">
        <v>396</v>
      </c>
      <c r="Y301" s="78">
        <v>281</v>
      </c>
      <c r="Z301" s="78">
        <v>346</v>
      </c>
      <c r="AA301" s="78">
        <v>258</v>
      </c>
      <c r="AB301" s="78">
        <v>549</v>
      </c>
      <c r="AC301" s="78">
        <v>640</v>
      </c>
      <c r="AD301" s="78">
        <v>676</v>
      </c>
      <c r="AE301" s="78">
        <v>494</v>
      </c>
      <c r="AF301" s="78">
        <v>607</v>
      </c>
      <c r="AG301" s="78">
        <v>243</v>
      </c>
      <c r="AH301" s="78">
        <v>204</v>
      </c>
      <c r="AI301" s="69">
        <v>16.074424279396066</v>
      </c>
      <c r="AJ301" s="69">
        <v>12.337959432667379</v>
      </c>
      <c r="AK301" s="69">
        <v>19.536373341467133</v>
      </c>
      <c r="AL301" s="69">
        <v>8.3727314320573427</v>
      </c>
      <c r="AM301" s="69">
        <v>43.678511514412079</v>
      </c>
      <c r="AN301" s="78">
        <v>27899</v>
      </c>
      <c r="AO301" s="78">
        <v>52823</v>
      </c>
      <c r="AP301" s="69">
        <v>0.47948757053530577</v>
      </c>
      <c r="AQ301" s="78">
        <v>6557</v>
      </c>
      <c r="AR301" s="78">
        <v>899</v>
      </c>
      <c r="AS301" s="78">
        <v>5316</v>
      </c>
      <c r="AT301" s="78">
        <v>1241</v>
      </c>
      <c r="AU301" s="78">
        <v>156</v>
      </c>
      <c r="AV301" s="78">
        <v>235</v>
      </c>
      <c r="AW301" s="78">
        <v>592</v>
      </c>
      <c r="AX301" s="78">
        <v>744</v>
      </c>
      <c r="AY301" s="78">
        <v>215</v>
      </c>
      <c r="AZ301" s="78">
        <v>187</v>
      </c>
      <c r="BA301" s="78">
        <v>457</v>
      </c>
      <c r="BB301" s="78">
        <v>365</v>
      </c>
      <c r="BC301" s="78">
        <v>23</v>
      </c>
      <c r="BD301" s="78">
        <v>953</v>
      </c>
      <c r="BE301" s="78">
        <v>181</v>
      </c>
      <c r="BF301" s="78">
        <v>26</v>
      </c>
      <c r="BG301" s="78">
        <v>2098</v>
      </c>
      <c r="BH301" s="78">
        <v>71</v>
      </c>
      <c r="BI301" s="78">
        <v>16</v>
      </c>
      <c r="BJ301" s="69">
        <v>0.13356543756923564</v>
      </c>
      <c r="BK301" s="89">
        <v>5</v>
      </c>
      <c r="BL301" s="89">
        <v>6</v>
      </c>
      <c r="BM301" s="89">
        <v>5.7</v>
      </c>
      <c r="BN301" s="89">
        <v>5</v>
      </c>
      <c r="BO301" s="89">
        <v>4.7</v>
      </c>
      <c r="BP301" s="89">
        <v>6.2</v>
      </c>
      <c r="BQ301" s="89">
        <v>6.2</v>
      </c>
      <c r="BR301" s="89">
        <v>4.8</v>
      </c>
      <c r="BS301" s="89">
        <v>7.7</v>
      </c>
      <c r="BT301" s="89">
        <v>6.7</v>
      </c>
      <c r="BU301" s="89">
        <v>7.1</v>
      </c>
      <c r="BV301" s="89">
        <v>8</v>
      </c>
      <c r="BW301" s="89">
        <v>6.9</v>
      </c>
      <c r="BX301" s="89">
        <v>7.1</v>
      </c>
      <c r="BY301" s="89">
        <v>5</v>
      </c>
      <c r="BZ301" s="89">
        <v>3.2</v>
      </c>
      <c r="CA301" s="89">
        <v>2.6</v>
      </c>
      <c r="CB301" s="89">
        <v>2.1</v>
      </c>
      <c r="CC301" s="89">
        <v>16.7</v>
      </c>
      <c r="CD301" s="89">
        <v>63.300000000000004</v>
      </c>
      <c r="CE301" s="89">
        <v>20.000000000000004</v>
      </c>
    </row>
    <row r="302" spans="1:83" s="72" customFormat="1" x14ac:dyDescent="0.25">
      <c r="A302" s="70" t="s">
        <v>1965</v>
      </c>
      <c r="B302" s="70" t="s">
        <v>1966</v>
      </c>
      <c r="C302" s="70" t="s">
        <v>1967</v>
      </c>
      <c r="D302" s="70" t="s">
        <v>2097</v>
      </c>
      <c r="E302" s="70" t="s">
        <v>760</v>
      </c>
      <c r="F302" s="70" t="s">
        <v>761</v>
      </c>
      <c r="G302" s="70" t="s">
        <v>440</v>
      </c>
      <c r="H302" s="70" t="s">
        <v>1968</v>
      </c>
      <c r="I302" s="70" t="s">
        <v>1969</v>
      </c>
      <c r="J302" s="96" t="s">
        <v>1969</v>
      </c>
      <c r="K302" s="70" t="s">
        <v>1978</v>
      </c>
      <c r="L302" s="70" t="s">
        <v>1978</v>
      </c>
      <c r="M302" s="82">
        <v>413.98098635897281</v>
      </c>
      <c r="N302" s="76">
        <v>3328</v>
      </c>
      <c r="O302" s="71">
        <v>8.0390165482484548</v>
      </c>
      <c r="P302" s="76">
        <v>1436</v>
      </c>
      <c r="Q302" s="71">
        <v>2.2604456824512535</v>
      </c>
      <c r="R302" s="76">
        <v>3246</v>
      </c>
      <c r="S302" s="76">
        <v>54</v>
      </c>
      <c r="T302" s="76">
        <v>42</v>
      </c>
      <c r="U302" s="76">
        <v>66</v>
      </c>
      <c r="V302" s="76">
        <v>103</v>
      </c>
      <c r="W302" s="76">
        <v>115</v>
      </c>
      <c r="X302" s="76">
        <v>99</v>
      </c>
      <c r="Y302" s="76">
        <v>73</v>
      </c>
      <c r="Z302" s="76">
        <v>51</v>
      </c>
      <c r="AA302" s="76">
        <v>47</v>
      </c>
      <c r="AB302" s="76">
        <v>160</v>
      </c>
      <c r="AC302" s="76">
        <v>73</v>
      </c>
      <c r="AD302" s="76">
        <v>143</v>
      </c>
      <c r="AE302" s="76">
        <v>164</v>
      </c>
      <c r="AF302" s="76">
        <v>128</v>
      </c>
      <c r="AG302" s="76">
        <v>76</v>
      </c>
      <c r="AH302" s="76">
        <v>42</v>
      </c>
      <c r="AI302" s="71">
        <v>11.281337047353761</v>
      </c>
      <c r="AJ302" s="71">
        <v>15.181058495821729</v>
      </c>
      <c r="AK302" s="71">
        <v>18.802228412256266</v>
      </c>
      <c r="AL302" s="71">
        <v>11.142061281337048</v>
      </c>
      <c r="AM302" s="71">
        <v>43.593314763231199</v>
      </c>
      <c r="AN302" s="76">
        <v>27914</v>
      </c>
      <c r="AO302" s="76">
        <v>49808</v>
      </c>
      <c r="AP302" s="71">
        <v>0.45264623955431754</v>
      </c>
      <c r="AQ302" s="76">
        <v>1436</v>
      </c>
      <c r="AR302" s="76">
        <v>1601</v>
      </c>
      <c r="AS302" s="76">
        <v>1213</v>
      </c>
      <c r="AT302" s="76">
        <v>223</v>
      </c>
      <c r="AU302" s="76">
        <v>20</v>
      </c>
      <c r="AV302" s="76">
        <v>25</v>
      </c>
      <c r="AW302" s="76">
        <v>53</v>
      </c>
      <c r="AX302" s="76">
        <v>127</v>
      </c>
      <c r="AY302" s="76">
        <v>67</v>
      </c>
      <c r="AZ302" s="76">
        <v>34</v>
      </c>
      <c r="BA302" s="76">
        <v>99</v>
      </c>
      <c r="BB302" s="76">
        <v>12</v>
      </c>
      <c r="BC302" s="76">
        <v>33</v>
      </c>
      <c r="BD302" s="76">
        <v>177</v>
      </c>
      <c r="BE302" s="76">
        <v>46</v>
      </c>
      <c r="BF302" s="76">
        <v>0</v>
      </c>
      <c r="BG302" s="76">
        <v>537</v>
      </c>
      <c r="BH302" s="76">
        <v>4</v>
      </c>
      <c r="BI302" s="76">
        <v>12</v>
      </c>
      <c r="BJ302" s="71">
        <v>0.10593900481540931</v>
      </c>
      <c r="BK302" s="87">
        <v>4.2</v>
      </c>
      <c r="BL302" s="87">
        <v>3</v>
      </c>
      <c r="BM302" s="87">
        <v>4.5</v>
      </c>
      <c r="BN302" s="87">
        <v>5.5</v>
      </c>
      <c r="BO302" s="87">
        <v>3.8</v>
      </c>
      <c r="BP302" s="87">
        <v>5.9</v>
      </c>
      <c r="BQ302" s="87">
        <v>4.8</v>
      </c>
      <c r="BR302" s="87">
        <v>4.7</v>
      </c>
      <c r="BS302" s="87">
        <v>6.5</v>
      </c>
      <c r="BT302" s="87">
        <v>6.2</v>
      </c>
      <c r="BU302" s="87">
        <v>7.9</v>
      </c>
      <c r="BV302" s="87">
        <v>7.4</v>
      </c>
      <c r="BW302" s="87">
        <v>9.3000000000000007</v>
      </c>
      <c r="BX302" s="87">
        <v>7</v>
      </c>
      <c r="BY302" s="87">
        <v>8.1999999999999993</v>
      </c>
      <c r="BZ302" s="87">
        <v>4.4000000000000004</v>
      </c>
      <c r="CA302" s="87">
        <v>3.8</v>
      </c>
      <c r="CB302" s="87">
        <v>2.9</v>
      </c>
      <c r="CC302" s="87">
        <v>11.7</v>
      </c>
      <c r="CD302" s="87">
        <v>62</v>
      </c>
      <c r="CE302" s="87">
        <v>26.3</v>
      </c>
    </row>
    <row r="303" spans="1:83" x14ac:dyDescent="0.25">
      <c r="A303" s="61" t="s">
        <v>757</v>
      </c>
      <c r="B303" s="61" t="s">
        <v>758</v>
      </c>
      <c r="C303" s="61" t="s">
        <v>759</v>
      </c>
      <c r="D303" s="61" t="s">
        <v>2099</v>
      </c>
      <c r="E303" s="61" t="s">
        <v>760</v>
      </c>
      <c r="F303" s="61" t="s">
        <v>761</v>
      </c>
      <c r="G303" s="61" t="s">
        <v>440</v>
      </c>
      <c r="H303" s="61" t="s">
        <v>762</v>
      </c>
      <c r="I303" s="61" t="s">
        <v>763</v>
      </c>
      <c r="J303" s="97" t="s">
        <v>763</v>
      </c>
      <c r="K303" s="61">
        <v>5420428</v>
      </c>
      <c r="L303" s="61" t="s">
        <v>161</v>
      </c>
      <c r="M303" s="83">
        <v>1.9998284142481797</v>
      </c>
      <c r="N303" s="77">
        <v>846</v>
      </c>
      <c r="O303" s="62">
        <v>423.03629350023374</v>
      </c>
      <c r="P303" s="77">
        <v>378</v>
      </c>
      <c r="Q303" s="62">
        <v>2.2400000000000002</v>
      </c>
      <c r="R303" s="77">
        <v>846</v>
      </c>
      <c r="S303" s="77">
        <v>49</v>
      </c>
      <c r="T303" s="77">
        <v>44</v>
      </c>
      <c r="U303" s="77">
        <v>9</v>
      </c>
      <c r="V303" s="77">
        <v>14</v>
      </c>
      <c r="W303" s="77">
        <v>18</v>
      </c>
      <c r="X303" s="77">
        <v>5</v>
      </c>
      <c r="Y303" s="77">
        <v>27</v>
      </c>
      <c r="Z303" s="77">
        <v>40</v>
      </c>
      <c r="AA303" s="77">
        <v>5</v>
      </c>
      <c r="AB303" s="77">
        <v>18</v>
      </c>
      <c r="AC303" s="77">
        <v>21</v>
      </c>
      <c r="AD303" s="77">
        <v>76</v>
      </c>
      <c r="AE303" s="77">
        <v>37</v>
      </c>
      <c r="AF303" s="77">
        <v>13</v>
      </c>
      <c r="AG303" s="77">
        <v>2</v>
      </c>
      <c r="AH303" s="77">
        <v>0</v>
      </c>
      <c r="AI303" s="62">
        <v>26.984126984126984</v>
      </c>
      <c r="AJ303" s="62">
        <v>8.4656084656084651</v>
      </c>
      <c r="AK303" s="62">
        <v>20.37037037037037</v>
      </c>
      <c r="AL303" s="62">
        <v>4.7619047619047619</v>
      </c>
      <c r="AM303" s="62">
        <v>39.417989417989418</v>
      </c>
      <c r="AN303" s="77">
        <v>26605</v>
      </c>
      <c r="AO303" s="77">
        <v>41983</v>
      </c>
      <c r="AP303" s="62">
        <v>0.55820105820105825</v>
      </c>
      <c r="AQ303" s="77">
        <v>378</v>
      </c>
      <c r="AR303" s="77">
        <v>95</v>
      </c>
      <c r="AS303" s="77">
        <v>278</v>
      </c>
      <c r="AT303" s="77">
        <v>100</v>
      </c>
      <c r="AU303" s="77">
        <v>3</v>
      </c>
      <c r="AV303" s="77">
        <v>19</v>
      </c>
      <c r="AW303" s="77">
        <v>53</v>
      </c>
      <c r="AX303" s="77">
        <v>7</v>
      </c>
      <c r="AY303" s="77">
        <v>23</v>
      </c>
      <c r="AZ303" s="77">
        <v>3</v>
      </c>
      <c r="BA303" s="77">
        <v>56</v>
      </c>
      <c r="BB303" s="77">
        <v>14</v>
      </c>
      <c r="BC303" s="77">
        <v>2</v>
      </c>
      <c r="BD303" s="77">
        <v>24</v>
      </c>
      <c r="BE303" s="77">
        <v>10</v>
      </c>
      <c r="BF303" s="77">
        <v>5</v>
      </c>
      <c r="BG303" s="77">
        <v>114</v>
      </c>
      <c r="BH303" s="77">
        <v>14</v>
      </c>
      <c r="BI303" s="77">
        <v>0</v>
      </c>
      <c r="BJ303" s="62">
        <v>0.18155619596541786</v>
      </c>
      <c r="BK303" s="88">
        <v>1.2</v>
      </c>
      <c r="BL303" s="88">
        <v>3.8</v>
      </c>
      <c r="BM303" s="88">
        <v>5.8</v>
      </c>
      <c r="BN303" s="88">
        <v>3.8</v>
      </c>
      <c r="BO303" s="88">
        <v>5.3</v>
      </c>
      <c r="BP303" s="88">
        <v>5.7</v>
      </c>
      <c r="BQ303" s="88">
        <v>3.9</v>
      </c>
      <c r="BR303" s="88">
        <v>10.199999999999999</v>
      </c>
      <c r="BS303" s="88">
        <v>4.3</v>
      </c>
      <c r="BT303" s="88">
        <v>8.3000000000000007</v>
      </c>
      <c r="BU303" s="88">
        <v>9.3000000000000007</v>
      </c>
      <c r="BV303" s="88">
        <v>7.2</v>
      </c>
      <c r="BW303" s="88">
        <v>10.199999999999999</v>
      </c>
      <c r="BX303" s="88">
        <v>7.9</v>
      </c>
      <c r="BY303" s="88">
        <v>8.4</v>
      </c>
      <c r="BZ303" s="88">
        <v>1.1000000000000001</v>
      </c>
      <c r="CA303" s="88">
        <v>0.8</v>
      </c>
      <c r="CB303" s="88">
        <v>3</v>
      </c>
      <c r="CC303" s="88">
        <v>10.8</v>
      </c>
      <c r="CD303" s="88">
        <v>68.2</v>
      </c>
      <c r="CE303" s="88">
        <v>21.200000000000003</v>
      </c>
    </row>
    <row r="304" spans="1:83" x14ac:dyDescent="0.25">
      <c r="A304" s="61" t="s">
        <v>936</v>
      </c>
      <c r="B304" s="61" t="s">
        <v>937</v>
      </c>
      <c r="C304" s="61" t="s">
        <v>938</v>
      </c>
      <c r="D304" s="61" t="s">
        <v>2099</v>
      </c>
      <c r="E304" s="61" t="s">
        <v>760</v>
      </c>
      <c r="F304" s="61" t="s">
        <v>761</v>
      </c>
      <c r="G304" s="61" t="s">
        <v>440</v>
      </c>
      <c r="H304" s="61" t="s">
        <v>939</v>
      </c>
      <c r="I304" s="61" t="s">
        <v>940</v>
      </c>
      <c r="J304" s="97" t="s">
        <v>940</v>
      </c>
      <c r="K304" s="61">
        <v>5434492</v>
      </c>
      <c r="L304" s="61" t="s">
        <v>193</v>
      </c>
      <c r="M304" s="83">
        <v>0.25850411731225875</v>
      </c>
      <c r="N304" s="77">
        <v>202</v>
      </c>
      <c r="O304" s="62">
        <v>781.41888841172738</v>
      </c>
      <c r="P304" s="77">
        <v>90</v>
      </c>
      <c r="Q304" s="62">
        <v>2.2400000000000002</v>
      </c>
      <c r="R304" s="77">
        <v>202</v>
      </c>
      <c r="S304" s="77">
        <v>2</v>
      </c>
      <c r="T304" s="77">
        <v>4</v>
      </c>
      <c r="U304" s="77">
        <v>7</v>
      </c>
      <c r="V304" s="77">
        <v>7</v>
      </c>
      <c r="W304" s="77">
        <v>13</v>
      </c>
      <c r="X304" s="77">
        <v>11</v>
      </c>
      <c r="Y304" s="77">
        <v>5</v>
      </c>
      <c r="Z304" s="77">
        <v>5</v>
      </c>
      <c r="AA304" s="77">
        <v>0</v>
      </c>
      <c r="AB304" s="77">
        <v>17</v>
      </c>
      <c r="AC304" s="77">
        <v>8</v>
      </c>
      <c r="AD304" s="77">
        <v>11</v>
      </c>
      <c r="AE304" s="77">
        <v>0</v>
      </c>
      <c r="AF304" s="77">
        <v>0</v>
      </c>
      <c r="AG304" s="77">
        <v>0</v>
      </c>
      <c r="AH304" s="77">
        <v>0</v>
      </c>
      <c r="AI304" s="62">
        <v>14.444444444444443</v>
      </c>
      <c r="AJ304" s="62">
        <v>22.222222222222221</v>
      </c>
      <c r="AK304" s="62">
        <v>23.333333333333332</v>
      </c>
      <c r="AL304" s="62">
        <v>18.888888888888889</v>
      </c>
      <c r="AM304" s="62">
        <v>21.111111111111111</v>
      </c>
      <c r="AN304" s="77">
        <v>20705</v>
      </c>
      <c r="AO304" s="77">
        <v>38000</v>
      </c>
      <c r="AP304" s="62">
        <v>0.6</v>
      </c>
      <c r="AQ304" s="77">
        <v>90</v>
      </c>
      <c r="AR304" s="77">
        <v>14</v>
      </c>
      <c r="AS304" s="77">
        <v>85</v>
      </c>
      <c r="AT304" s="77">
        <v>5</v>
      </c>
      <c r="AU304" s="77">
        <v>4</v>
      </c>
      <c r="AV304" s="77">
        <v>2</v>
      </c>
      <c r="AW304" s="77">
        <v>5</v>
      </c>
      <c r="AX304" s="77">
        <v>7</v>
      </c>
      <c r="AY304" s="77">
        <v>22</v>
      </c>
      <c r="AZ304" s="77">
        <v>2</v>
      </c>
      <c r="BA304" s="77">
        <v>10</v>
      </c>
      <c r="BB304" s="77">
        <v>0</v>
      </c>
      <c r="BC304" s="77">
        <v>0</v>
      </c>
      <c r="BD304" s="77">
        <v>17</v>
      </c>
      <c r="BE304" s="77">
        <v>8</v>
      </c>
      <c r="BF304" s="77">
        <v>0</v>
      </c>
      <c r="BG304" s="77">
        <v>11</v>
      </c>
      <c r="BH304" s="77">
        <v>0</v>
      </c>
      <c r="BI304" s="77">
        <v>0</v>
      </c>
      <c r="BJ304" s="62">
        <v>7.9545454545454544E-2</v>
      </c>
      <c r="BK304" s="88">
        <v>4</v>
      </c>
      <c r="BL304" s="88">
        <v>4</v>
      </c>
      <c r="BM304" s="88">
        <v>8.4</v>
      </c>
      <c r="BN304" s="88">
        <v>2</v>
      </c>
      <c r="BO304" s="88">
        <v>4</v>
      </c>
      <c r="BP304" s="88">
        <v>3</v>
      </c>
      <c r="BQ304" s="88">
        <v>0</v>
      </c>
      <c r="BR304" s="88">
        <v>2</v>
      </c>
      <c r="BS304" s="88">
        <v>9.9</v>
      </c>
      <c r="BT304" s="88">
        <v>5.4</v>
      </c>
      <c r="BU304" s="88">
        <v>2</v>
      </c>
      <c r="BV304" s="88">
        <v>13.4</v>
      </c>
      <c r="BW304" s="88">
        <v>10.4</v>
      </c>
      <c r="BX304" s="88">
        <v>3.5</v>
      </c>
      <c r="BY304" s="88">
        <v>5.9</v>
      </c>
      <c r="BZ304" s="88">
        <v>9.9</v>
      </c>
      <c r="CA304" s="88">
        <v>8.9</v>
      </c>
      <c r="CB304" s="88">
        <v>3.5</v>
      </c>
      <c r="CC304" s="88">
        <v>16.399999999999999</v>
      </c>
      <c r="CD304" s="88">
        <v>52.099999999999994</v>
      </c>
      <c r="CE304" s="88">
        <v>31.700000000000003</v>
      </c>
    </row>
    <row r="305" spans="1:83" x14ac:dyDescent="0.25">
      <c r="A305" s="61" t="s">
        <v>982</v>
      </c>
      <c r="B305" s="61" t="s">
        <v>983</v>
      </c>
      <c r="C305" s="61" t="s">
        <v>984</v>
      </c>
      <c r="D305" s="61" t="s">
        <v>2099</v>
      </c>
      <c r="E305" s="61" t="s">
        <v>760</v>
      </c>
      <c r="F305" s="61" t="s">
        <v>761</v>
      </c>
      <c r="G305" s="61" t="s">
        <v>440</v>
      </c>
      <c r="H305" s="61" t="s">
        <v>985</v>
      </c>
      <c r="I305" s="61" t="s">
        <v>986</v>
      </c>
      <c r="J305" s="97" t="s">
        <v>986</v>
      </c>
      <c r="K305" s="61">
        <v>5436460</v>
      </c>
      <c r="L305" s="61" t="s">
        <v>201</v>
      </c>
      <c r="M305" s="83">
        <v>0.42726772304229343</v>
      </c>
      <c r="N305" s="77">
        <v>394</v>
      </c>
      <c r="O305" s="62">
        <v>922.13845968655016</v>
      </c>
      <c r="P305" s="77">
        <v>154</v>
      </c>
      <c r="Q305" s="62">
        <v>2.56</v>
      </c>
      <c r="R305" s="77">
        <v>394</v>
      </c>
      <c r="S305" s="77">
        <v>10</v>
      </c>
      <c r="T305" s="77">
        <v>11</v>
      </c>
      <c r="U305" s="77">
        <v>20</v>
      </c>
      <c r="V305" s="77">
        <v>0</v>
      </c>
      <c r="W305" s="77">
        <v>15</v>
      </c>
      <c r="X305" s="77">
        <v>10</v>
      </c>
      <c r="Y305" s="77">
        <v>11</v>
      </c>
      <c r="Z305" s="77">
        <v>4</v>
      </c>
      <c r="AA305" s="77">
        <v>6</v>
      </c>
      <c r="AB305" s="77">
        <v>11</v>
      </c>
      <c r="AC305" s="77">
        <v>31</v>
      </c>
      <c r="AD305" s="77">
        <v>5</v>
      </c>
      <c r="AE305" s="77">
        <v>8</v>
      </c>
      <c r="AF305" s="77">
        <v>0</v>
      </c>
      <c r="AG305" s="77">
        <v>12</v>
      </c>
      <c r="AH305" s="77">
        <v>0</v>
      </c>
      <c r="AI305" s="62">
        <v>26.623376623376622</v>
      </c>
      <c r="AJ305" s="62">
        <v>9.7402597402597415</v>
      </c>
      <c r="AK305" s="62">
        <v>20.129870129870131</v>
      </c>
      <c r="AL305" s="62">
        <v>7.1428571428571423</v>
      </c>
      <c r="AM305" s="62">
        <v>36.363636363636367</v>
      </c>
      <c r="AN305" s="77">
        <v>21321</v>
      </c>
      <c r="AO305" s="77">
        <v>40000</v>
      </c>
      <c r="AP305" s="62">
        <v>0.56493506493506496</v>
      </c>
      <c r="AQ305" s="77">
        <v>154</v>
      </c>
      <c r="AR305" s="77">
        <v>41</v>
      </c>
      <c r="AS305" s="77">
        <v>137</v>
      </c>
      <c r="AT305" s="77">
        <v>17</v>
      </c>
      <c r="AU305" s="77">
        <v>20</v>
      </c>
      <c r="AV305" s="77">
        <v>7</v>
      </c>
      <c r="AW305" s="77">
        <v>11</v>
      </c>
      <c r="AX305" s="77">
        <v>13</v>
      </c>
      <c r="AY305" s="77">
        <v>8</v>
      </c>
      <c r="AZ305" s="77">
        <v>4</v>
      </c>
      <c r="BA305" s="77">
        <v>15</v>
      </c>
      <c r="BB305" s="77">
        <v>0</v>
      </c>
      <c r="BC305" s="77">
        <v>6</v>
      </c>
      <c r="BD305" s="77">
        <v>39</v>
      </c>
      <c r="BE305" s="77">
        <v>3</v>
      </c>
      <c r="BF305" s="77">
        <v>0</v>
      </c>
      <c r="BG305" s="77">
        <v>25</v>
      </c>
      <c r="BH305" s="77">
        <v>0</v>
      </c>
      <c r="BI305" s="77">
        <v>0</v>
      </c>
      <c r="BJ305" s="62">
        <v>0.13907284768211919</v>
      </c>
      <c r="BK305" s="88">
        <v>10.4</v>
      </c>
      <c r="BL305" s="88">
        <v>7.6</v>
      </c>
      <c r="BM305" s="88">
        <v>4.3</v>
      </c>
      <c r="BN305" s="88">
        <v>2</v>
      </c>
      <c r="BO305" s="88">
        <v>1.8</v>
      </c>
      <c r="BP305" s="88">
        <v>8.4</v>
      </c>
      <c r="BQ305" s="88">
        <v>4.3</v>
      </c>
      <c r="BR305" s="88">
        <v>8.9</v>
      </c>
      <c r="BS305" s="88">
        <v>2</v>
      </c>
      <c r="BT305" s="88">
        <v>2.2999999999999998</v>
      </c>
      <c r="BU305" s="88">
        <v>7.4</v>
      </c>
      <c r="BV305" s="88">
        <v>5.0999999999999996</v>
      </c>
      <c r="BW305" s="88">
        <v>1.5</v>
      </c>
      <c r="BX305" s="88">
        <v>7.4</v>
      </c>
      <c r="BY305" s="88">
        <v>8.9</v>
      </c>
      <c r="BZ305" s="88">
        <v>14.5</v>
      </c>
      <c r="CA305" s="88">
        <v>1.5</v>
      </c>
      <c r="CB305" s="88">
        <v>1.8</v>
      </c>
      <c r="CC305" s="88">
        <v>22.3</v>
      </c>
      <c r="CD305" s="88">
        <v>43.7</v>
      </c>
      <c r="CE305" s="88">
        <v>34.099999999999994</v>
      </c>
    </row>
    <row r="306" spans="1:83" x14ac:dyDescent="0.25">
      <c r="A306" s="61" t="s">
        <v>1292</v>
      </c>
      <c r="B306" s="61" t="s">
        <v>1293</v>
      </c>
      <c r="C306" s="61" t="s">
        <v>1294</v>
      </c>
      <c r="D306" s="61" t="s">
        <v>2099</v>
      </c>
      <c r="E306" s="61" t="s">
        <v>760</v>
      </c>
      <c r="F306" s="61" t="s">
        <v>761</v>
      </c>
      <c r="G306" s="61" t="s">
        <v>440</v>
      </c>
      <c r="H306" s="61" t="s">
        <v>1295</v>
      </c>
      <c r="I306" s="61" t="s">
        <v>1296</v>
      </c>
      <c r="J306" s="97" t="s">
        <v>1296</v>
      </c>
      <c r="K306" s="61">
        <v>5462284</v>
      </c>
      <c r="L306" s="61" t="s">
        <v>259</v>
      </c>
      <c r="M306" s="83">
        <v>0.82648441272863904</v>
      </c>
      <c r="N306" s="77">
        <v>1520</v>
      </c>
      <c r="O306" s="62">
        <v>1839.1151443276692</v>
      </c>
      <c r="P306" s="77">
        <v>535</v>
      </c>
      <c r="Q306" s="62">
        <v>2.83</v>
      </c>
      <c r="R306" s="77">
        <v>1514</v>
      </c>
      <c r="S306" s="77">
        <v>55</v>
      </c>
      <c r="T306" s="77">
        <v>35</v>
      </c>
      <c r="U306" s="77">
        <v>52</v>
      </c>
      <c r="V306" s="77">
        <v>16</v>
      </c>
      <c r="W306" s="77">
        <v>33</v>
      </c>
      <c r="X306" s="77">
        <v>20</v>
      </c>
      <c r="Y306" s="77">
        <v>41</v>
      </c>
      <c r="Z306" s="77">
        <v>32</v>
      </c>
      <c r="AA306" s="77">
        <v>23</v>
      </c>
      <c r="AB306" s="77">
        <v>50</v>
      </c>
      <c r="AC306" s="77">
        <v>58</v>
      </c>
      <c r="AD306" s="77">
        <v>82</v>
      </c>
      <c r="AE306" s="77">
        <v>16</v>
      </c>
      <c r="AF306" s="77">
        <v>12</v>
      </c>
      <c r="AG306" s="77">
        <v>10</v>
      </c>
      <c r="AH306" s="77">
        <v>0</v>
      </c>
      <c r="AI306" s="62">
        <v>26.542056074766357</v>
      </c>
      <c r="AJ306" s="62">
        <v>9.1588785046728969</v>
      </c>
      <c r="AK306" s="62">
        <v>21.682242990654206</v>
      </c>
      <c r="AL306" s="62">
        <v>9.3457943925233646</v>
      </c>
      <c r="AM306" s="62">
        <v>33.271028037383175</v>
      </c>
      <c r="AN306" s="77">
        <v>19627</v>
      </c>
      <c r="AO306" s="77">
        <v>42279</v>
      </c>
      <c r="AP306" s="62">
        <v>0.57383177570093458</v>
      </c>
      <c r="AQ306" s="77">
        <v>535</v>
      </c>
      <c r="AR306" s="77">
        <v>96</v>
      </c>
      <c r="AS306" s="77">
        <v>366</v>
      </c>
      <c r="AT306" s="77">
        <v>169</v>
      </c>
      <c r="AU306" s="77">
        <v>12</v>
      </c>
      <c r="AV306" s="77">
        <v>40</v>
      </c>
      <c r="AW306" s="77">
        <v>75</v>
      </c>
      <c r="AX306" s="77">
        <v>44</v>
      </c>
      <c r="AY306" s="77">
        <v>8</v>
      </c>
      <c r="AZ306" s="77">
        <v>13</v>
      </c>
      <c r="BA306" s="77">
        <v>13</v>
      </c>
      <c r="BB306" s="77">
        <v>59</v>
      </c>
      <c r="BC306" s="77">
        <v>21</v>
      </c>
      <c r="BD306" s="77">
        <v>98</v>
      </c>
      <c r="BE306" s="77">
        <v>0</v>
      </c>
      <c r="BF306" s="77">
        <v>10</v>
      </c>
      <c r="BG306" s="77">
        <v>98</v>
      </c>
      <c r="BH306" s="77">
        <v>19</v>
      </c>
      <c r="BI306" s="77">
        <v>0</v>
      </c>
      <c r="BJ306" s="62">
        <v>0.23333333333333334</v>
      </c>
      <c r="BK306" s="88">
        <v>3.6</v>
      </c>
      <c r="BL306" s="88">
        <v>5.5</v>
      </c>
      <c r="BM306" s="88">
        <v>8.3000000000000007</v>
      </c>
      <c r="BN306" s="88">
        <v>5.9</v>
      </c>
      <c r="BO306" s="88">
        <v>2.2000000000000002</v>
      </c>
      <c r="BP306" s="88">
        <v>5.0999999999999996</v>
      </c>
      <c r="BQ306" s="88">
        <v>8.1</v>
      </c>
      <c r="BR306" s="88">
        <v>5.3</v>
      </c>
      <c r="BS306" s="88">
        <v>8</v>
      </c>
      <c r="BT306" s="88">
        <v>7</v>
      </c>
      <c r="BU306" s="88">
        <v>8.1999999999999993</v>
      </c>
      <c r="BV306" s="88">
        <v>7</v>
      </c>
      <c r="BW306" s="88">
        <v>7.2</v>
      </c>
      <c r="BX306" s="88">
        <v>4.0999999999999996</v>
      </c>
      <c r="BY306" s="88">
        <v>6.4</v>
      </c>
      <c r="BZ306" s="88">
        <v>4.9000000000000004</v>
      </c>
      <c r="CA306" s="88">
        <v>1.3</v>
      </c>
      <c r="CB306" s="88">
        <v>2</v>
      </c>
      <c r="CC306" s="88">
        <v>17.399999999999999</v>
      </c>
      <c r="CD306" s="88">
        <v>64</v>
      </c>
      <c r="CE306" s="88">
        <v>18.7</v>
      </c>
    </row>
    <row r="307" spans="1:83" x14ac:dyDescent="0.25">
      <c r="A307" s="61" t="s">
        <v>1545</v>
      </c>
      <c r="B307" s="61" t="s">
        <v>1546</v>
      </c>
      <c r="C307" s="61" t="s">
        <v>1547</v>
      </c>
      <c r="D307" s="61" t="s">
        <v>2099</v>
      </c>
      <c r="E307" s="61" t="s">
        <v>760</v>
      </c>
      <c r="F307" s="61" t="s">
        <v>761</v>
      </c>
      <c r="G307" s="61" t="s">
        <v>440</v>
      </c>
      <c r="H307" s="61" t="s">
        <v>1548</v>
      </c>
      <c r="I307" s="61" t="s">
        <v>1549</v>
      </c>
      <c r="J307" s="97" t="s">
        <v>1549</v>
      </c>
      <c r="K307" s="61">
        <v>5480020</v>
      </c>
      <c r="L307" s="61" t="s">
        <v>308</v>
      </c>
      <c r="M307" s="83">
        <v>3.5262748671375328</v>
      </c>
      <c r="N307" s="77">
        <v>532</v>
      </c>
      <c r="O307" s="62">
        <v>150.86742243433028</v>
      </c>
      <c r="P307" s="77">
        <v>197</v>
      </c>
      <c r="Q307" s="62">
        <v>2.31</v>
      </c>
      <c r="R307" s="77">
        <v>455</v>
      </c>
      <c r="S307" s="77">
        <v>2</v>
      </c>
      <c r="T307" s="77">
        <v>12</v>
      </c>
      <c r="U307" s="77">
        <v>8</v>
      </c>
      <c r="V307" s="77">
        <v>8</v>
      </c>
      <c r="W307" s="77">
        <v>18</v>
      </c>
      <c r="X307" s="77">
        <v>21</v>
      </c>
      <c r="Y307" s="77">
        <v>6</v>
      </c>
      <c r="Z307" s="77">
        <v>5</v>
      </c>
      <c r="AA307" s="77">
        <v>11</v>
      </c>
      <c r="AB307" s="77">
        <v>43</v>
      </c>
      <c r="AC307" s="77">
        <v>17</v>
      </c>
      <c r="AD307" s="77">
        <v>23</v>
      </c>
      <c r="AE307" s="77">
        <v>10</v>
      </c>
      <c r="AF307" s="77">
        <v>6</v>
      </c>
      <c r="AG307" s="77">
        <v>4</v>
      </c>
      <c r="AH307" s="77">
        <v>3</v>
      </c>
      <c r="AI307" s="62">
        <v>11.167512690355331</v>
      </c>
      <c r="AJ307" s="62">
        <v>13.197969543147209</v>
      </c>
      <c r="AK307" s="62">
        <v>21.82741116751269</v>
      </c>
      <c r="AL307" s="62">
        <v>21.82741116751269</v>
      </c>
      <c r="AM307" s="62">
        <v>31.979695431472084</v>
      </c>
      <c r="AN307" s="77">
        <v>27281</v>
      </c>
      <c r="AO307" s="77">
        <v>55114</v>
      </c>
      <c r="AP307" s="62">
        <v>0.46192893401015228</v>
      </c>
      <c r="AQ307" s="77">
        <v>197</v>
      </c>
      <c r="AR307" s="77">
        <v>96</v>
      </c>
      <c r="AS307" s="77">
        <v>137</v>
      </c>
      <c r="AT307" s="77">
        <v>60</v>
      </c>
      <c r="AU307" s="77">
        <v>7</v>
      </c>
      <c r="AV307" s="77">
        <v>4</v>
      </c>
      <c r="AW307" s="77">
        <v>11</v>
      </c>
      <c r="AX307" s="77">
        <v>24</v>
      </c>
      <c r="AY307" s="77">
        <v>4</v>
      </c>
      <c r="AZ307" s="77">
        <v>16</v>
      </c>
      <c r="BA307" s="77">
        <v>7</v>
      </c>
      <c r="BB307" s="77">
        <v>7</v>
      </c>
      <c r="BC307" s="77">
        <v>8</v>
      </c>
      <c r="BD307" s="77">
        <v>53</v>
      </c>
      <c r="BE307" s="77">
        <v>0</v>
      </c>
      <c r="BF307" s="77">
        <v>0</v>
      </c>
      <c r="BG307" s="77">
        <v>46</v>
      </c>
      <c r="BH307" s="77">
        <v>0</v>
      </c>
      <c r="BI307" s="77">
        <v>0</v>
      </c>
      <c r="BJ307" s="62">
        <v>0.18716577540106952</v>
      </c>
      <c r="BK307" s="88">
        <v>7.1</v>
      </c>
      <c r="BL307" s="88">
        <v>1.3</v>
      </c>
      <c r="BM307" s="88">
        <v>1.1000000000000001</v>
      </c>
      <c r="BN307" s="88">
        <v>2.2999999999999998</v>
      </c>
      <c r="BO307" s="88">
        <v>1.7</v>
      </c>
      <c r="BP307" s="88">
        <v>0</v>
      </c>
      <c r="BQ307" s="88">
        <v>4.9000000000000004</v>
      </c>
      <c r="BR307" s="88">
        <v>4.7</v>
      </c>
      <c r="BS307" s="88">
        <v>9</v>
      </c>
      <c r="BT307" s="88">
        <v>3</v>
      </c>
      <c r="BU307" s="88">
        <v>7.3</v>
      </c>
      <c r="BV307" s="88">
        <v>6.8</v>
      </c>
      <c r="BW307" s="88">
        <v>7</v>
      </c>
      <c r="BX307" s="88">
        <v>13.5</v>
      </c>
      <c r="BY307" s="88">
        <v>13.9</v>
      </c>
      <c r="BZ307" s="88">
        <v>4.0999999999999996</v>
      </c>
      <c r="CA307" s="88">
        <v>6.2</v>
      </c>
      <c r="CB307" s="88">
        <v>6</v>
      </c>
      <c r="CC307" s="88">
        <v>9.5</v>
      </c>
      <c r="CD307" s="88">
        <v>46.699999999999996</v>
      </c>
      <c r="CE307" s="88">
        <v>43.7</v>
      </c>
    </row>
    <row r="308" spans="1:83" s="18" customFormat="1" x14ac:dyDescent="0.25">
      <c r="A308" s="67" t="s">
        <v>93</v>
      </c>
      <c r="B308" s="68" t="s">
        <v>1984</v>
      </c>
      <c r="C308" s="67"/>
      <c r="D308" s="67" t="s">
        <v>2098</v>
      </c>
      <c r="E308" s="67"/>
      <c r="F308" s="67"/>
      <c r="G308" s="67"/>
      <c r="H308" s="67"/>
      <c r="I308" s="67"/>
      <c r="J308" s="98"/>
      <c r="K308" s="67">
        <v>54093</v>
      </c>
      <c r="L308" s="67" t="s">
        <v>92</v>
      </c>
      <c r="M308" s="84">
        <v>421.01934589344171</v>
      </c>
      <c r="N308" s="78">
        <v>6822</v>
      </c>
      <c r="O308" s="69">
        <v>16.203530945883472</v>
      </c>
      <c r="P308" s="78">
        <v>2790</v>
      </c>
      <c r="Q308" s="69">
        <v>2.39</v>
      </c>
      <c r="R308" s="78">
        <v>6657</v>
      </c>
      <c r="S308" s="78">
        <v>172</v>
      </c>
      <c r="T308" s="78">
        <v>148</v>
      </c>
      <c r="U308" s="78">
        <v>162</v>
      </c>
      <c r="V308" s="78">
        <v>148</v>
      </c>
      <c r="W308" s="78">
        <v>212</v>
      </c>
      <c r="X308" s="78">
        <v>166</v>
      </c>
      <c r="Y308" s="78">
        <v>163</v>
      </c>
      <c r="Z308" s="78">
        <v>137</v>
      </c>
      <c r="AA308" s="78">
        <v>92</v>
      </c>
      <c r="AB308" s="78">
        <v>299</v>
      </c>
      <c r="AC308" s="78">
        <v>208</v>
      </c>
      <c r="AD308" s="78">
        <v>340</v>
      </c>
      <c r="AE308" s="78">
        <v>235</v>
      </c>
      <c r="AF308" s="78">
        <v>159</v>
      </c>
      <c r="AG308" s="78">
        <v>104</v>
      </c>
      <c r="AH308" s="78">
        <v>45</v>
      </c>
      <c r="AI308" s="69">
        <v>17.275985663082437</v>
      </c>
      <c r="AJ308" s="69">
        <v>12.903225806451612</v>
      </c>
      <c r="AK308" s="69">
        <v>20</v>
      </c>
      <c r="AL308" s="69">
        <v>10.716845878136201</v>
      </c>
      <c r="AM308" s="69">
        <v>39.103942652329749</v>
      </c>
      <c r="AN308" s="78">
        <v>27914</v>
      </c>
      <c r="AO308" s="78">
        <v>49808</v>
      </c>
      <c r="AP308" s="69">
        <v>0.50179211469534046</v>
      </c>
      <c r="AQ308" s="78">
        <v>2790</v>
      </c>
      <c r="AR308" s="78">
        <v>1943</v>
      </c>
      <c r="AS308" s="78">
        <v>2216</v>
      </c>
      <c r="AT308" s="78">
        <v>574</v>
      </c>
      <c r="AU308" s="78">
        <v>66</v>
      </c>
      <c r="AV308" s="78">
        <v>97</v>
      </c>
      <c r="AW308" s="78">
        <v>208</v>
      </c>
      <c r="AX308" s="78">
        <v>222</v>
      </c>
      <c r="AY308" s="78">
        <v>132</v>
      </c>
      <c r="AZ308" s="78">
        <v>72</v>
      </c>
      <c r="BA308" s="78">
        <v>200</v>
      </c>
      <c r="BB308" s="78">
        <v>92</v>
      </c>
      <c r="BC308" s="78">
        <v>70</v>
      </c>
      <c r="BD308" s="78">
        <v>408</v>
      </c>
      <c r="BE308" s="78">
        <v>67</v>
      </c>
      <c r="BF308" s="78">
        <v>15</v>
      </c>
      <c r="BG308" s="78">
        <v>831</v>
      </c>
      <c r="BH308" s="78">
        <v>37</v>
      </c>
      <c r="BI308" s="78">
        <v>12</v>
      </c>
      <c r="BJ308" s="69">
        <v>0.14907077896401741</v>
      </c>
      <c r="BK308" s="89">
        <v>4.2</v>
      </c>
      <c r="BL308" s="89">
        <v>3</v>
      </c>
      <c r="BM308" s="89">
        <v>4.5</v>
      </c>
      <c r="BN308" s="89">
        <v>5.5</v>
      </c>
      <c r="BO308" s="89">
        <v>3.8</v>
      </c>
      <c r="BP308" s="89">
        <v>5.9</v>
      </c>
      <c r="BQ308" s="89">
        <v>4.8</v>
      </c>
      <c r="BR308" s="89">
        <v>4.7</v>
      </c>
      <c r="BS308" s="89">
        <v>6.5</v>
      </c>
      <c r="BT308" s="89">
        <v>6.2</v>
      </c>
      <c r="BU308" s="89">
        <v>7.9</v>
      </c>
      <c r="BV308" s="89">
        <v>7.4</v>
      </c>
      <c r="BW308" s="89">
        <v>9.3000000000000007</v>
      </c>
      <c r="BX308" s="89">
        <v>7</v>
      </c>
      <c r="BY308" s="89">
        <v>8.1999999999999993</v>
      </c>
      <c r="BZ308" s="89">
        <v>4.4000000000000004</v>
      </c>
      <c r="CA308" s="89">
        <v>3.8</v>
      </c>
      <c r="CB308" s="89">
        <v>2.9</v>
      </c>
      <c r="CC308" s="89">
        <v>11.7</v>
      </c>
      <c r="CD308" s="89">
        <v>62</v>
      </c>
      <c r="CE308" s="89">
        <v>26.3</v>
      </c>
    </row>
    <row r="309" spans="1:83" s="72" customFormat="1" x14ac:dyDescent="0.25">
      <c r="A309" s="70" t="s">
        <v>1940</v>
      </c>
      <c r="B309" s="70" t="s">
        <v>1941</v>
      </c>
      <c r="C309" s="70" t="s">
        <v>1942</v>
      </c>
      <c r="D309" s="70" t="s">
        <v>2097</v>
      </c>
      <c r="E309" s="70" t="s">
        <v>873</v>
      </c>
      <c r="F309" s="70" t="s">
        <v>874</v>
      </c>
      <c r="G309" s="70" t="s">
        <v>440</v>
      </c>
      <c r="H309" s="70" t="s">
        <v>1943</v>
      </c>
      <c r="I309" s="70" t="s">
        <v>1944</v>
      </c>
      <c r="J309" s="96" t="s">
        <v>1944</v>
      </c>
      <c r="K309" s="70" t="s">
        <v>1978</v>
      </c>
      <c r="L309" s="70" t="s">
        <v>1978</v>
      </c>
      <c r="M309" s="82">
        <v>259.18749926599878</v>
      </c>
      <c r="N309" s="76">
        <v>5278</v>
      </c>
      <c r="O309" s="71">
        <v>20.363636421304786</v>
      </c>
      <c r="P309" s="76">
        <v>1688</v>
      </c>
      <c r="Q309" s="71">
        <v>3.0888625592417061</v>
      </c>
      <c r="R309" s="76">
        <v>5214</v>
      </c>
      <c r="S309" s="76">
        <v>57</v>
      </c>
      <c r="T309" s="76">
        <v>85</v>
      </c>
      <c r="U309" s="76">
        <v>96</v>
      </c>
      <c r="V309" s="76">
        <v>91</v>
      </c>
      <c r="W309" s="76">
        <v>76</v>
      </c>
      <c r="X309" s="76">
        <v>104</v>
      </c>
      <c r="Y309" s="76">
        <v>92</v>
      </c>
      <c r="Z309" s="76">
        <v>64</v>
      </c>
      <c r="AA309" s="76">
        <v>106</v>
      </c>
      <c r="AB309" s="76">
        <v>118</v>
      </c>
      <c r="AC309" s="76">
        <v>208</v>
      </c>
      <c r="AD309" s="76">
        <v>170</v>
      </c>
      <c r="AE309" s="76">
        <v>167</v>
      </c>
      <c r="AF309" s="76">
        <v>164</v>
      </c>
      <c r="AG309" s="76">
        <v>70</v>
      </c>
      <c r="AH309" s="76">
        <v>21</v>
      </c>
      <c r="AI309" s="71">
        <v>14.099526066350712</v>
      </c>
      <c r="AJ309" s="71">
        <v>9.8933649289099517</v>
      </c>
      <c r="AK309" s="71">
        <v>21.682464454976301</v>
      </c>
      <c r="AL309" s="71">
        <v>6.9905213270142177</v>
      </c>
      <c r="AM309" s="71">
        <v>47.393364928909953</v>
      </c>
      <c r="AN309" s="76">
        <v>27047</v>
      </c>
      <c r="AO309" s="76">
        <v>50601</v>
      </c>
      <c r="AP309" s="71">
        <v>0.45675355450236965</v>
      </c>
      <c r="AQ309" s="76">
        <v>1688</v>
      </c>
      <c r="AR309" s="76">
        <v>1000</v>
      </c>
      <c r="AS309" s="76">
        <v>1607</v>
      </c>
      <c r="AT309" s="76">
        <v>81</v>
      </c>
      <c r="AU309" s="76">
        <v>107</v>
      </c>
      <c r="AV309" s="76">
        <v>49</v>
      </c>
      <c r="AW309" s="76">
        <v>63</v>
      </c>
      <c r="AX309" s="76">
        <v>174</v>
      </c>
      <c r="AY309" s="76">
        <v>24</v>
      </c>
      <c r="AZ309" s="76">
        <v>62</v>
      </c>
      <c r="BA309" s="76">
        <v>236</v>
      </c>
      <c r="BB309" s="76">
        <v>0</v>
      </c>
      <c r="BC309" s="76">
        <v>26</v>
      </c>
      <c r="BD309" s="76">
        <v>287</v>
      </c>
      <c r="BE309" s="76">
        <v>12</v>
      </c>
      <c r="BF309" s="76">
        <v>11</v>
      </c>
      <c r="BG309" s="76">
        <v>571</v>
      </c>
      <c r="BH309" s="76">
        <v>22</v>
      </c>
      <c r="BI309" s="76">
        <v>0</v>
      </c>
      <c r="BJ309" s="71">
        <v>9.8540145985401464E-2</v>
      </c>
      <c r="BK309" s="87">
        <v>4.7</v>
      </c>
      <c r="BL309" s="87">
        <v>5.4</v>
      </c>
      <c r="BM309" s="87">
        <v>5.8</v>
      </c>
      <c r="BN309" s="87">
        <v>5.8</v>
      </c>
      <c r="BO309" s="87">
        <v>4.2</v>
      </c>
      <c r="BP309" s="87">
        <v>5.2</v>
      </c>
      <c r="BQ309" s="87">
        <v>4.5999999999999996</v>
      </c>
      <c r="BR309" s="87">
        <v>5.3</v>
      </c>
      <c r="BS309" s="87">
        <v>5.0999999999999996</v>
      </c>
      <c r="BT309" s="87">
        <v>6.9</v>
      </c>
      <c r="BU309" s="87">
        <v>8</v>
      </c>
      <c r="BV309" s="87">
        <v>7.9</v>
      </c>
      <c r="BW309" s="87">
        <v>8.5</v>
      </c>
      <c r="BX309" s="87">
        <v>7.1</v>
      </c>
      <c r="BY309" s="87">
        <v>6.3</v>
      </c>
      <c r="BZ309" s="87">
        <v>4.2</v>
      </c>
      <c r="CA309" s="87">
        <v>3</v>
      </c>
      <c r="CB309" s="87">
        <v>1.8</v>
      </c>
      <c r="CC309" s="87">
        <v>15.900000000000002</v>
      </c>
      <c r="CD309" s="87">
        <v>61.499999999999993</v>
      </c>
      <c r="CE309" s="87">
        <v>22.4</v>
      </c>
    </row>
    <row r="310" spans="1:83" x14ac:dyDescent="0.25">
      <c r="A310" s="61" t="s">
        <v>870</v>
      </c>
      <c r="B310" s="61" t="s">
        <v>871</v>
      </c>
      <c r="C310" s="61" t="s">
        <v>872</v>
      </c>
      <c r="D310" s="61" t="s">
        <v>2099</v>
      </c>
      <c r="E310" s="61" t="s">
        <v>873</v>
      </c>
      <c r="F310" s="61" t="s">
        <v>874</v>
      </c>
      <c r="G310" s="61" t="s">
        <v>440</v>
      </c>
      <c r="H310" s="61" t="s">
        <v>875</v>
      </c>
      <c r="I310" s="61" t="s">
        <v>876</v>
      </c>
      <c r="J310" s="97" t="s">
        <v>876</v>
      </c>
      <c r="K310" s="61">
        <v>5429404</v>
      </c>
      <c r="L310" s="61" t="s">
        <v>181</v>
      </c>
      <c r="M310" s="83">
        <v>0.10088221067740284</v>
      </c>
      <c r="N310" s="77">
        <v>97</v>
      </c>
      <c r="O310" s="62">
        <v>961.5173909122866</v>
      </c>
      <c r="P310" s="77">
        <v>27</v>
      </c>
      <c r="Q310" s="62">
        <v>3.59</v>
      </c>
      <c r="R310" s="77">
        <v>97</v>
      </c>
      <c r="S310" s="77">
        <v>2</v>
      </c>
      <c r="T310" s="77">
        <v>0</v>
      </c>
      <c r="U310" s="77">
        <v>0</v>
      </c>
      <c r="V310" s="77">
        <v>5</v>
      </c>
      <c r="W310" s="77">
        <v>7</v>
      </c>
      <c r="X310" s="77">
        <v>3</v>
      </c>
      <c r="Y310" s="77">
        <v>2</v>
      </c>
      <c r="Z310" s="77">
        <v>0</v>
      </c>
      <c r="AA310" s="77">
        <v>3</v>
      </c>
      <c r="AB310" s="77">
        <v>0</v>
      </c>
      <c r="AC310" s="77">
        <v>2</v>
      </c>
      <c r="AD310" s="77">
        <v>3</v>
      </c>
      <c r="AE310" s="77">
        <v>0</v>
      </c>
      <c r="AF310" s="77">
        <v>0</v>
      </c>
      <c r="AG310" s="77">
        <v>0</v>
      </c>
      <c r="AH310" s="77">
        <v>0</v>
      </c>
      <c r="AI310" s="62">
        <v>7.4074074074074066</v>
      </c>
      <c r="AJ310" s="62">
        <v>44.444444444444443</v>
      </c>
      <c r="AK310" s="62">
        <v>29.629629629629626</v>
      </c>
      <c r="AL310" s="62">
        <v>0</v>
      </c>
      <c r="AM310" s="62">
        <v>18.518518518518519</v>
      </c>
      <c r="AN310" s="77">
        <v>13328</v>
      </c>
      <c r="AO310" s="77">
        <v>27321</v>
      </c>
      <c r="AP310" s="62">
        <v>0.81481481481481477</v>
      </c>
      <c r="AQ310" s="77">
        <v>27</v>
      </c>
      <c r="AR310" s="77">
        <v>30</v>
      </c>
      <c r="AS310" s="77">
        <v>25</v>
      </c>
      <c r="AT310" s="77">
        <v>2</v>
      </c>
      <c r="AU310" s="77">
        <v>0</v>
      </c>
      <c r="AV310" s="77">
        <v>0</v>
      </c>
      <c r="AW310" s="77">
        <v>2</v>
      </c>
      <c r="AX310" s="77">
        <v>8</v>
      </c>
      <c r="AY310" s="77">
        <v>2</v>
      </c>
      <c r="AZ310" s="77">
        <v>5</v>
      </c>
      <c r="BA310" s="77">
        <v>5</v>
      </c>
      <c r="BB310" s="77">
        <v>0</v>
      </c>
      <c r="BC310" s="77">
        <v>0</v>
      </c>
      <c r="BD310" s="77">
        <v>2</v>
      </c>
      <c r="BE310" s="77">
        <v>0</v>
      </c>
      <c r="BF310" s="77">
        <v>0</v>
      </c>
      <c r="BG310" s="77">
        <v>2</v>
      </c>
      <c r="BH310" s="77">
        <v>1</v>
      </c>
      <c r="BI310" s="77">
        <v>0</v>
      </c>
      <c r="BJ310" s="62">
        <v>0.25925925925925924</v>
      </c>
      <c r="BK310" s="88">
        <v>6.2</v>
      </c>
      <c r="BL310" s="88">
        <v>14.4</v>
      </c>
      <c r="BM310" s="88">
        <v>8.1999999999999993</v>
      </c>
      <c r="BN310" s="88">
        <v>0</v>
      </c>
      <c r="BO310" s="88">
        <v>4.0999999999999996</v>
      </c>
      <c r="BP310" s="88">
        <v>12.4</v>
      </c>
      <c r="BQ310" s="88">
        <v>3.1</v>
      </c>
      <c r="BR310" s="88">
        <v>0</v>
      </c>
      <c r="BS310" s="88">
        <v>1</v>
      </c>
      <c r="BT310" s="88">
        <v>11.3</v>
      </c>
      <c r="BU310" s="88">
        <v>1</v>
      </c>
      <c r="BV310" s="88">
        <v>12.4</v>
      </c>
      <c r="BW310" s="88">
        <v>1</v>
      </c>
      <c r="BX310" s="88">
        <v>9.3000000000000007</v>
      </c>
      <c r="BY310" s="88">
        <v>2.1</v>
      </c>
      <c r="BZ310" s="88">
        <v>3.1</v>
      </c>
      <c r="CA310" s="88">
        <v>5.2</v>
      </c>
      <c r="CB310" s="88">
        <v>5.2</v>
      </c>
      <c r="CC310" s="88">
        <v>28.8</v>
      </c>
      <c r="CD310" s="88">
        <v>46.300000000000004</v>
      </c>
      <c r="CE310" s="88">
        <v>24.9</v>
      </c>
    </row>
    <row r="311" spans="1:83" x14ac:dyDescent="0.25">
      <c r="A311" s="61" t="s">
        <v>1155</v>
      </c>
      <c r="B311" s="61" t="s">
        <v>1156</v>
      </c>
      <c r="C311" s="61" t="s">
        <v>1157</v>
      </c>
      <c r="D311" s="61" t="s">
        <v>2099</v>
      </c>
      <c r="E311" s="61" t="s">
        <v>873</v>
      </c>
      <c r="F311" s="61" t="s">
        <v>874</v>
      </c>
      <c r="G311" s="61" t="s">
        <v>440</v>
      </c>
      <c r="H311" s="61" t="s">
        <v>1158</v>
      </c>
      <c r="I311" s="61" t="s">
        <v>1159</v>
      </c>
      <c r="J311" s="97" t="s">
        <v>1159</v>
      </c>
      <c r="K311" s="61">
        <v>5453572</v>
      </c>
      <c r="L311" s="61" t="s">
        <v>234</v>
      </c>
      <c r="M311" s="83">
        <v>0.37720735616695195</v>
      </c>
      <c r="N311" s="77">
        <v>686</v>
      </c>
      <c r="O311" s="62">
        <v>1818.6283718612754</v>
      </c>
      <c r="P311" s="77">
        <v>254</v>
      </c>
      <c r="Q311" s="62">
        <v>2.66</v>
      </c>
      <c r="R311" s="77">
        <v>676</v>
      </c>
      <c r="S311" s="77">
        <v>27</v>
      </c>
      <c r="T311" s="77">
        <v>23</v>
      </c>
      <c r="U311" s="77">
        <v>6</v>
      </c>
      <c r="V311" s="77">
        <v>3</v>
      </c>
      <c r="W311" s="77">
        <v>24</v>
      </c>
      <c r="X311" s="77">
        <v>32</v>
      </c>
      <c r="Y311" s="77">
        <v>15</v>
      </c>
      <c r="Z311" s="77">
        <v>0</v>
      </c>
      <c r="AA311" s="77">
        <v>6</v>
      </c>
      <c r="AB311" s="77">
        <v>15</v>
      </c>
      <c r="AC311" s="77">
        <v>28</v>
      </c>
      <c r="AD311" s="77">
        <v>34</v>
      </c>
      <c r="AE311" s="77">
        <v>3</v>
      </c>
      <c r="AF311" s="77">
        <v>8</v>
      </c>
      <c r="AG311" s="77">
        <v>28</v>
      </c>
      <c r="AH311" s="77">
        <v>2</v>
      </c>
      <c r="AI311" s="62">
        <v>22.047244094488189</v>
      </c>
      <c r="AJ311" s="62">
        <v>10.62992125984252</v>
      </c>
      <c r="AK311" s="62">
        <v>20.866141732283463</v>
      </c>
      <c r="AL311" s="62">
        <v>5.9055118110236222</v>
      </c>
      <c r="AM311" s="62">
        <v>40.551181102362207</v>
      </c>
      <c r="AN311" s="77">
        <v>26835</v>
      </c>
      <c r="AO311" s="77">
        <v>38929</v>
      </c>
      <c r="AP311" s="62">
        <v>0.53543307086614178</v>
      </c>
      <c r="AQ311" s="77">
        <v>254</v>
      </c>
      <c r="AR311" s="77">
        <v>82</v>
      </c>
      <c r="AS311" s="77">
        <v>163</v>
      </c>
      <c r="AT311" s="77">
        <v>91</v>
      </c>
      <c r="AU311" s="77">
        <v>5</v>
      </c>
      <c r="AV311" s="77">
        <v>8</v>
      </c>
      <c r="AW311" s="77">
        <v>38</v>
      </c>
      <c r="AX311" s="77">
        <v>48</v>
      </c>
      <c r="AY311" s="77">
        <v>4</v>
      </c>
      <c r="AZ311" s="77">
        <v>3</v>
      </c>
      <c r="BA311" s="77">
        <v>13</v>
      </c>
      <c r="BB311" s="77">
        <v>5</v>
      </c>
      <c r="BC311" s="77">
        <v>0</v>
      </c>
      <c r="BD311" s="77">
        <v>36</v>
      </c>
      <c r="BE311" s="77">
        <v>3</v>
      </c>
      <c r="BF311" s="77">
        <v>0</v>
      </c>
      <c r="BG311" s="77">
        <v>72</v>
      </c>
      <c r="BH311" s="77">
        <v>3</v>
      </c>
      <c r="BI311" s="77">
        <v>0</v>
      </c>
      <c r="BJ311" s="62">
        <v>0.17226890756302521</v>
      </c>
      <c r="BK311" s="88">
        <v>5.7</v>
      </c>
      <c r="BL311" s="88">
        <v>5.7</v>
      </c>
      <c r="BM311" s="88">
        <v>6.7</v>
      </c>
      <c r="BN311" s="88">
        <v>13.4</v>
      </c>
      <c r="BO311" s="88">
        <v>5.2</v>
      </c>
      <c r="BP311" s="88">
        <v>2.2999999999999998</v>
      </c>
      <c r="BQ311" s="88">
        <v>6.7</v>
      </c>
      <c r="BR311" s="88">
        <v>5.8</v>
      </c>
      <c r="BS311" s="88">
        <v>2.5</v>
      </c>
      <c r="BT311" s="88">
        <v>5.7</v>
      </c>
      <c r="BU311" s="88">
        <v>4.0999999999999996</v>
      </c>
      <c r="BV311" s="88">
        <v>5</v>
      </c>
      <c r="BW311" s="88">
        <v>7.6</v>
      </c>
      <c r="BX311" s="88">
        <v>4.8</v>
      </c>
      <c r="BY311" s="88">
        <v>6</v>
      </c>
      <c r="BZ311" s="88">
        <v>9</v>
      </c>
      <c r="CA311" s="88">
        <v>2.9</v>
      </c>
      <c r="CB311" s="88">
        <v>0.9</v>
      </c>
      <c r="CC311" s="88">
        <v>18.100000000000001</v>
      </c>
      <c r="CD311" s="88">
        <v>58.300000000000004</v>
      </c>
      <c r="CE311" s="88">
        <v>23.599999999999998</v>
      </c>
    </row>
    <row r="312" spans="1:83" s="10" customFormat="1" x14ac:dyDescent="0.25">
      <c r="A312" s="65" t="s">
        <v>1280</v>
      </c>
      <c r="B312" s="65" t="s">
        <v>1281</v>
      </c>
      <c r="C312" s="65" t="s">
        <v>1282</v>
      </c>
      <c r="D312" s="65" t="s">
        <v>2099</v>
      </c>
      <c r="E312" s="65" t="s">
        <v>1283</v>
      </c>
      <c r="F312" s="65" t="s">
        <v>998</v>
      </c>
      <c r="G312" s="65" t="s">
        <v>440</v>
      </c>
      <c r="H312" s="65" t="s">
        <v>1284</v>
      </c>
      <c r="I312" s="65" t="s">
        <v>1285</v>
      </c>
      <c r="J312" s="99" t="s">
        <v>2005</v>
      </c>
      <c r="K312" s="65">
        <v>5461636</v>
      </c>
      <c r="L312" s="65" t="s">
        <v>257</v>
      </c>
      <c r="M312" s="85">
        <v>0.32670351949336479</v>
      </c>
      <c r="N312" s="79">
        <v>951</v>
      </c>
      <c r="O312" s="66">
        <v>2910.89609770584</v>
      </c>
      <c r="P312" s="79">
        <v>367</v>
      </c>
      <c r="Q312" s="66">
        <v>2.5912806539509536</v>
      </c>
      <c r="R312" s="79">
        <v>951</v>
      </c>
      <c r="S312" s="79">
        <v>25</v>
      </c>
      <c r="T312" s="79">
        <v>19</v>
      </c>
      <c r="U312" s="79">
        <v>8</v>
      </c>
      <c r="V312" s="79">
        <v>12</v>
      </c>
      <c r="W312" s="79">
        <v>17</v>
      </c>
      <c r="X312" s="79">
        <v>11</v>
      </c>
      <c r="Y312" s="79">
        <v>42</v>
      </c>
      <c r="Z312" s="79">
        <v>27</v>
      </c>
      <c r="AA312" s="79">
        <v>17</v>
      </c>
      <c r="AB312" s="79">
        <v>40</v>
      </c>
      <c r="AC312" s="79">
        <v>56</v>
      </c>
      <c r="AD312" s="79">
        <v>41</v>
      </c>
      <c r="AE312" s="79">
        <v>27</v>
      </c>
      <c r="AF312" s="79">
        <v>7</v>
      </c>
      <c r="AG312" s="79">
        <v>12</v>
      </c>
      <c r="AH312" s="79">
        <v>5</v>
      </c>
      <c r="AI312" s="66">
        <v>14.207650273224044</v>
      </c>
      <c r="AJ312" s="66">
        <v>7.9234972677595632</v>
      </c>
      <c r="AK312" s="66">
        <v>26.502732240437162</v>
      </c>
      <c r="AL312" s="66">
        <v>10.928961748633879</v>
      </c>
      <c r="AM312" s="66">
        <v>40.437158469945359</v>
      </c>
      <c r="AN312" s="79">
        <v>25822</v>
      </c>
      <c r="AO312" s="79">
        <v>51438</v>
      </c>
      <c r="AP312" s="66">
        <v>0.48633879781420764</v>
      </c>
      <c r="AQ312" s="79">
        <v>367</v>
      </c>
      <c r="AR312" s="79">
        <v>72</v>
      </c>
      <c r="AS312" s="79">
        <v>285</v>
      </c>
      <c r="AT312" s="79">
        <v>82</v>
      </c>
      <c r="AU312" s="79">
        <v>0</v>
      </c>
      <c r="AV312" s="79">
        <v>10</v>
      </c>
      <c r="AW312" s="79">
        <v>24</v>
      </c>
      <c r="AX312" s="79">
        <v>15</v>
      </c>
      <c r="AY312" s="79">
        <v>16</v>
      </c>
      <c r="AZ312" s="79">
        <v>7</v>
      </c>
      <c r="BA312" s="79">
        <v>51</v>
      </c>
      <c r="BB312" s="79">
        <v>14</v>
      </c>
      <c r="BC312" s="79">
        <v>17</v>
      </c>
      <c r="BD312" s="79">
        <v>82</v>
      </c>
      <c r="BE312" s="79">
        <v>12</v>
      </c>
      <c r="BF312" s="79">
        <v>4</v>
      </c>
      <c r="BG312" s="79">
        <v>88</v>
      </c>
      <c r="BH312" s="79">
        <v>3</v>
      </c>
      <c r="BI312" s="79">
        <v>0</v>
      </c>
      <c r="BJ312" s="66">
        <v>0.15160349854227406</v>
      </c>
      <c r="BK312" s="90">
        <v>7.8</v>
      </c>
      <c r="BL312" s="90">
        <v>2.2000000000000002</v>
      </c>
      <c r="BM312" s="90">
        <v>5.9</v>
      </c>
      <c r="BN312" s="90">
        <v>3.7</v>
      </c>
      <c r="BO312" s="90">
        <v>4</v>
      </c>
      <c r="BP312" s="90">
        <v>6.7</v>
      </c>
      <c r="BQ312" s="90">
        <v>9.3000000000000007</v>
      </c>
      <c r="BR312" s="90">
        <v>5.2</v>
      </c>
      <c r="BS312" s="90">
        <v>8.3000000000000007</v>
      </c>
      <c r="BT312" s="90">
        <v>2.6</v>
      </c>
      <c r="BU312" s="90">
        <v>6.3</v>
      </c>
      <c r="BV312" s="90">
        <v>5.5</v>
      </c>
      <c r="BW312" s="90">
        <v>10.4</v>
      </c>
      <c r="BX312" s="90">
        <v>7.2</v>
      </c>
      <c r="BY312" s="90">
        <v>2.7</v>
      </c>
      <c r="BZ312" s="90">
        <v>7.2</v>
      </c>
      <c r="CA312" s="90">
        <v>3.3</v>
      </c>
      <c r="CB312" s="90">
        <v>1.8</v>
      </c>
      <c r="CC312" s="90">
        <v>15.9</v>
      </c>
      <c r="CD312" s="90">
        <v>62</v>
      </c>
      <c r="CE312" s="90">
        <v>22.200000000000003</v>
      </c>
    </row>
    <row r="313" spans="1:83" x14ac:dyDescent="0.25">
      <c r="A313" s="61" t="s">
        <v>1484</v>
      </c>
      <c r="B313" s="61" t="s">
        <v>1485</v>
      </c>
      <c r="C313" s="61" t="s">
        <v>1486</v>
      </c>
      <c r="D313" s="61" t="s">
        <v>2099</v>
      </c>
      <c r="E313" s="61" t="s">
        <v>873</v>
      </c>
      <c r="F313" s="61" t="s">
        <v>874</v>
      </c>
      <c r="G313" s="61" t="s">
        <v>440</v>
      </c>
      <c r="H313" s="61" t="s">
        <v>1487</v>
      </c>
      <c r="I313" s="61" t="s">
        <v>1488</v>
      </c>
      <c r="J313" s="97" t="s">
        <v>1488</v>
      </c>
      <c r="K313" s="61">
        <v>5474380</v>
      </c>
      <c r="L313" s="61" t="s">
        <v>296</v>
      </c>
      <c r="M313" s="83">
        <v>0.52491916426529261</v>
      </c>
      <c r="N313" s="77">
        <v>1385</v>
      </c>
      <c r="O313" s="62">
        <v>2638.5014956322398</v>
      </c>
      <c r="P313" s="77">
        <v>558</v>
      </c>
      <c r="Q313" s="62">
        <v>2.48</v>
      </c>
      <c r="R313" s="77">
        <v>1382</v>
      </c>
      <c r="S313" s="77">
        <v>117</v>
      </c>
      <c r="T313" s="77">
        <v>65</v>
      </c>
      <c r="U313" s="77">
        <v>9</v>
      </c>
      <c r="V313" s="77">
        <v>11</v>
      </c>
      <c r="W313" s="77">
        <v>19</v>
      </c>
      <c r="X313" s="77">
        <v>16</v>
      </c>
      <c r="Y313" s="77">
        <v>41</v>
      </c>
      <c r="Z313" s="77">
        <v>26</v>
      </c>
      <c r="AA313" s="77">
        <v>17</v>
      </c>
      <c r="AB313" s="77">
        <v>27</v>
      </c>
      <c r="AC313" s="77">
        <v>93</v>
      </c>
      <c r="AD313" s="77">
        <v>50</v>
      </c>
      <c r="AE313" s="77">
        <v>20</v>
      </c>
      <c r="AF313" s="77">
        <v>25</v>
      </c>
      <c r="AG313" s="77">
        <v>11</v>
      </c>
      <c r="AH313" s="77">
        <v>11</v>
      </c>
      <c r="AI313" s="62">
        <v>34.229390681003586</v>
      </c>
      <c r="AJ313" s="62">
        <v>5.376344086021505</v>
      </c>
      <c r="AK313" s="62">
        <v>17.921146953405017</v>
      </c>
      <c r="AL313" s="62">
        <v>4.838709677419355</v>
      </c>
      <c r="AM313" s="62">
        <v>37.634408602150536</v>
      </c>
      <c r="AN313" s="77">
        <v>22504</v>
      </c>
      <c r="AO313" s="77">
        <v>40156</v>
      </c>
      <c r="AP313" s="62">
        <v>0.57526881720430112</v>
      </c>
      <c r="AQ313" s="77">
        <v>558</v>
      </c>
      <c r="AR313" s="77">
        <v>134</v>
      </c>
      <c r="AS313" s="77">
        <v>424</v>
      </c>
      <c r="AT313" s="77">
        <v>134</v>
      </c>
      <c r="AU313" s="77">
        <v>7</v>
      </c>
      <c r="AV313" s="77">
        <v>27</v>
      </c>
      <c r="AW313" s="77">
        <v>48</v>
      </c>
      <c r="AX313" s="77">
        <v>14</v>
      </c>
      <c r="AY313" s="77">
        <v>6</v>
      </c>
      <c r="AZ313" s="77">
        <v>22</v>
      </c>
      <c r="BA313" s="77">
        <v>48</v>
      </c>
      <c r="BB313" s="77">
        <v>30</v>
      </c>
      <c r="BC313" s="77">
        <v>6</v>
      </c>
      <c r="BD313" s="77">
        <v>112</v>
      </c>
      <c r="BE313" s="77">
        <v>4</v>
      </c>
      <c r="BF313" s="77">
        <v>4</v>
      </c>
      <c r="BG313" s="77">
        <v>110</v>
      </c>
      <c r="BH313" s="77">
        <v>0</v>
      </c>
      <c r="BI313" s="77">
        <v>0</v>
      </c>
      <c r="BJ313" s="62">
        <v>0.18264840182648401</v>
      </c>
      <c r="BK313" s="88">
        <v>3.7</v>
      </c>
      <c r="BL313" s="88">
        <v>8.8000000000000007</v>
      </c>
      <c r="BM313" s="88">
        <v>3.7</v>
      </c>
      <c r="BN313" s="88">
        <v>2.9</v>
      </c>
      <c r="BO313" s="88">
        <v>4</v>
      </c>
      <c r="BP313" s="88">
        <v>5.3</v>
      </c>
      <c r="BQ313" s="88">
        <v>1.9</v>
      </c>
      <c r="BR313" s="88">
        <v>6.2</v>
      </c>
      <c r="BS313" s="88">
        <v>1.9</v>
      </c>
      <c r="BT313" s="88">
        <v>4</v>
      </c>
      <c r="BU313" s="88">
        <v>13.6</v>
      </c>
      <c r="BV313" s="88">
        <v>9.4</v>
      </c>
      <c r="BW313" s="88">
        <v>14</v>
      </c>
      <c r="BX313" s="88">
        <v>5.0999999999999996</v>
      </c>
      <c r="BY313" s="88">
        <v>4.5</v>
      </c>
      <c r="BZ313" s="88">
        <v>2.7</v>
      </c>
      <c r="CA313" s="88">
        <v>4.9000000000000004</v>
      </c>
      <c r="CB313" s="88">
        <v>3.4</v>
      </c>
      <c r="CC313" s="88">
        <v>16.2</v>
      </c>
      <c r="CD313" s="88">
        <v>63.199999999999996</v>
      </c>
      <c r="CE313" s="88">
        <v>20.6</v>
      </c>
    </row>
    <row r="314" spans="1:83" s="18" customFormat="1" x14ac:dyDescent="0.25">
      <c r="A314" s="67" t="s">
        <v>95</v>
      </c>
      <c r="B314" s="68" t="s">
        <v>1984</v>
      </c>
      <c r="C314" s="67"/>
      <c r="D314" s="67" t="s">
        <v>2098</v>
      </c>
      <c r="E314" s="67"/>
      <c r="F314" s="67"/>
      <c r="G314" s="67"/>
      <c r="H314" s="67"/>
      <c r="I314" s="67"/>
      <c r="J314" s="98"/>
      <c r="K314" s="67">
        <v>54095</v>
      </c>
      <c r="L314" s="67" t="s">
        <v>94</v>
      </c>
      <c r="M314" s="84">
        <v>260.51721151660178</v>
      </c>
      <c r="N314" s="78">
        <v>8397</v>
      </c>
      <c r="O314" s="69">
        <v>32.23203546175256</v>
      </c>
      <c r="P314" s="78">
        <v>2894</v>
      </c>
      <c r="Q314" s="69">
        <v>2.87</v>
      </c>
      <c r="R314" s="78">
        <v>8320</v>
      </c>
      <c r="S314" s="78">
        <v>228</v>
      </c>
      <c r="T314" s="78">
        <v>192</v>
      </c>
      <c r="U314" s="78">
        <v>119</v>
      </c>
      <c r="V314" s="78">
        <v>122</v>
      </c>
      <c r="W314" s="78">
        <v>143</v>
      </c>
      <c r="X314" s="78">
        <v>166</v>
      </c>
      <c r="Y314" s="78">
        <v>192</v>
      </c>
      <c r="Z314" s="78">
        <v>117</v>
      </c>
      <c r="AA314" s="78">
        <v>149</v>
      </c>
      <c r="AB314" s="78">
        <v>200</v>
      </c>
      <c r="AC314" s="78">
        <v>387</v>
      </c>
      <c r="AD314" s="78">
        <v>298</v>
      </c>
      <c r="AE314" s="78">
        <v>217</v>
      </c>
      <c r="AF314" s="78">
        <v>204</v>
      </c>
      <c r="AG314" s="78">
        <v>121</v>
      </c>
      <c r="AH314" s="78">
        <v>39</v>
      </c>
      <c r="AI314" s="69">
        <v>18.624740843123703</v>
      </c>
      <c r="AJ314" s="69">
        <v>9.1568762957843823</v>
      </c>
      <c r="AK314" s="69">
        <v>21.561852107809258</v>
      </c>
      <c r="AL314" s="69">
        <v>6.9108500345542501</v>
      </c>
      <c r="AM314" s="69">
        <v>43.745680718728401</v>
      </c>
      <c r="AN314" s="78">
        <v>27047</v>
      </c>
      <c r="AO314" s="78">
        <v>50601</v>
      </c>
      <c r="AP314" s="69">
        <v>0.49343469246717347</v>
      </c>
      <c r="AQ314" s="78">
        <v>2894</v>
      </c>
      <c r="AR314" s="78">
        <v>1318</v>
      </c>
      <c r="AS314" s="78">
        <v>2504</v>
      </c>
      <c r="AT314" s="78">
        <v>390</v>
      </c>
      <c r="AU314" s="78">
        <v>119</v>
      </c>
      <c r="AV314" s="78">
        <v>94</v>
      </c>
      <c r="AW314" s="78">
        <v>175</v>
      </c>
      <c r="AX314" s="78">
        <v>259</v>
      </c>
      <c r="AY314" s="78">
        <v>52</v>
      </c>
      <c r="AZ314" s="78">
        <v>99</v>
      </c>
      <c r="BA314" s="78">
        <v>353</v>
      </c>
      <c r="BB314" s="78">
        <v>49</v>
      </c>
      <c r="BC314" s="78">
        <v>49</v>
      </c>
      <c r="BD314" s="78">
        <v>519</v>
      </c>
      <c r="BE314" s="78">
        <v>31</v>
      </c>
      <c r="BF314" s="78">
        <v>19</v>
      </c>
      <c r="BG314" s="78">
        <v>843</v>
      </c>
      <c r="BH314" s="78">
        <v>29</v>
      </c>
      <c r="BI314" s="78">
        <v>0</v>
      </c>
      <c r="BJ314" s="69">
        <v>0.12713754646840147</v>
      </c>
      <c r="BK314" s="89">
        <v>4.7</v>
      </c>
      <c r="BL314" s="89">
        <v>5.4</v>
      </c>
      <c r="BM314" s="89">
        <v>5.8</v>
      </c>
      <c r="BN314" s="89">
        <v>5.8</v>
      </c>
      <c r="BO314" s="89">
        <v>4.2</v>
      </c>
      <c r="BP314" s="89">
        <v>5.2</v>
      </c>
      <c r="BQ314" s="89">
        <v>4.5999999999999996</v>
      </c>
      <c r="BR314" s="89">
        <v>5.3</v>
      </c>
      <c r="BS314" s="89">
        <v>5.0999999999999996</v>
      </c>
      <c r="BT314" s="89">
        <v>6.9</v>
      </c>
      <c r="BU314" s="89">
        <v>8</v>
      </c>
      <c r="BV314" s="89">
        <v>7.9</v>
      </c>
      <c r="BW314" s="89">
        <v>8.5</v>
      </c>
      <c r="BX314" s="89">
        <v>7.1</v>
      </c>
      <c r="BY314" s="89">
        <v>6.3</v>
      </c>
      <c r="BZ314" s="89">
        <v>4.2</v>
      </c>
      <c r="CA314" s="89">
        <v>3</v>
      </c>
      <c r="CB314" s="89">
        <v>1.8</v>
      </c>
      <c r="CC314" s="89">
        <v>15.900000000000002</v>
      </c>
      <c r="CD314" s="89">
        <v>61.499999999999993</v>
      </c>
      <c r="CE314" s="89">
        <v>22.4</v>
      </c>
    </row>
    <row r="315" spans="1:83" s="72" customFormat="1" x14ac:dyDescent="0.25">
      <c r="A315" s="70" t="s">
        <v>1890</v>
      </c>
      <c r="B315" s="70" t="s">
        <v>1891</v>
      </c>
      <c r="C315" s="70" t="s">
        <v>1892</v>
      </c>
      <c r="D315" s="70" t="s">
        <v>2097</v>
      </c>
      <c r="E315" s="70" t="s">
        <v>637</v>
      </c>
      <c r="F315" s="70" t="s">
        <v>638</v>
      </c>
      <c r="G315" s="70" t="s">
        <v>440</v>
      </c>
      <c r="H315" s="70" t="s">
        <v>1893</v>
      </c>
      <c r="I315" s="70" t="s">
        <v>1894</v>
      </c>
      <c r="J315" s="96" t="s">
        <v>1894</v>
      </c>
      <c r="K315" s="70" t="s">
        <v>1978</v>
      </c>
      <c r="L315" s="70" t="s">
        <v>1978</v>
      </c>
      <c r="M315" s="82">
        <v>351.68780574883431</v>
      </c>
      <c r="N315" s="76">
        <v>18622</v>
      </c>
      <c r="O315" s="71">
        <v>52.950371595480668</v>
      </c>
      <c r="P315" s="76">
        <v>7515</v>
      </c>
      <c r="Q315" s="71">
        <v>2.4537591483699268</v>
      </c>
      <c r="R315" s="76">
        <v>18440</v>
      </c>
      <c r="S315" s="76">
        <v>689</v>
      </c>
      <c r="T315" s="76">
        <v>476</v>
      </c>
      <c r="U315" s="76">
        <v>571</v>
      </c>
      <c r="V315" s="76">
        <v>395</v>
      </c>
      <c r="W315" s="76">
        <v>232</v>
      </c>
      <c r="X315" s="76">
        <v>619</v>
      </c>
      <c r="Y315" s="76">
        <v>481</v>
      </c>
      <c r="Z315" s="76">
        <v>379</v>
      </c>
      <c r="AA315" s="76">
        <v>472</v>
      </c>
      <c r="AB315" s="76">
        <v>426</v>
      </c>
      <c r="AC315" s="76">
        <v>469</v>
      </c>
      <c r="AD315" s="76">
        <v>884</v>
      </c>
      <c r="AE315" s="76">
        <v>537</v>
      </c>
      <c r="AF315" s="76">
        <v>351</v>
      </c>
      <c r="AG315" s="76">
        <v>421</v>
      </c>
      <c r="AH315" s="76">
        <v>113</v>
      </c>
      <c r="AI315" s="71">
        <v>23.100465735196273</v>
      </c>
      <c r="AJ315" s="71">
        <v>8.3433133732534923</v>
      </c>
      <c r="AK315" s="71">
        <v>25.961410512308714</v>
      </c>
      <c r="AL315" s="71">
        <v>5.6686626746506983</v>
      </c>
      <c r="AM315" s="71">
        <v>36.926147704590818</v>
      </c>
      <c r="AN315" s="76">
        <v>26995</v>
      </c>
      <c r="AO315" s="76">
        <v>44470</v>
      </c>
      <c r="AP315" s="71">
        <v>0.57405189620758479</v>
      </c>
      <c r="AQ315" s="76">
        <v>7515</v>
      </c>
      <c r="AR315" s="76">
        <v>1349</v>
      </c>
      <c r="AS315" s="76">
        <v>6127</v>
      </c>
      <c r="AT315" s="76">
        <v>1388</v>
      </c>
      <c r="AU315" s="76">
        <v>361</v>
      </c>
      <c r="AV315" s="76">
        <v>195</v>
      </c>
      <c r="AW315" s="76">
        <v>965</v>
      </c>
      <c r="AX315" s="76">
        <v>494</v>
      </c>
      <c r="AY315" s="76">
        <v>252</v>
      </c>
      <c r="AZ315" s="76">
        <v>460</v>
      </c>
      <c r="BA315" s="76">
        <v>741</v>
      </c>
      <c r="BB315" s="76">
        <v>243</v>
      </c>
      <c r="BC315" s="76">
        <v>246</v>
      </c>
      <c r="BD315" s="76">
        <v>725</v>
      </c>
      <c r="BE315" s="76">
        <v>149</v>
      </c>
      <c r="BF315" s="76">
        <v>21</v>
      </c>
      <c r="BG315" s="76">
        <v>2111</v>
      </c>
      <c r="BH315" s="76">
        <v>151</v>
      </c>
      <c r="BI315" s="76">
        <v>0</v>
      </c>
      <c r="BJ315" s="71">
        <v>0.2378408771436604</v>
      </c>
      <c r="BK315" s="87">
        <v>5.3</v>
      </c>
      <c r="BL315" s="87">
        <v>5.5</v>
      </c>
      <c r="BM315" s="87">
        <v>6.3</v>
      </c>
      <c r="BN315" s="87">
        <v>7.1</v>
      </c>
      <c r="BO315" s="87">
        <v>7.4</v>
      </c>
      <c r="BP315" s="87">
        <v>5.5</v>
      </c>
      <c r="BQ315" s="87">
        <v>5.4</v>
      </c>
      <c r="BR315" s="87">
        <v>4.9000000000000004</v>
      </c>
      <c r="BS315" s="87">
        <v>5.8</v>
      </c>
      <c r="BT315" s="87">
        <v>6</v>
      </c>
      <c r="BU315" s="87">
        <v>6.3</v>
      </c>
      <c r="BV315" s="87">
        <v>7</v>
      </c>
      <c r="BW315" s="87">
        <v>7.1</v>
      </c>
      <c r="BX315" s="87">
        <v>7.3</v>
      </c>
      <c r="BY315" s="87">
        <v>4.7</v>
      </c>
      <c r="BZ315" s="87">
        <v>3.5</v>
      </c>
      <c r="CA315" s="87">
        <v>2.8</v>
      </c>
      <c r="CB315" s="87">
        <v>2</v>
      </c>
      <c r="CC315" s="87">
        <v>17.100000000000001</v>
      </c>
      <c r="CD315" s="87">
        <v>62.499999999999993</v>
      </c>
      <c r="CE315" s="87">
        <v>20.3</v>
      </c>
    </row>
    <row r="316" spans="1:83" x14ac:dyDescent="0.25">
      <c r="A316" s="61" t="s">
        <v>634</v>
      </c>
      <c r="B316" s="61" t="s">
        <v>635</v>
      </c>
      <c r="C316" s="61" t="s">
        <v>636</v>
      </c>
      <c r="D316" s="61" t="s">
        <v>2099</v>
      </c>
      <c r="E316" s="61" t="s">
        <v>637</v>
      </c>
      <c r="F316" s="61" t="s">
        <v>638</v>
      </c>
      <c r="G316" s="61" t="s">
        <v>440</v>
      </c>
      <c r="H316" s="61" t="s">
        <v>639</v>
      </c>
      <c r="I316" s="61" t="s">
        <v>640</v>
      </c>
      <c r="J316" s="97" t="s">
        <v>640</v>
      </c>
      <c r="K316" s="61">
        <v>5411188</v>
      </c>
      <c r="L316" s="61" t="s">
        <v>140</v>
      </c>
      <c r="M316" s="83">
        <v>2.8461125232477058</v>
      </c>
      <c r="N316" s="77">
        <v>5343</v>
      </c>
      <c r="O316" s="62">
        <v>1877.2975264881973</v>
      </c>
      <c r="P316" s="77">
        <v>2084</v>
      </c>
      <c r="Q316" s="62">
        <v>2.08</v>
      </c>
      <c r="R316" s="77">
        <v>4339</v>
      </c>
      <c r="S316" s="77">
        <v>237</v>
      </c>
      <c r="T316" s="77">
        <v>118</v>
      </c>
      <c r="U316" s="77">
        <v>145</v>
      </c>
      <c r="V316" s="77">
        <v>125</v>
      </c>
      <c r="W316" s="77">
        <v>150</v>
      </c>
      <c r="X316" s="77">
        <v>105</v>
      </c>
      <c r="Y316" s="77">
        <v>53</v>
      </c>
      <c r="Z316" s="77">
        <v>68</v>
      </c>
      <c r="AA316" s="77">
        <v>81</v>
      </c>
      <c r="AB316" s="77">
        <v>181</v>
      </c>
      <c r="AC316" s="77">
        <v>324</v>
      </c>
      <c r="AD316" s="77">
        <v>187</v>
      </c>
      <c r="AE316" s="77">
        <v>109</v>
      </c>
      <c r="AF316" s="77">
        <v>133</v>
      </c>
      <c r="AG316" s="77">
        <v>30</v>
      </c>
      <c r="AH316" s="77">
        <v>38</v>
      </c>
      <c r="AI316" s="62">
        <v>23.99232245681382</v>
      </c>
      <c r="AJ316" s="62">
        <v>13.195777351247601</v>
      </c>
      <c r="AK316" s="62">
        <v>14.731285988483686</v>
      </c>
      <c r="AL316" s="62">
        <v>8.6852207293666019</v>
      </c>
      <c r="AM316" s="62">
        <v>39.395393474088294</v>
      </c>
      <c r="AN316" s="77">
        <v>24173</v>
      </c>
      <c r="AO316" s="77">
        <v>46602</v>
      </c>
      <c r="AP316" s="62">
        <v>0.51919385796545103</v>
      </c>
      <c r="AQ316" s="77">
        <v>2084</v>
      </c>
      <c r="AR316" s="77">
        <v>261</v>
      </c>
      <c r="AS316" s="77">
        <v>1219</v>
      </c>
      <c r="AT316" s="77">
        <v>865</v>
      </c>
      <c r="AU316" s="77">
        <v>24</v>
      </c>
      <c r="AV316" s="77">
        <v>144</v>
      </c>
      <c r="AW316" s="77">
        <v>326</v>
      </c>
      <c r="AX316" s="77">
        <v>65</v>
      </c>
      <c r="AY316" s="77">
        <v>45</v>
      </c>
      <c r="AZ316" s="77">
        <v>236</v>
      </c>
      <c r="BA316" s="77">
        <v>89</v>
      </c>
      <c r="BB316" s="77">
        <v>76</v>
      </c>
      <c r="BC316" s="77">
        <v>37</v>
      </c>
      <c r="BD316" s="77">
        <v>311</v>
      </c>
      <c r="BE316" s="77">
        <v>129</v>
      </c>
      <c r="BF316" s="77">
        <v>65</v>
      </c>
      <c r="BG316" s="77">
        <v>428</v>
      </c>
      <c r="BH316" s="77">
        <v>55</v>
      </c>
      <c r="BI316" s="77">
        <v>0</v>
      </c>
      <c r="BJ316" s="62">
        <v>0.32709359605911331</v>
      </c>
      <c r="BK316" s="88">
        <v>4.2</v>
      </c>
      <c r="BL316" s="88">
        <v>3.6</v>
      </c>
      <c r="BM316" s="88">
        <v>3.6</v>
      </c>
      <c r="BN316" s="88">
        <v>13.1</v>
      </c>
      <c r="BO316" s="88">
        <v>14.7</v>
      </c>
      <c r="BP316" s="88">
        <v>3.6</v>
      </c>
      <c r="BQ316" s="88">
        <v>3.9</v>
      </c>
      <c r="BR316" s="88">
        <v>4.8</v>
      </c>
      <c r="BS316" s="88">
        <v>7.6</v>
      </c>
      <c r="BT316" s="88">
        <v>4.8</v>
      </c>
      <c r="BU316" s="88">
        <v>5.6</v>
      </c>
      <c r="BV316" s="88">
        <v>8.9</v>
      </c>
      <c r="BW316" s="88">
        <v>5.8</v>
      </c>
      <c r="BX316" s="88">
        <v>5.5</v>
      </c>
      <c r="BY316" s="88">
        <v>3.6</v>
      </c>
      <c r="BZ316" s="88">
        <v>2.2999999999999998</v>
      </c>
      <c r="CA316" s="88">
        <v>1.9</v>
      </c>
      <c r="CB316" s="88">
        <v>2.4</v>
      </c>
      <c r="CC316" s="88">
        <v>11.4</v>
      </c>
      <c r="CD316" s="88">
        <v>72.8</v>
      </c>
      <c r="CE316" s="88">
        <v>15.7</v>
      </c>
    </row>
    <row r="317" spans="1:83" s="18" customFormat="1" x14ac:dyDescent="0.25">
      <c r="A317" s="67" t="s">
        <v>97</v>
      </c>
      <c r="B317" s="68" t="s">
        <v>1984</v>
      </c>
      <c r="C317" s="67"/>
      <c r="D317" s="67" t="s">
        <v>2098</v>
      </c>
      <c r="E317" s="67"/>
      <c r="F317" s="67"/>
      <c r="G317" s="67"/>
      <c r="H317" s="67"/>
      <c r="I317" s="67"/>
      <c r="J317" s="98"/>
      <c r="K317" s="67">
        <v>54097</v>
      </c>
      <c r="L317" s="67" t="s">
        <v>96</v>
      </c>
      <c r="M317" s="84">
        <v>354.53391827208202</v>
      </c>
      <c r="N317" s="78">
        <v>23965</v>
      </c>
      <c r="O317" s="69">
        <v>67.59578918936721</v>
      </c>
      <c r="P317" s="78">
        <v>9599</v>
      </c>
      <c r="Q317" s="69">
        <v>2.37</v>
      </c>
      <c r="R317" s="78">
        <v>22779</v>
      </c>
      <c r="S317" s="78">
        <v>926</v>
      </c>
      <c r="T317" s="78">
        <v>594</v>
      </c>
      <c r="U317" s="78">
        <v>716</v>
      </c>
      <c r="V317" s="78">
        <v>520</v>
      </c>
      <c r="W317" s="78">
        <v>382</v>
      </c>
      <c r="X317" s="78">
        <v>724</v>
      </c>
      <c r="Y317" s="78">
        <v>534</v>
      </c>
      <c r="Z317" s="78">
        <v>447</v>
      </c>
      <c r="AA317" s="78">
        <v>553</v>
      </c>
      <c r="AB317" s="78">
        <v>607</v>
      </c>
      <c r="AC317" s="78">
        <v>793</v>
      </c>
      <c r="AD317" s="78">
        <v>1071</v>
      </c>
      <c r="AE317" s="78">
        <v>646</v>
      </c>
      <c r="AF317" s="78">
        <v>484</v>
      </c>
      <c r="AG317" s="78">
        <v>451</v>
      </c>
      <c r="AH317" s="78">
        <v>151</v>
      </c>
      <c r="AI317" s="69">
        <v>23.294093134701534</v>
      </c>
      <c r="AJ317" s="69">
        <v>9.3968121679341596</v>
      </c>
      <c r="AK317" s="69">
        <v>23.523283675382853</v>
      </c>
      <c r="AL317" s="69">
        <v>6.323575372434628</v>
      </c>
      <c r="AM317" s="69">
        <v>37.462235649546827</v>
      </c>
      <c r="AN317" s="78">
        <v>26995</v>
      </c>
      <c r="AO317" s="78">
        <v>44470</v>
      </c>
      <c r="AP317" s="69">
        <v>0.56214188978018542</v>
      </c>
      <c r="AQ317" s="78">
        <v>9599</v>
      </c>
      <c r="AR317" s="78">
        <v>1610</v>
      </c>
      <c r="AS317" s="78">
        <v>7346</v>
      </c>
      <c r="AT317" s="78">
        <v>2253</v>
      </c>
      <c r="AU317" s="78">
        <v>385</v>
      </c>
      <c r="AV317" s="78">
        <v>339</v>
      </c>
      <c r="AW317" s="78">
        <v>1291</v>
      </c>
      <c r="AX317" s="78">
        <v>559</v>
      </c>
      <c r="AY317" s="78">
        <v>297</v>
      </c>
      <c r="AZ317" s="78">
        <v>696</v>
      </c>
      <c r="BA317" s="78">
        <v>830</v>
      </c>
      <c r="BB317" s="78">
        <v>319</v>
      </c>
      <c r="BC317" s="78">
        <v>283</v>
      </c>
      <c r="BD317" s="78">
        <v>1036</v>
      </c>
      <c r="BE317" s="78">
        <v>278</v>
      </c>
      <c r="BF317" s="78">
        <v>86</v>
      </c>
      <c r="BG317" s="78">
        <v>2539</v>
      </c>
      <c r="BH317" s="78">
        <v>206</v>
      </c>
      <c r="BI317" s="78">
        <v>0</v>
      </c>
      <c r="BJ317" s="69">
        <v>0.25765529308836393</v>
      </c>
      <c r="BK317" s="89">
        <v>5.3</v>
      </c>
      <c r="BL317" s="89">
        <v>5.5</v>
      </c>
      <c r="BM317" s="89">
        <v>6.3</v>
      </c>
      <c r="BN317" s="89">
        <v>7.1</v>
      </c>
      <c r="BO317" s="89">
        <v>7.4</v>
      </c>
      <c r="BP317" s="89">
        <v>5.5</v>
      </c>
      <c r="BQ317" s="89">
        <v>5.4</v>
      </c>
      <c r="BR317" s="89">
        <v>4.9000000000000004</v>
      </c>
      <c r="BS317" s="89">
        <v>5.8</v>
      </c>
      <c r="BT317" s="89">
        <v>6</v>
      </c>
      <c r="BU317" s="89">
        <v>6.3</v>
      </c>
      <c r="BV317" s="89">
        <v>7</v>
      </c>
      <c r="BW317" s="89">
        <v>7.1</v>
      </c>
      <c r="BX317" s="89">
        <v>7.3</v>
      </c>
      <c r="BY317" s="89">
        <v>4.7</v>
      </c>
      <c r="BZ317" s="89">
        <v>3.5</v>
      </c>
      <c r="CA317" s="89">
        <v>2.8</v>
      </c>
      <c r="CB317" s="89">
        <v>2</v>
      </c>
      <c r="CC317" s="89">
        <v>17.100000000000001</v>
      </c>
      <c r="CD317" s="89">
        <v>62.499999999999993</v>
      </c>
      <c r="CE317" s="89">
        <v>20.3</v>
      </c>
    </row>
    <row r="318" spans="1:83" s="72" customFormat="1" x14ac:dyDescent="0.25">
      <c r="A318" s="70" t="s">
        <v>1895</v>
      </c>
      <c r="B318" s="70" t="s">
        <v>1896</v>
      </c>
      <c r="C318" s="70" t="s">
        <v>1897</v>
      </c>
      <c r="D318" s="70" t="s">
        <v>2097</v>
      </c>
      <c r="E318" s="70" t="s">
        <v>690</v>
      </c>
      <c r="F318" s="70" t="s">
        <v>691</v>
      </c>
      <c r="G318" s="70" t="s">
        <v>440</v>
      </c>
      <c r="H318" s="70" t="s">
        <v>1898</v>
      </c>
      <c r="I318" s="70" t="s">
        <v>1899</v>
      </c>
      <c r="J318" s="96" t="s">
        <v>1899</v>
      </c>
      <c r="K318" s="70" t="s">
        <v>1978</v>
      </c>
      <c r="L318" s="70" t="s">
        <v>1978</v>
      </c>
      <c r="M318" s="82">
        <v>505.27640204589784</v>
      </c>
      <c r="N318" s="76">
        <v>29770</v>
      </c>
      <c r="O318" s="71">
        <v>58.9182472790324</v>
      </c>
      <c r="P318" s="76">
        <v>10341</v>
      </c>
      <c r="Q318" s="71">
        <v>2.8887921864423172</v>
      </c>
      <c r="R318" s="76">
        <v>29873</v>
      </c>
      <c r="S318" s="76">
        <v>984</v>
      </c>
      <c r="T318" s="76">
        <v>449</v>
      </c>
      <c r="U318" s="76">
        <v>878</v>
      </c>
      <c r="V318" s="76">
        <v>545</v>
      </c>
      <c r="W318" s="76">
        <v>281</v>
      </c>
      <c r="X318" s="76">
        <v>452</v>
      </c>
      <c r="Y318" s="76">
        <v>504</v>
      </c>
      <c r="Z318" s="76">
        <v>557</v>
      </c>
      <c r="AA318" s="76">
        <v>249</v>
      </c>
      <c r="AB318" s="76">
        <v>709</v>
      </c>
      <c r="AC318" s="76">
        <v>1236</v>
      </c>
      <c r="AD318" s="76">
        <v>1129</v>
      </c>
      <c r="AE318" s="76">
        <v>1087</v>
      </c>
      <c r="AF318" s="76">
        <v>442</v>
      </c>
      <c r="AG318" s="76">
        <v>360</v>
      </c>
      <c r="AH318" s="76">
        <v>479</v>
      </c>
      <c r="AI318" s="71">
        <v>22.347935402765689</v>
      </c>
      <c r="AJ318" s="71">
        <v>7.9876220868387975</v>
      </c>
      <c r="AK318" s="71">
        <v>17.038971085968473</v>
      </c>
      <c r="AL318" s="71">
        <v>6.8562034619475867</v>
      </c>
      <c r="AM318" s="71">
        <v>45.769267962479447</v>
      </c>
      <c r="AN318" s="76">
        <v>25683</v>
      </c>
      <c r="AO318" s="76">
        <v>45591</v>
      </c>
      <c r="AP318" s="71">
        <v>0.47374528575572961</v>
      </c>
      <c r="AQ318" s="76">
        <v>10341</v>
      </c>
      <c r="AR318" s="76">
        <v>2661</v>
      </c>
      <c r="AS318" s="76">
        <v>8617</v>
      </c>
      <c r="AT318" s="76">
        <v>1724</v>
      </c>
      <c r="AU318" s="76">
        <v>399</v>
      </c>
      <c r="AV318" s="76">
        <v>362</v>
      </c>
      <c r="AW318" s="76">
        <v>848</v>
      </c>
      <c r="AX318" s="76">
        <v>785</v>
      </c>
      <c r="AY318" s="76">
        <v>163</v>
      </c>
      <c r="AZ318" s="76">
        <v>231</v>
      </c>
      <c r="BA318" s="76">
        <v>798</v>
      </c>
      <c r="BB318" s="76">
        <v>277</v>
      </c>
      <c r="BC318" s="76">
        <v>164</v>
      </c>
      <c r="BD318" s="76">
        <v>1342</v>
      </c>
      <c r="BE318" s="76">
        <v>479</v>
      </c>
      <c r="BF318" s="76">
        <v>26</v>
      </c>
      <c r="BG318" s="76">
        <v>3236</v>
      </c>
      <c r="BH318" s="76">
        <v>197</v>
      </c>
      <c r="BI318" s="76">
        <v>22</v>
      </c>
      <c r="BJ318" s="71">
        <v>0.13838567906528032</v>
      </c>
      <c r="BK318" s="87">
        <v>4.9000000000000004</v>
      </c>
      <c r="BL318" s="87">
        <v>5.7</v>
      </c>
      <c r="BM318" s="87">
        <v>6.3</v>
      </c>
      <c r="BN318" s="87">
        <v>5.9</v>
      </c>
      <c r="BO318" s="87">
        <v>7.4</v>
      </c>
      <c r="BP318" s="87">
        <v>5.8</v>
      </c>
      <c r="BQ318" s="87">
        <v>5.2</v>
      </c>
      <c r="BR318" s="87">
        <v>5.5</v>
      </c>
      <c r="BS318" s="87">
        <v>6.3</v>
      </c>
      <c r="BT318" s="87">
        <v>6.9</v>
      </c>
      <c r="BU318" s="87">
        <v>6.8</v>
      </c>
      <c r="BV318" s="87">
        <v>7.6</v>
      </c>
      <c r="BW318" s="87">
        <v>7</v>
      </c>
      <c r="BX318" s="87">
        <v>6.1</v>
      </c>
      <c r="BY318" s="87">
        <v>6.2</v>
      </c>
      <c r="BZ318" s="87">
        <v>4.2</v>
      </c>
      <c r="CA318" s="87">
        <v>2.5</v>
      </c>
      <c r="CB318" s="87">
        <v>1.9</v>
      </c>
      <c r="CC318" s="87">
        <v>16.900000000000002</v>
      </c>
      <c r="CD318" s="87">
        <v>64.400000000000006</v>
      </c>
      <c r="CE318" s="87">
        <v>20.9</v>
      </c>
    </row>
    <row r="319" spans="1:83" x14ac:dyDescent="0.25">
      <c r="A319" s="61" t="s">
        <v>687</v>
      </c>
      <c r="B319" s="61" t="s">
        <v>688</v>
      </c>
      <c r="C319" s="61" t="s">
        <v>689</v>
      </c>
      <c r="D319" s="61" t="s">
        <v>2099</v>
      </c>
      <c r="E319" s="61" t="s">
        <v>690</v>
      </c>
      <c r="F319" s="61" t="s">
        <v>691</v>
      </c>
      <c r="G319" s="61" t="s">
        <v>440</v>
      </c>
      <c r="H319" s="61" t="s">
        <v>692</v>
      </c>
      <c r="I319" s="61" t="s">
        <v>693</v>
      </c>
      <c r="J319" s="97" t="s">
        <v>693</v>
      </c>
      <c r="K319" s="61">
        <v>5414308</v>
      </c>
      <c r="L319" s="61" t="s">
        <v>149</v>
      </c>
      <c r="M319" s="83">
        <v>2.1686786454592726</v>
      </c>
      <c r="N319" s="77">
        <v>1306</v>
      </c>
      <c r="O319" s="62">
        <v>602.21001517881473</v>
      </c>
      <c r="P319" s="77">
        <v>487</v>
      </c>
      <c r="Q319" s="62">
        <v>2.65</v>
      </c>
      <c r="R319" s="77">
        <v>1290</v>
      </c>
      <c r="S319" s="77">
        <v>76</v>
      </c>
      <c r="T319" s="77">
        <v>0</v>
      </c>
      <c r="U319" s="77">
        <v>82</v>
      </c>
      <c r="V319" s="77">
        <v>18</v>
      </c>
      <c r="W319" s="77">
        <v>32</v>
      </c>
      <c r="X319" s="77">
        <v>27</v>
      </c>
      <c r="Y319" s="77">
        <v>0</v>
      </c>
      <c r="Z319" s="77">
        <v>46</v>
      </c>
      <c r="AA319" s="77">
        <v>15</v>
      </c>
      <c r="AB319" s="77">
        <v>14</v>
      </c>
      <c r="AC319" s="77">
        <v>71</v>
      </c>
      <c r="AD319" s="77">
        <v>36</v>
      </c>
      <c r="AE319" s="77">
        <v>7</v>
      </c>
      <c r="AF319" s="77">
        <v>44</v>
      </c>
      <c r="AG319" s="77">
        <v>15</v>
      </c>
      <c r="AH319" s="77">
        <v>4</v>
      </c>
      <c r="AI319" s="62">
        <v>32.4435318275154</v>
      </c>
      <c r="AJ319" s="62">
        <v>10.266940451745379</v>
      </c>
      <c r="AK319" s="62">
        <v>18.069815195071868</v>
      </c>
      <c r="AL319" s="62">
        <v>2.8747433264887063</v>
      </c>
      <c r="AM319" s="62">
        <v>36.344969199178642</v>
      </c>
      <c r="AN319" s="77">
        <v>24960</v>
      </c>
      <c r="AO319" s="77">
        <v>42962</v>
      </c>
      <c r="AP319" s="62">
        <v>0.6078028747433265</v>
      </c>
      <c r="AQ319" s="77">
        <v>487</v>
      </c>
      <c r="AR319" s="77">
        <v>186</v>
      </c>
      <c r="AS319" s="77">
        <v>433</v>
      </c>
      <c r="AT319" s="77">
        <v>54</v>
      </c>
      <c r="AU319" s="77">
        <v>23</v>
      </c>
      <c r="AV319" s="77">
        <v>26</v>
      </c>
      <c r="AW319" s="77">
        <v>78</v>
      </c>
      <c r="AX319" s="77">
        <v>51</v>
      </c>
      <c r="AY319" s="77">
        <v>15</v>
      </c>
      <c r="AZ319" s="77">
        <v>11</v>
      </c>
      <c r="BA319" s="77">
        <v>48</v>
      </c>
      <c r="BB319" s="77">
        <v>0</v>
      </c>
      <c r="BC319" s="77">
        <v>13</v>
      </c>
      <c r="BD319" s="77">
        <v>67</v>
      </c>
      <c r="BE319" s="77">
        <v>9</v>
      </c>
      <c r="BF319" s="77">
        <v>0</v>
      </c>
      <c r="BG319" s="77">
        <v>98</v>
      </c>
      <c r="BH319" s="77">
        <v>8</v>
      </c>
      <c r="BI319" s="77">
        <v>0</v>
      </c>
      <c r="BJ319" s="62">
        <v>0.22818791946308725</v>
      </c>
      <c r="BK319" s="88">
        <v>4.9000000000000004</v>
      </c>
      <c r="BL319" s="88">
        <v>5.7</v>
      </c>
      <c r="BM319" s="88">
        <v>6.4</v>
      </c>
      <c r="BN319" s="88">
        <v>6</v>
      </c>
      <c r="BO319" s="88">
        <v>6.6</v>
      </c>
      <c r="BP319" s="88">
        <v>6.1</v>
      </c>
      <c r="BQ319" s="88">
        <v>2.5</v>
      </c>
      <c r="BR319" s="88">
        <v>7.6</v>
      </c>
      <c r="BS319" s="88">
        <v>1.7</v>
      </c>
      <c r="BT319" s="88">
        <v>1.6</v>
      </c>
      <c r="BU319" s="88">
        <v>5</v>
      </c>
      <c r="BV319" s="88">
        <v>8.1999999999999993</v>
      </c>
      <c r="BW319" s="88">
        <v>12.7</v>
      </c>
      <c r="BX319" s="88">
        <v>10.6</v>
      </c>
      <c r="BY319" s="88">
        <v>9.1999999999999993</v>
      </c>
      <c r="BZ319" s="88">
        <v>0.6</v>
      </c>
      <c r="CA319" s="88">
        <v>1.3</v>
      </c>
      <c r="CB319" s="88">
        <v>3.2</v>
      </c>
      <c r="CC319" s="88">
        <v>17</v>
      </c>
      <c r="CD319" s="88">
        <v>58</v>
      </c>
      <c r="CE319" s="88">
        <v>24.9</v>
      </c>
    </row>
    <row r="320" spans="1:83" x14ac:dyDescent="0.25">
      <c r="A320" s="61" t="s">
        <v>858</v>
      </c>
      <c r="B320" s="61" t="s">
        <v>859</v>
      </c>
      <c r="C320" s="61" t="s">
        <v>860</v>
      </c>
      <c r="D320" s="61" t="s">
        <v>2099</v>
      </c>
      <c r="E320" s="61" t="s">
        <v>690</v>
      </c>
      <c r="F320" s="61" t="s">
        <v>691</v>
      </c>
      <c r="G320" s="61" t="s">
        <v>440</v>
      </c>
      <c r="H320" s="61" t="s">
        <v>861</v>
      </c>
      <c r="I320" s="61" t="s">
        <v>862</v>
      </c>
      <c r="J320" s="97" t="s">
        <v>862</v>
      </c>
      <c r="K320" s="61">
        <v>5428516</v>
      </c>
      <c r="L320" s="61" t="s">
        <v>179</v>
      </c>
      <c r="M320" s="83">
        <v>0.88533460334024539</v>
      </c>
      <c r="N320" s="77">
        <v>590</v>
      </c>
      <c r="O320" s="62">
        <v>666.41470668153192</v>
      </c>
      <c r="P320" s="77">
        <v>252</v>
      </c>
      <c r="Q320" s="62">
        <v>2.34</v>
      </c>
      <c r="R320" s="77">
        <v>590</v>
      </c>
      <c r="S320" s="77">
        <v>57</v>
      </c>
      <c r="T320" s="77">
        <v>38</v>
      </c>
      <c r="U320" s="77">
        <v>31</v>
      </c>
      <c r="V320" s="77">
        <v>18</v>
      </c>
      <c r="W320" s="77">
        <v>23</v>
      </c>
      <c r="X320" s="77">
        <v>12</v>
      </c>
      <c r="Y320" s="77">
        <v>0</v>
      </c>
      <c r="Z320" s="77">
        <v>16</v>
      </c>
      <c r="AA320" s="77">
        <v>16</v>
      </c>
      <c r="AB320" s="77">
        <v>19</v>
      </c>
      <c r="AC320" s="77">
        <v>2</v>
      </c>
      <c r="AD320" s="77">
        <v>11</v>
      </c>
      <c r="AE320" s="77">
        <v>9</v>
      </c>
      <c r="AF320" s="77">
        <v>0</v>
      </c>
      <c r="AG320" s="77">
        <v>0</v>
      </c>
      <c r="AH320" s="77">
        <v>0</v>
      </c>
      <c r="AI320" s="62">
        <v>50</v>
      </c>
      <c r="AJ320" s="62">
        <v>16.269841269841269</v>
      </c>
      <c r="AK320" s="62">
        <v>17.460317460317459</v>
      </c>
      <c r="AL320" s="62">
        <v>7.5396825396825395</v>
      </c>
      <c r="AM320" s="62">
        <v>8.7301587301587293</v>
      </c>
      <c r="AN320" s="77">
        <v>14246</v>
      </c>
      <c r="AO320" s="77">
        <v>20000</v>
      </c>
      <c r="AP320" s="62">
        <v>0.83730158730158732</v>
      </c>
      <c r="AQ320" s="77">
        <v>252</v>
      </c>
      <c r="AR320" s="77">
        <v>155</v>
      </c>
      <c r="AS320" s="77">
        <v>117</v>
      </c>
      <c r="AT320" s="77">
        <v>135</v>
      </c>
      <c r="AU320" s="77">
        <v>9</v>
      </c>
      <c r="AV320" s="77">
        <v>18</v>
      </c>
      <c r="AW320" s="77">
        <v>65</v>
      </c>
      <c r="AX320" s="77">
        <v>35</v>
      </c>
      <c r="AY320" s="77">
        <v>8</v>
      </c>
      <c r="AZ320" s="77">
        <v>10</v>
      </c>
      <c r="BA320" s="77">
        <v>9</v>
      </c>
      <c r="BB320" s="77">
        <v>23</v>
      </c>
      <c r="BC320" s="77">
        <v>0</v>
      </c>
      <c r="BD320" s="77">
        <v>15</v>
      </c>
      <c r="BE320" s="77">
        <v>6</v>
      </c>
      <c r="BF320" s="77">
        <v>0</v>
      </c>
      <c r="BG320" s="77">
        <v>20</v>
      </c>
      <c r="BH320" s="77">
        <v>0</v>
      </c>
      <c r="BI320" s="77">
        <v>0</v>
      </c>
      <c r="BJ320" s="62">
        <v>0.34403669724770641</v>
      </c>
      <c r="BK320" s="88">
        <v>3.2</v>
      </c>
      <c r="BL320" s="88">
        <v>6.1</v>
      </c>
      <c r="BM320" s="88">
        <v>6.9</v>
      </c>
      <c r="BN320" s="88">
        <v>5.0999999999999996</v>
      </c>
      <c r="BO320" s="88">
        <v>3.2</v>
      </c>
      <c r="BP320" s="88">
        <v>9.8000000000000007</v>
      </c>
      <c r="BQ320" s="88">
        <v>10.199999999999999</v>
      </c>
      <c r="BR320" s="88">
        <v>5.6</v>
      </c>
      <c r="BS320" s="88">
        <v>7.1</v>
      </c>
      <c r="BT320" s="88">
        <v>4.9000000000000004</v>
      </c>
      <c r="BU320" s="88">
        <v>7.3</v>
      </c>
      <c r="BV320" s="88">
        <v>5.3</v>
      </c>
      <c r="BW320" s="88">
        <v>3.9</v>
      </c>
      <c r="BX320" s="88">
        <v>7.5</v>
      </c>
      <c r="BY320" s="88">
        <v>8</v>
      </c>
      <c r="BZ320" s="88">
        <v>2</v>
      </c>
      <c r="CA320" s="88">
        <v>2.9</v>
      </c>
      <c r="CB320" s="88">
        <v>1</v>
      </c>
      <c r="CC320" s="88">
        <v>16.200000000000003</v>
      </c>
      <c r="CD320" s="88">
        <v>62.399999999999991</v>
      </c>
      <c r="CE320" s="88">
        <v>21.4</v>
      </c>
    </row>
    <row r="321" spans="1:83" s="10" customFormat="1" x14ac:dyDescent="0.25">
      <c r="A321" s="65" t="s">
        <v>1001</v>
      </c>
      <c r="B321" s="65" t="s">
        <v>1002</v>
      </c>
      <c r="C321" s="65" t="s">
        <v>1007</v>
      </c>
      <c r="D321" s="65" t="s">
        <v>2099</v>
      </c>
      <c r="E321" s="65" t="s">
        <v>1004</v>
      </c>
      <c r="F321" s="65" t="s">
        <v>691</v>
      </c>
      <c r="G321" s="65" t="s">
        <v>440</v>
      </c>
      <c r="H321" s="65" t="s">
        <v>1005</v>
      </c>
      <c r="I321" s="65" t="s">
        <v>1006</v>
      </c>
      <c r="J321" s="99" t="s">
        <v>2006</v>
      </c>
      <c r="K321" s="65">
        <v>5439460</v>
      </c>
      <c r="L321" s="65" t="s">
        <v>204</v>
      </c>
      <c r="M321" s="85">
        <v>1.3412977564072175</v>
      </c>
      <c r="N321" s="79">
        <v>3419</v>
      </c>
      <c r="O321" s="66">
        <v>2549.0238715958803</v>
      </c>
      <c r="P321" s="79">
        <v>1439</v>
      </c>
      <c r="Q321" s="66">
        <v>2.2216817234190409</v>
      </c>
      <c r="R321" s="79">
        <v>3197</v>
      </c>
      <c r="S321" s="79">
        <v>243</v>
      </c>
      <c r="T321" s="79">
        <v>134</v>
      </c>
      <c r="U321" s="79">
        <v>102</v>
      </c>
      <c r="V321" s="79">
        <v>78</v>
      </c>
      <c r="W321" s="79">
        <v>89</v>
      </c>
      <c r="X321" s="79">
        <v>86</v>
      </c>
      <c r="Y321" s="79">
        <v>56</v>
      </c>
      <c r="Z321" s="79">
        <v>63</v>
      </c>
      <c r="AA321" s="79">
        <v>67</v>
      </c>
      <c r="AB321" s="79">
        <v>100</v>
      </c>
      <c r="AC321" s="79">
        <v>83</v>
      </c>
      <c r="AD321" s="79">
        <v>120</v>
      </c>
      <c r="AE321" s="79">
        <v>82</v>
      </c>
      <c r="AF321" s="79">
        <v>47</v>
      </c>
      <c r="AG321" s="79">
        <v>43</v>
      </c>
      <c r="AH321" s="79">
        <v>46</v>
      </c>
      <c r="AI321" s="66">
        <v>33.287004864489226</v>
      </c>
      <c r="AJ321" s="66">
        <v>11.605281445448227</v>
      </c>
      <c r="AK321" s="66">
        <v>18.902015288394718</v>
      </c>
      <c r="AL321" s="66">
        <v>6.9492703266157054</v>
      </c>
      <c r="AM321" s="66">
        <v>29.256428075052121</v>
      </c>
      <c r="AN321" s="79">
        <v>24862</v>
      </c>
      <c r="AO321" s="79">
        <v>34351</v>
      </c>
      <c r="AP321" s="66">
        <v>0.6379430159833217</v>
      </c>
      <c r="AQ321" s="79">
        <v>1439</v>
      </c>
      <c r="AR321" s="79">
        <v>334</v>
      </c>
      <c r="AS321" s="79">
        <v>757</v>
      </c>
      <c r="AT321" s="79">
        <v>682</v>
      </c>
      <c r="AU321" s="79">
        <v>25</v>
      </c>
      <c r="AV321" s="79">
        <v>38</v>
      </c>
      <c r="AW321" s="79">
        <v>344</v>
      </c>
      <c r="AX321" s="79">
        <v>72</v>
      </c>
      <c r="AY321" s="79">
        <v>53</v>
      </c>
      <c r="AZ321" s="79">
        <v>119</v>
      </c>
      <c r="BA321" s="79">
        <v>84</v>
      </c>
      <c r="BB321" s="79">
        <v>59</v>
      </c>
      <c r="BC321" s="79">
        <v>32</v>
      </c>
      <c r="BD321" s="79">
        <v>129</v>
      </c>
      <c r="BE321" s="79">
        <v>44</v>
      </c>
      <c r="BF321" s="79">
        <v>9</v>
      </c>
      <c r="BG321" s="79">
        <v>314</v>
      </c>
      <c r="BH321" s="79">
        <v>15</v>
      </c>
      <c r="BI321" s="79">
        <v>4</v>
      </c>
      <c r="BJ321" s="66">
        <v>0.37882177479492918</v>
      </c>
      <c r="BK321" s="90">
        <v>5.2</v>
      </c>
      <c r="BL321" s="90">
        <v>5.3</v>
      </c>
      <c r="BM321" s="90">
        <v>5.0999999999999996</v>
      </c>
      <c r="BN321" s="90">
        <v>7.2</v>
      </c>
      <c r="BO321" s="90">
        <v>13.1</v>
      </c>
      <c r="BP321" s="90">
        <v>6.4</v>
      </c>
      <c r="BQ321" s="90">
        <v>6.3</v>
      </c>
      <c r="BR321" s="90">
        <v>5</v>
      </c>
      <c r="BS321" s="90">
        <v>5.6</v>
      </c>
      <c r="BT321" s="90">
        <v>5.2</v>
      </c>
      <c r="BU321" s="90">
        <v>6.9</v>
      </c>
      <c r="BV321" s="90">
        <v>6.3</v>
      </c>
      <c r="BW321" s="90">
        <v>5.0999999999999996</v>
      </c>
      <c r="BX321" s="90">
        <v>6</v>
      </c>
      <c r="BY321" s="90">
        <v>4.3</v>
      </c>
      <c r="BZ321" s="90">
        <v>3</v>
      </c>
      <c r="CA321" s="90">
        <v>2.1</v>
      </c>
      <c r="CB321" s="90">
        <v>1.8</v>
      </c>
      <c r="CC321" s="90">
        <v>15.6</v>
      </c>
      <c r="CD321" s="90">
        <v>67.099999999999994</v>
      </c>
      <c r="CE321" s="90">
        <v>17.2</v>
      </c>
    </row>
    <row r="322" spans="1:83" x14ac:dyDescent="0.25">
      <c r="A322" s="61" t="s">
        <v>1035</v>
      </c>
      <c r="B322" s="61" t="s">
        <v>1036</v>
      </c>
      <c r="C322" s="61" t="s">
        <v>1037</v>
      </c>
      <c r="D322" s="61" t="s">
        <v>2099</v>
      </c>
      <c r="E322" s="61" t="s">
        <v>690</v>
      </c>
      <c r="F322" s="61" t="s">
        <v>691</v>
      </c>
      <c r="G322" s="61" t="s">
        <v>440</v>
      </c>
      <c r="H322" s="61" t="s">
        <v>1038</v>
      </c>
      <c r="I322" s="61" t="s">
        <v>1039</v>
      </c>
      <c r="J322" s="97" t="s">
        <v>1039</v>
      </c>
      <c r="K322" s="61">
        <v>5443180</v>
      </c>
      <c r="L322" s="61" t="s">
        <v>210</v>
      </c>
      <c r="M322" s="83">
        <v>1.6485103589403929</v>
      </c>
      <c r="N322" s="77">
        <v>3052</v>
      </c>
      <c r="O322" s="62">
        <v>1851.3684087261199</v>
      </c>
      <c r="P322" s="77">
        <v>1524</v>
      </c>
      <c r="Q322" s="62">
        <v>2</v>
      </c>
      <c r="R322" s="77">
        <v>3043</v>
      </c>
      <c r="S322" s="77">
        <v>133</v>
      </c>
      <c r="T322" s="77">
        <v>177</v>
      </c>
      <c r="U322" s="77">
        <v>84</v>
      </c>
      <c r="V322" s="77">
        <v>105</v>
      </c>
      <c r="W322" s="77">
        <v>165</v>
      </c>
      <c r="X322" s="77">
        <v>131</v>
      </c>
      <c r="Y322" s="77">
        <v>64</v>
      </c>
      <c r="Z322" s="77">
        <v>42</v>
      </c>
      <c r="AA322" s="77">
        <v>177</v>
      </c>
      <c r="AB322" s="77">
        <v>68</v>
      </c>
      <c r="AC322" s="77">
        <v>121</v>
      </c>
      <c r="AD322" s="77">
        <v>169</v>
      </c>
      <c r="AE322" s="77">
        <v>43</v>
      </c>
      <c r="AF322" s="77">
        <v>24</v>
      </c>
      <c r="AG322" s="77">
        <v>21</v>
      </c>
      <c r="AH322" s="77">
        <v>0</v>
      </c>
      <c r="AI322" s="62">
        <v>25.853018372703414</v>
      </c>
      <c r="AJ322" s="62">
        <v>17.716535433070867</v>
      </c>
      <c r="AK322" s="62">
        <v>27.165354330708663</v>
      </c>
      <c r="AL322" s="62">
        <v>4.4619422572178475</v>
      </c>
      <c r="AM322" s="62">
        <v>24.803149606299215</v>
      </c>
      <c r="AN322" s="77">
        <v>22426</v>
      </c>
      <c r="AO322" s="77">
        <v>32379</v>
      </c>
      <c r="AP322" s="62">
        <v>0.70734908136482944</v>
      </c>
      <c r="AQ322" s="77">
        <v>1524</v>
      </c>
      <c r="AR322" s="77">
        <v>233</v>
      </c>
      <c r="AS322" s="77">
        <v>841</v>
      </c>
      <c r="AT322" s="77">
        <v>683</v>
      </c>
      <c r="AU322" s="77">
        <v>14</v>
      </c>
      <c r="AV322" s="77">
        <v>96</v>
      </c>
      <c r="AW322" s="77">
        <v>262</v>
      </c>
      <c r="AX322" s="77">
        <v>170</v>
      </c>
      <c r="AY322" s="77">
        <v>33</v>
      </c>
      <c r="AZ322" s="77">
        <v>198</v>
      </c>
      <c r="BA322" s="77">
        <v>182</v>
      </c>
      <c r="BB322" s="77">
        <v>62</v>
      </c>
      <c r="BC322" s="77">
        <v>25</v>
      </c>
      <c r="BD322" s="77">
        <v>166</v>
      </c>
      <c r="BE322" s="77">
        <v>23</v>
      </c>
      <c r="BF322" s="77">
        <v>0</v>
      </c>
      <c r="BG322" s="77">
        <v>221</v>
      </c>
      <c r="BH322" s="77">
        <v>18</v>
      </c>
      <c r="BI322" s="77">
        <v>0</v>
      </c>
      <c r="BJ322" s="62">
        <v>0.32993197278911562</v>
      </c>
      <c r="BK322" s="88">
        <v>4.9000000000000004</v>
      </c>
      <c r="BL322" s="88">
        <v>1.5</v>
      </c>
      <c r="BM322" s="88">
        <v>2.8</v>
      </c>
      <c r="BN322" s="88">
        <v>2</v>
      </c>
      <c r="BO322" s="88">
        <v>6.7</v>
      </c>
      <c r="BP322" s="88">
        <v>8.1999999999999993</v>
      </c>
      <c r="BQ322" s="88">
        <v>5.0999999999999996</v>
      </c>
      <c r="BR322" s="88">
        <v>0.4</v>
      </c>
      <c r="BS322" s="88">
        <v>4.9000000000000004</v>
      </c>
      <c r="BT322" s="88">
        <v>5.7</v>
      </c>
      <c r="BU322" s="88">
        <v>10.8</v>
      </c>
      <c r="BV322" s="88">
        <v>11.4</v>
      </c>
      <c r="BW322" s="88">
        <v>8.3000000000000007</v>
      </c>
      <c r="BX322" s="88">
        <v>4.4000000000000004</v>
      </c>
      <c r="BY322" s="88">
        <v>11</v>
      </c>
      <c r="BZ322" s="88">
        <v>6</v>
      </c>
      <c r="CA322" s="88">
        <v>4.5999999999999996</v>
      </c>
      <c r="CB322" s="88">
        <v>1.2</v>
      </c>
      <c r="CC322" s="88">
        <v>9.1999999999999993</v>
      </c>
      <c r="CD322" s="88">
        <v>63.5</v>
      </c>
      <c r="CE322" s="88">
        <v>27.2</v>
      </c>
    </row>
    <row r="323" spans="1:83" x14ac:dyDescent="0.25">
      <c r="A323" s="61" t="s">
        <v>1590</v>
      </c>
      <c r="B323" s="61" t="s">
        <v>1591</v>
      </c>
      <c r="C323" s="61" t="s">
        <v>1592</v>
      </c>
      <c r="D323" s="61" t="s">
        <v>2099</v>
      </c>
      <c r="E323" s="61" t="s">
        <v>690</v>
      </c>
      <c r="F323" s="61" t="s">
        <v>691</v>
      </c>
      <c r="G323" s="61" t="s">
        <v>440</v>
      </c>
      <c r="H323" s="61" t="s">
        <v>1593</v>
      </c>
      <c r="I323" s="61" t="s">
        <v>1594</v>
      </c>
      <c r="J323" s="97" t="s">
        <v>1594</v>
      </c>
      <c r="K323" s="61">
        <v>5484940</v>
      </c>
      <c r="L323" s="61" t="s">
        <v>317</v>
      </c>
      <c r="M323" s="83">
        <v>0.83257621426234407</v>
      </c>
      <c r="N323" s="77">
        <v>1200</v>
      </c>
      <c r="O323" s="62">
        <v>1441.3094914838402</v>
      </c>
      <c r="P323" s="77">
        <v>436</v>
      </c>
      <c r="Q323" s="62">
        <v>2.75</v>
      </c>
      <c r="R323" s="77">
        <v>1200</v>
      </c>
      <c r="S323" s="77">
        <v>95</v>
      </c>
      <c r="T323" s="77">
        <v>79</v>
      </c>
      <c r="U323" s="77">
        <v>28</v>
      </c>
      <c r="V323" s="77">
        <v>42</v>
      </c>
      <c r="W323" s="77">
        <v>12</v>
      </c>
      <c r="X323" s="77">
        <v>15</v>
      </c>
      <c r="Y323" s="77">
        <v>6</v>
      </c>
      <c r="Z323" s="77">
        <v>23</v>
      </c>
      <c r="AA323" s="77">
        <v>5</v>
      </c>
      <c r="AB323" s="77">
        <v>12</v>
      </c>
      <c r="AC323" s="77">
        <v>50</v>
      </c>
      <c r="AD323" s="77">
        <v>49</v>
      </c>
      <c r="AE323" s="77">
        <v>4</v>
      </c>
      <c r="AF323" s="77">
        <v>0</v>
      </c>
      <c r="AG323" s="77">
        <v>3</v>
      </c>
      <c r="AH323" s="77">
        <v>13</v>
      </c>
      <c r="AI323" s="62">
        <v>46.330275229357795</v>
      </c>
      <c r="AJ323" s="62">
        <v>12.385321100917432</v>
      </c>
      <c r="AK323" s="62">
        <v>11.238532110091743</v>
      </c>
      <c r="AL323" s="62">
        <v>2.7522935779816518</v>
      </c>
      <c r="AM323" s="62">
        <v>27.293577981651374</v>
      </c>
      <c r="AN323" s="77">
        <v>21955</v>
      </c>
      <c r="AO323" s="77">
        <v>22105</v>
      </c>
      <c r="AP323" s="62">
        <v>0.69954128440366969</v>
      </c>
      <c r="AQ323" s="77">
        <v>436</v>
      </c>
      <c r="AR323" s="77">
        <v>258</v>
      </c>
      <c r="AS323" s="77">
        <v>213</v>
      </c>
      <c r="AT323" s="77">
        <v>223</v>
      </c>
      <c r="AU323" s="77">
        <v>13</v>
      </c>
      <c r="AV323" s="77">
        <v>36</v>
      </c>
      <c r="AW323" s="77">
        <v>109</v>
      </c>
      <c r="AX323" s="77">
        <v>32</v>
      </c>
      <c r="AY323" s="77">
        <v>4</v>
      </c>
      <c r="AZ323" s="77">
        <v>29</v>
      </c>
      <c r="BA323" s="77">
        <v>10</v>
      </c>
      <c r="BB323" s="77">
        <v>24</v>
      </c>
      <c r="BC323" s="77">
        <v>0</v>
      </c>
      <c r="BD323" s="77">
        <v>62</v>
      </c>
      <c r="BE323" s="77">
        <v>0</v>
      </c>
      <c r="BF323" s="77">
        <v>0</v>
      </c>
      <c r="BG323" s="77">
        <v>55</v>
      </c>
      <c r="BH323" s="77">
        <v>0</v>
      </c>
      <c r="BI323" s="77">
        <v>14</v>
      </c>
      <c r="BJ323" s="62">
        <v>0.39175257731958762</v>
      </c>
      <c r="BK323" s="88">
        <v>3.8</v>
      </c>
      <c r="BL323" s="88">
        <v>0.5</v>
      </c>
      <c r="BM323" s="88">
        <v>13.8</v>
      </c>
      <c r="BN323" s="88">
        <v>9</v>
      </c>
      <c r="BO323" s="88">
        <v>3.7</v>
      </c>
      <c r="BP323" s="88">
        <v>1.6</v>
      </c>
      <c r="BQ323" s="88">
        <v>1.9</v>
      </c>
      <c r="BR323" s="88">
        <v>17.3</v>
      </c>
      <c r="BS323" s="88">
        <v>5.8</v>
      </c>
      <c r="BT323" s="88">
        <v>4.7</v>
      </c>
      <c r="BU323" s="88">
        <v>9</v>
      </c>
      <c r="BV323" s="88">
        <v>5.4</v>
      </c>
      <c r="BW323" s="88">
        <v>3.8</v>
      </c>
      <c r="BX323" s="88">
        <v>2.2000000000000002</v>
      </c>
      <c r="BY323" s="88">
        <v>9.5</v>
      </c>
      <c r="BZ323" s="88">
        <v>3.4</v>
      </c>
      <c r="CA323" s="88">
        <v>3.8</v>
      </c>
      <c r="CB323" s="88">
        <v>0.9</v>
      </c>
      <c r="CC323" s="88">
        <v>18.100000000000001</v>
      </c>
      <c r="CD323" s="88">
        <v>62.199999999999996</v>
      </c>
      <c r="CE323" s="88">
        <v>19.799999999999997</v>
      </c>
    </row>
    <row r="324" spans="1:83" s="18" customFormat="1" x14ac:dyDescent="0.25">
      <c r="A324" s="67" t="s">
        <v>99</v>
      </c>
      <c r="B324" s="68" t="s">
        <v>1984</v>
      </c>
      <c r="C324" s="67"/>
      <c r="D324" s="67" t="s">
        <v>2098</v>
      </c>
      <c r="E324" s="67"/>
      <c r="F324" s="67"/>
      <c r="G324" s="67"/>
      <c r="H324" s="67"/>
      <c r="I324" s="67"/>
      <c r="J324" s="98"/>
      <c r="K324" s="67">
        <v>54099</v>
      </c>
      <c r="L324" s="67" t="s">
        <v>98</v>
      </c>
      <c r="M324" s="84">
        <v>512.15279962430736</v>
      </c>
      <c r="N324" s="78">
        <v>39337</v>
      </c>
      <c r="O324" s="69">
        <v>76.807156045726757</v>
      </c>
      <c r="P324" s="78">
        <v>14479</v>
      </c>
      <c r="Q324" s="69">
        <v>2.71</v>
      </c>
      <c r="R324" s="78">
        <v>39193</v>
      </c>
      <c r="S324" s="78">
        <v>1588</v>
      </c>
      <c r="T324" s="78">
        <v>877</v>
      </c>
      <c r="U324" s="78">
        <v>1205</v>
      </c>
      <c r="V324" s="78">
        <v>806</v>
      </c>
      <c r="W324" s="78">
        <v>602</v>
      </c>
      <c r="X324" s="78">
        <v>723</v>
      </c>
      <c r="Y324" s="78">
        <v>630</v>
      </c>
      <c r="Z324" s="78">
        <v>747</v>
      </c>
      <c r="AA324" s="78">
        <v>529</v>
      </c>
      <c r="AB324" s="78">
        <v>922</v>
      </c>
      <c r="AC324" s="78">
        <v>1563</v>
      </c>
      <c r="AD324" s="78">
        <v>1514</v>
      </c>
      <c r="AE324" s="78">
        <v>1232</v>
      </c>
      <c r="AF324" s="78">
        <v>557</v>
      </c>
      <c r="AG324" s="78">
        <v>442</v>
      </c>
      <c r="AH324" s="78">
        <v>542</v>
      </c>
      <c r="AI324" s="69">
        <v>25.3470543545825</v>
      </c>
      <c r="AJ324" s="69">
        <v>9.7244284826300156</v>
      </c>
      <c r="AK324" s="69">
        <v>18.157331307410733</v>
      </c>
      <c r="AL324" s="69">
        <v>6.367843083085849</v>
      </c>
      <c r="AM324" s="69">
        <v>40.403342772290905</v>
      </c>
      <c r="AN324" s="78">
        <v>25683</v>
      </c>
      <c r="AO324" s="78">
        <v>45591</v>
      </c>
      <c r="AP324" s="69">
        <v>0.53228814144623249</v>
      </c>
      <c r="AQ324" s="78">
        <v>14479</v>
      </c>
      <c r="AR324" s="78">
        <v>3827</v>
      </c>
      <c r="AS324" s="78">
        <v>10978</v>
      </c>
      <c r="AT324" s="78">
        <v>3501</v>
      </c>
      <c r="AU324" s="78">
        <v>483</v>
      </c>
      <c r="AV324" s="78">
        <v>576</v>
      </c>
      <c r="AW324" s="78">
        <v>1706</v>
      </c>
      <c r="AX324" s="78">
        <v>1145</v>
      </c>
      <c r="AY324" s="78">
        <v>276</v>
      </c>
      <c r="AZ324" s="78">
        <v>598</v>
      </c>
      <c r="BA324" s="78">
        <v>1131</v>
      </c>
      <c r="BB324" s="78">
        <v>445</v>
      </c>
      <c r="BC324" s="78">
        <v>234</v>
      </c>
      <c r="BD324" s="78">
        <v>1781</v>
      </c>
      <c r="BE324" s="78">
        <v>561</v>
      </c>
      <c r="BF324" s="78">
        <v>35</v>
      </c>
      <c r="BG324" s="78">
        <v>3944</v>
      </c>
      <c r="BH324" s="78">
        <v>238</v>
      </c>
      <c r="BI324" s="78">
        <v>40</v>
      </c>
      <c r="BJ324" s="69">
        <v>0.19805957704843477</v>
      </c>
      <c r="BK324" s="89">
        <v>4.9000000000000004</v>
      </c>
      <c r="BL324" s="89">
        <v>5.7</v>
      </c>
      <c r="BM324" s="89">
        <v>6.3</v>
      </c>
      <c r="BN324" s="89">
        <v>5.9</v>
      </c>
      <c r="BO324" s="89">
        <v>7.4</v>
      </c>
      <c r="BP324" s="89">
        <v>5.8</v>
      </c>
      <c r="BQ324" s="89">
        <v>5.2</v>
      </c>
      <c r="BR324" s="89">
        <v>5.5</v>
      </c>
      <c r="BS324" s="89">
        <v>6.3</v>
      </c>
      <c r="BT324" s="89">
        <v>6.9</v>
      </c>
      <c r="BU324" s="89">
        <v>6.8</v>
      </c>
      <c r="BV324" s="89">
        <v>7.6</v>
      </c>
      <c r="BW324" s="89">
        <v>7</v>
      </c>
      <c r="BX324" s="89">
        <v>6.1</v>
      </c>
      <c r="BY324" s="89">
        <v>6.2</v>
      </c>
      <c r="BZ324" s="89">
        <v>4.2</v>
      </c>
      <c r="CA324" s="89">
        <v>2.5</v>
      </c>
      <c r="CB324" s="89">
        <v>1.9</v>
      </c>
      <c r="CC324" s="89">
        <v>16.900000000000002</v>
      </c>
      <c r="CD324" s="89">
        <v>64.400000000000006</v>
      </c>
      <c r="CE324" s="89">
        <v>20.9</v>
      </c>
    </row>
    <row r="325" spans="1:83" s="72" customFormat="1" x14ac:dyDescent="0.25">
      <c r="A325" s="70" t="s">
        <v>1900</v>
      </c>
      <c r="B325" s="70" t="s">
        <v>1901</v>
      </c>
      <c r="C325" s="70" t="s">
        <v>1902</v>
      </c>
      <c r="D325" s="70" t="s">
        <v>2097</v>
      </c>
      <c r="E325" s="70" t="s">
        <v>438</v>
      </c>
      <c r="F325" s="70" t="s">
        <v>439</v>
      </c>
      <c r="G325" s="70" t="s">
        <v>440</v>
      </c>
      <c r="H325" s="70" t="s">
        <v>1903</v>
      </c>
      <c r="I325" s="70" t="s">
        <v>1904</v>
      </c>
      <c r="J325" s="96" t="s">
        <v>1904</v>
      </c>
      <c r="K325" s="70" t="s">
        <v>1978</v>
      </c>
      <c r="L325" s="70" t="s">
        <v>1978</v>
      </c>
      <c r="M325" s="82">
        <v>554.36863502366123</v>
      </c>
      <c r="N325" s="76">
        <v>6131</v>
      </c>
      <c r="O325" s="71">
        <v>11.059427991878222</v>
      </c>
      <c r="P325" s="76">
        <v>2232</v>
      </c>
      <c r="Q325" s="71">
        <v>2.724462365591398</v>
      </c>
      <c r="R325" s="76">
        <v>6081</v>
      </c>
      <c r="S325" s="76">
        <v>148</v>
      </c>
      <c r="T325" s="76">
        <v>226</v>
      </c>
      <c r="U325" s="76">
        <v>148</v>
      </c>
      <c r="V325" s="76">
        <v>242</v>
      </c>
      <c r="W325" s="76">
        <v>65</v>
      </c>
      <c r="X325" s="76">
        <v>135</v>
      </c>
      <c r="Y325" s="76">
        <v>173</v>
      </c>
      <c r="Z325" s="76">
        <v>133</v>
      </c>
      <c r="AA325" s="76">
        <v>68</v>
      </c>
      <c r="AB325" s="76">
        <v>234</v>
      </c>
      <c r="AC325" s="76">
        <v>262</v>
      </c>
      <c r="AD325" s="76">
        <v>152</v>
      </c>
      <c r="AE325" s="76">
        <v>160</v>
      </c>
      <c r="AF325" s="76">
        <v>28</v>
      </c>
      <c r="AG325" s="76">
        <v>31</v>
      </c>
      <c r="AH325" s="76">
        <v>27</v>
      </c>
      <c r="AI325" s="71">
        <v>23.387096774193548</v>
      </c>
      <c r="AJ325" s="71">
        <v>13.754480286738351</v>
      </c>
      <c r="AK325" s="71">
        <v>22.804659498207887</v>
      </c>
      <c r="AL325" s="71">
        <v>10.483870967741936</v>
      </c>
      <c r="AM325" s="71">
        <v>29.56989247311828</v>
      </c>
      <c r="AN325" s="76">
        <v>19672</v>
      </c>
      <c r="AO325" s="76">
        <v>37720</v>
      </c>
      <c r="AP325" s="71">
        <v>0.59946236559139787</v>
      </c>
      <c r="AQ325" s="76">
        <v>2232</v>
      </c>
      <c r="AR325" s="76">
        <v>1373</v>
      </c>
      <c r="AS325" s="76">
        <v>1743</v>
      </c>
      <c r="AT325" s="76">
        <v>489</v>
      </c>
      <c r="AU325" s="76">
        <v>77</v>
      </c>
      <c r="AV325" s="76">
        <v>66</v>
      </c>
      <c r="AW325" s="76">
        <v>260</v>
      </c>
      <c r="AX325" s="76">
        <v>205</v>
      </c>
      <c r="AY325" s="76">
        <v>81</v>
      </c>
      <c r="AZ325" s="76">
        <v>60</v>
      </c>
      <c r="BA325" s="76">
        <v>186</v>
      </c>
      <c r="BB325" s="76">
        <v>121</v>
      </c>
      <c r="BC325" s="76">
        <v>0</v>
      </c>
      <c r="BD325" s="76">
        <v>421</v>
      </c>
      <c r="BE325" s="76">
        <v>31</v>
      </c>
      <c r="BF325" s="76">
        <v>44</v>
      </c>
      <c r="BG325" s="76">
        <v>379</v>
      </c>
      <c r="BH325" s="76">
        <v>0</v>
      </c>
      <c r="BI325" s="76">
        <v>0</v>
      </c>
      <c r="BJ325" s="71">
        <v>0.18850336613153806</v>
      </c>
      <c r="BK325" s="87">
        <v>4.7</v>
      </c>
      <c r="BL325" s="87">
        <v>4.8</v>
      </c>
      <c r="BM325" s="87">
        <v>6.8</v>
      </c>
      <c r="BN325" s="87">
        <v>4.9000000000000004</v>
      </c>
      <c r="BO325" s="87">
        <v>6.5</v>
      </c>
      <c r="BP325" s="87">
        <v>3.8</v>
      </c>
      <c r="BQ325" s="87">
        <v>4.7</v>
      </c>
      <c r="BR325" s="87">
        <v>4.5999999999999996</v>
      </c>
      <c r="BS325" s="87">
        <v>6.2</v>
      </c>
      <c r="BT325" s="87">
        <v>6.7</v>
      </c>
      <c r="BU325" s="87">
        <v>7</v>
      </c>
      <c r="BV325" s="87">
        <v>6.7</v>
      </c>
      <c r="BW325" s="87">
        <v>9.3000000000000007</v>
      </c>
      <c r="BX325" s="87">
        <v>9.6999999999999993</v>
      </c>
      <c r="BY325" s="87">
        <v>5</v>
      </c>
      <c r="BZ325" s="87">
        <v>3.6</v>
      </c>
      <c r="CA325" s="87">
        <v>2.5</v>
      </c>
      <c r="CB325" s="87">
        <v>2.7</v>
      </c>
      <c r="CC325" s="87">
        <v>16.3</v>
      </c>
      <c r="CD325" s="87">
        <v>60.400000000000006</v>
      </c>
      <c r="CE325" s="87">
        <v>23.5</v>
      </c>
    </row>
    <row r="326" spans="1:83" x14ac:dyDescent="0.25">
      <c r="A326" s="61" t="s">
        <v>435</v>
      </c>
      <c r="B326" s="61" t="s">
        <v>436</v>
      </c>
      <c r="C326" s="61" t="s">
        <v>437</v>
      </c>
      <c r="D326" s="61" t="s">
        <v>2099</v>
      </c>
      <c r="E326" s="61" t="s">
        <v>438</v>
      </c>
      <c r="F326" s="61" t="s">
        <v>439</v>
      </c>
      <c r="G326" s="61" t="s">
        <v>440</v>
      </c>
      <c r="H326" s="61" t="s">
        <v>441</v>
      </c>
      <c r="I326" s="61" t="s">
        <v>442</v>
      </c>
      <c r="J326" s="97" t="s">
        <v>442</v>
      </c>
      <c r="K326" s="61">
        <v>5400364</v>
      </c>
      <c r="L326" s="61" t="s">
        <v>110</v>
      </c>
      <c r="M326" s="83">
        <v>0.47325912175072449</v>
      </c>
      <c r="N326" s="77">
        <v>1299</v>
      </c>
      <c r="O326" s="62">
        <v>2744.7965402011005</v>
      </c>
      <c r="P326" s="77">
        <v>436</v>
      </c>
      <c r="Q326" s="62">
        <v>2.98</v>
      </c>
      <c r="R326" s="77">
        <v>1299</v>
      </c>
      <c r="S326" s="77">
        <v>80</v>
      </c>
      <c r="T326" s="77">
        <v>55</v>
      </c>
      <c r="U326" s="77">
        <v>24</v>
      </c>
      <c r="V326" s="77">
        <v>84</v>
      </c>
      <c r="W326" s="77">
        <v>17</v>
      </c>
      <c r="X326" s="77">
        <v>11</v>
      </c>
      <c r="Y326" s="77">
        <v>11</v>
      </c>
      <c r="Z326" s="77">
        <v>12</v>
      </c>
      <c r="AA326" s="77">
        <v>18</v>
      </c>
      <c r="AB326" s="77">
        <v>18</v>
      </c>
      <c r="AC326" s="77">
        <v>24</v>
      </c>
      <c r="AD326" s="77">
        <v>42</v>
      </c>
      <c r="AE326" s="77">
        <v>16</v>
      </c>
      <c r="AF326" s="77">
        <v>10</v>
      </c>
      <c r="AG326" s="77">
        <v>10</v>
      </c>
      <c r="AH326" s="77">
        <v>4</v>
      </c>
      <c r="AI326" s="62">
        <v>36.467889908256879</v>
      </c>
      <c r="AJ326" s="62">
        <v>23.165137614678898</v>
      </c>
      <c r="AK326" s="62">
        <v>11.926605504587156</v>
      </c>
      <c r="AL326" s="62">
        <v>4.1284403669724776</v>
      </c>
      <c r="AM326" s="62">
        <v>24.311926605504588</v>
      </c>
      <c r="AN326" s="77">
        <v>15729</v>
      </c>
      <c r="AO326" s="77">
        <v>21967</v>
      </c>
      <c r="AP326" s="62">
        <v>0.7155963302752294</v>
      </c>
      <c r="AQ326" s="77">
        <v>436</v>
      </c>
      <c r="AR326" s="77">
        <v>80</v>
      </c>
      <c r="AS326" s="77">
        <v>270</v>
      </c>
      <c r="AT326" s="77">
        <v>166</v>
      </c>
      <c r="AU326" s="77">
        <v>9</v>
      </c>
      <c r="AV326" s="77">
        <v>21</v>
      </c>
      <c r="AW326" s="77">
        <v>96</v>
      </c>
      <c r="AX326" s="77">
        <v>16</v>
      </c>
      <c r="AY326" s="77">
        <v>16</v>
      </c>
      <c r="AZ326" s="77">
        <v>80</v>
      </c>
      <c r="BA326" s="77">
        <v>22</v>
      </c>
      <c r="BB326" s="77">
        <v>16</v>
      </c>
      <c r="BC326" s="77">
        <v>3</v>
      </c>
      <c r="BD326" s="77">
        <v>21</v>
      </c>
      <c r="BE326" s="77">
        <v>17</v>
      </c>
      <c r="BF326" s="77">
        <v>4</v>
      </c>
      <c r="BG326" s="77">
        <v>82</v>
      </c>
      <c r="BH326" s="77">
        <v>0</v>
      </c>
      <c r="BI326" s="77">
        <v>0</v>
      </c>
      <c r="BJ326" s="62">
        <v>0.45409429280397023</v>
      </c>
      <c r="BK326" s="88">
        <v>7.2</v>
      </c>
      <c r="BL326" s="88">
        <v>6.4</v>
      </c>
      <c r="BM326" s="88">
        <v>14</v>
      </c>
      <c r="BN326" s="88">
        <v>4.8</v>
      </c>
      <c r="BO326" s="88">
        <v>11.5</v>
      </c>
      <c r="BP326" s="88">
        <v>1.8</v>
      </c>
      <c r="BQ326" s="88">
        <v>9.6999999999999993</v>
      </c>
      <c r="BR326" s="88">
        <v>7.1</v>
      </c>
      <c r="BS326" s="88">
        <v>2.5</v>
      </c>
      <c r="BT326" s="88">
        <v>2.5</v>
      </c>
      <c r="BU326" s="88">
        <v>7.5</v>
      </c>
      <c r="BV326" s="88">
        <v>4.8</v>
      </c>
      <c r="BW326" s="88">
        <v>6.9</v>
      </c>
      <c r="BX326" s="88">
        <v>4.9000000000000004</v>
      </c>
      <c r="BY326" s="88">
        <v>2.8</v>
      </c>
      <c r="BZ326" s="88">
        <v>4.2</v>
      </c>
      <c r="CA326" s="88">
        <v>0.8</v>
      </c>
      <c r="CB326" s="88">
        <v>0.3</v>
      </c>
      <c r="CC326" s="88">
        <v>27.6</v>
      </c>
      <c r="CD326" s="88">
        <v>59.099999999999994</v>
      </c>
      <c r="CE326" s="88">
        <v>13.000000000000002</v>
      </c>
    </row>
    <row r="327" spans="1:83" x14ac:dyDescent="0.25">
      <c r="A327" s="61" t="s">
        <v>658</v>
      </c>
      <c r="B327" s="61" t="s">
        <v>659</v>
      </c>
      <c r="C327" s="61" t="s">
        <v>660</v>
      </c>
      <c r="D327" s="61" t="s">
        <v>2099</v>
      </c>
      <c r="E327" s="61" t="s">
        <v>438</v>
      </c>
      <c r="F327" s="61" t="s">
        <v>439</v>
      </c>
      <c r="G327" s="61" t="s">
        <v>440</v>
      </c>
      <c r="H327" s="61" t="s">
        <v>661</v>
      </c>
      <c r="I327" s="61" t="s">
        <v>662</v>
      </c>
      <c r="J327" s="97" t="s">
        <v>662</v>
      </c>
      <c r="K327" s="61">
        <v>5412436</v>
      </c>
      <c r="L327" s="61" t="s">
        <v>144</v>
      </c>
      <c r="M327" s="83">
        <v>0.33287196603670227</v>
      </c>
      <c r="N327" s="77">
        <v>176</v>
      </c>
      <c r="O327" s="62">
        <v>528.73181870952249</v>
      </c>
      <c r="P327" s="77">
        <v>56</v>
      </c>
      <c r="Q327" s="62">
        <v>3.14</v>
      </c>
      <c r="R327" s="77">
        <v>176</v>
      </c>
      <c r="S327" s="77">
        <v>6</v>
      </c>
      <c r="T327" s="77">
        <v>0</v>
      </c>
      <c r="U327" s="77">
        <v>7</v>
      </c>
      <c r="V327" s="77">
        <v>3</v>
      </c>
      <c r="W327" s="77">
        <v>4</v>
      </c>
      <c r="X327" s="77">
        <v>0</v>
      </c>
      <c r="Y327" s="77">
        <v>1</v>
      </c>
      <c r="Z327" s="77">
        <v>2</v>
      </c>
      <c r="AA327" s="77">
        <v>19</v>
      </c>
      <c r="AB327" s="77">
        <v>3</v>
      </c>
      <c r="AC327" s="77">
        <v>0</v>
      </c>
      <c r="AD327" s="77">
        <v>9</v>
      </c>
      <c r="AE327" s="77">
        <v>0</v>
      </c>
      <c r="AF327" s="77">
        <v>2</v>
      </c>
      <c r="AG327" s="77">
        <v>0</v>
      </c>
      <c r="AH327" s="77">
        <v>0</v>
      </c>
      <c r="AI327" s="62">
        <v>23.214285714285715</v>
      </c>
      <c r="AJ327" s="62">
        <v>12.5</v>
      </c>
      <c r="AK327" s="62">
        <v>39.285714285714285</v>
      </c>
      <c r="AL327" s="62">
        <v>5.3571428571428568</v>
      </c>
      <c r="AM327" s="62">
        <v>19.642857142857142</v>
      </c>
      <c r="AN327" s="77">
        <v>18459</v>
      </c>
      <c r="AO327" s="77">
        <v>45781</v>
      </c>
      <c r="AP327" s="62">
        <v>0.75</v>
      </c>
      <c r="AQ327" s="77">
        <v>56</v>
      </c>
      <c r="AR327" s="77">
        <v>16</v>
      </c>
      <c r="AS327" s="77">
        <v>53</v>
      </c>
      <c r="AT327" s="77">
        <v>3</v>
      </c>
      <c r="AU327" s="77">
        <v>5</v>
      </c>
      <c r="AV327" s="77">
        <v>0</v>
      </c>
      <c r="AW327" s="77">
        <v>7</v>
      </c>
      <c r="AX327" s="77">
        <v>4</v>
      </c>
      <c r="AY327" s="77">
        <v>2</v>
      </c>
      <c r="AZ327" s="77">
        <v>1</v>
      </c>
      <c r="BA327" s="77">
        <v>3</v>
      </c>
      <c r="BB327" s="77">
        <v>19</v>
      </c>
      <c r="BC327" s="77">
        <v>0</v>
      </c>
      <c r="BD327" s="77">
        <v>3</v>
      </c>
      <c r="BE327" s="77">
        <v>0</v>
      </c>
      <c r="BF327" s="77">
        <v>0</v>
      </c>
      <c r="BG327" s="77">
        <v>11</v>
      </c>
      <c r="BH327" s="77">
        <v>0</v>
      </c>
      <c r="BI327" s="77">
        <v>0</v>
      </c>
      <c r="BJ327" s="62">
        <v>0.14545454545454545</v>
      </c>
      <c r="BK327" s="88">
        <v>11.9</v>
      </c>
      <c r="BL327" s="88">
        <v>1.7</v>
      </c>
      <c r="BM327" s="88">
        <v>4.5</v>
      </c>
      <c r="BN327" s="88">
        <v>2.8</v>
      </c>
      <c r="BO327" s="88">
        <v>8.5</v>
      </c>
      <c r="BP327" s="88">
        <v>2.2999999999999998</v>
      </c>
      <c r="BQ327" s="88">
        <v>3.4</v>
      </c>
      <c r="BR327" s="88">
        <v>4</v>
      </c>
      <c r="BS327" s="88">
        <v>1.1000000000000001</v>
      </c>
      <c r="BT327" s="88">
        <v>1.7</v>
      </c>
      <c r="BU327" s="88">
        <v>7.4</v>
      </c>
      <c r="BV327" s="88">
        <v>4</v>
      </c>
      <c r="BW327" s="88">
        <v>31.8</v>
      </c>
      <c r="BX327" s="88">
        <v>10.8</v>
      </c>
      <c r="BY327" s="88">
        <v>0</v>
      </c>
      <c r="BZ327" s="88">
        <v>2.8</v>
      </c>
      <c r="CA327" s="88">
        <v>0</v>
      </c>
      <c r="CB327" s="88">
        <v>1.1000000000000001</v>
      </c>
      <c r="CC327" s="88">
        <v>18.100000000000001</v>
      </c>
      <c r="CD327" s="88">
        <v>67</v>
      </c>
      <c r="CE327" s="88">
        <v>14.700000000000001</v>
      </c>
    </row>
    <row r="328" spans="1:83" x14ac:dyDescent="0.25">
      <c r="A328" s="61" t="s">
        <v>745</v>
      </c>
      <c r="B328" s="61" t="s">
        <v>746</v>
      </c>
      <c r="C328" s="61" t="s">
        <v>747</v>
      </c>
      <c r="D328" s="61" t="s">
        <v>2099</v>
      </c>
      <c r="E328" s="61" t="s">
        <v>438</v>
      </c>
      <c r="F328" s="61" t="s">
        <v>439</v>
      </c>
      <c r="G328" s="61" t="s">
        <v>440</v>
      </c>
      <c r="H328" s="61" t="s">
        <v>748</v>
      </c>
      <c r="I328" s="61" t="s">
        <v>749</v>
      </c>
      <c r="J328" s="97" t="s">
        <v>749</v>
      </c>
      <c r="K328" s="61">
        <v>5418412</v>
      </c>
      <c r="L328" s="61" t="s">
        <v>159</v>
      </c>
      <c r="M328" s="83">
        <v>0.62908445941218316</v>
      </c>
      <c r="N328" s="77">
        <v>809</v>
      </c>
      <c r="O328" s="62">
        <v>1285.9958434769317</v>
      </c>
      <c r="P328" s="77">
        <v>240</v>
      </c>
      <c r="Q328" s="62">
        <v>3.37</v>
      </c>
      <c r="R328" s="77">
        <v>809</v>
      </c>
      <c r="S328" s="77">
        <v>38</v>
      </c>
      <c r="T328" s="77">
        <v>20</v>
      </c>
      <c r="U328" s="77">
        <v>21</v>
      </c>
      <c r="V328" s="77">
        <v>20</v>
      </c>
      <c r="W328" s="77">
        <v>28</v>
      </c>
      <c r="X328" s="77">
        <v>14</v>
      </c>
      <c r="Y328" s="77">
        <v>15</v>
      </c>
      <c r="Z328" s="77">
        <v>13</v>
      </c>
      <c r="AA328" s="77">
        <v>11</v>
      </c>
      <c r="AB328" s="77">
        <v>16</v>
      </c>
      <c r="AC328" s="77">
        <v>10</v>
      </c>
      <c r="AD328" s="77">
        <v>30</v>
      </c>
      <c r="AE328" s="77">
        <v>0</v>
      </c>
      <c r="AF328" s="77">
        <v>4</v>
      </c>
      <c r="AG328" s="77">
        <v>0</v>
      </c>
      <c r="AH328" s="77">
        <v>0</v>
      </c>
      <c r="AI328" s="62">
        <v>32.916666666666664</v>
      </c>
      <c r="AJ328" s="62">
        <v>20</v>
      </c>
      <c r="AK328" s="62">
        <v>22.083333333333332</v>
      </c>
      <c r="AL328" s="62">
        <v>6.666666666666667</v>
      </c>
      <c r="AM328" s="62">
        <v>18.333333333333332</v>
      </c>
      <c r="AN328" s="77">
        <v>13485</v>
      </c>
      <c r="AO328" s="77">
        <v>28833</v>
      </c>
      <c r="AP328" s="62">
        <v>0.75</v>
      </c>
      <c r="AQ328" s="77">
        <v>240</v>
      </c>
      <c r="AR328" s="77">
        <v>65</v>
      </c>
      <c r="AS328" s="77">
        <v>156</v>
      </c>
      <c r="AT328" s="77">
        <v>84</v>
      </c>
      <c r="AU328" s="77">
        <v>4</v>
      </c>
      <c r="AV328" s="77">
        <v>8</v>
      </c>
      <c r="AW328" s="77">
        <v>41</v>
      </c>
      <c r="AX328" s="77">
        <v>29</v>
      </c>
      <c r="AY328" s="77">
        <v>10</v>
      </c>
      <c r="AZ328" s="77">
        <v>12</v>
      </c>
      <c r="BA328" s="77">
        <v>35</v>
      </c>
      <c r="BB328" s="77">
        <v>4</v>
      </c>
      <c r="BC328" s="77">
        <v>0</v>
      </c>
      <c r="BD328" s="77">
        <v>18</v>
      </c>
      <c r="BE328" s="77">
        <v>8</v>
      </c>
      <c r="BF328" s="77">
        <v>0</v>
      </c>
      <c r="BG328" s="77">
        <v>34</v>
      </c>
      <c r="BH328" s="77">
        <v>0</v>
      </c>
      <c r="BI328" s="77">
        <v>0</v>
      </c>
      <c r="BJ328" s="62">
        <v>0.26108374384236455</v>
      </c>
      <c r="BK328" s="88">
        <v>3.1</v>
      </c>
      <c r="BL328" s="88">
        <v>2</v>
      </c>
      <c r="BM328" s="88">
        <v>2.7</v>
      </c>
      <c r="BN328" s="88">
        <v>5.2</v>
      </c>
      <c r="BO328" s="88">
        <v>8.3000000000000007</v>
      </c>
      <c r="BP328" s="88">
        <v>3.5</v>
      </c>
      <c r="BQ328" s="88">
        <v>17.600000000000001</v>
      </c>
      <c r="BR328" s="88">
        <v>13.2</v>
      </c>
      <c r="BS328" s="88">
        <v>2.8</v>
      </c>
      <c r="BT328" s="88">
        <v>5.6</v>
      </c>
      <c r="BU328" s="88">
        <v>3.7</v>
      </c>
      <c r="BV328" s="88">
        <v>4.2</v>
      </c>
      <c r="BW328" s="88">
        <v>6.1</v>
      </c>
      <c r="BX328" s="88">
        <v>4.2</v>
      </c>
      <c r="BY328" s="88">
        <v>4.8</v>
      </c>
      <c r="BZ328" s="88">
        <v>5.4</v>
      </c>
      <c r="CA328" s="88">
        <v>6.1</v>
      </c>
      <c r="CB328" s="88">
        <v>1.6</v>
      </c>
      <c r="CC328" s="88">
        <v>7.8</v>
      </c>
      <c r="CD328" s="88">
        <v>70.199999999999989</v>
      </c>
      <c r="CE328" s="88">
        <v>22.1</v>
      </c>
    </row>
    <row r="329" spans="1:83" s="18" customFormat="1" x14ac:dyDescent="0.25">
      <c r="A329" s="67" t="s">
        <v>101</v>
      </c>
      <c r="B329" s="68" t="s">
        <v>1984</v>
      </c>
      <c r="C329" s="67"/>
      <c r="D329" s="67" t="s">
        <v>2098</v>
      </c>
      <c r="E329" s="67"/>
      <c r="F329" s="67"/>
      <c r="G329" s="67"/>
      <c r="H329" s="67"/>
      <c r="I329" s="67"/>
      <c r="J329" s="98"/>
      <c r="K329" s="67">
        <v>54101</v>
      </c>
      <c r="L329" s="67" t="s">
        <v>100</v>
      </c>
      <c r="M329" s="84">
        <v>555.80385057086085</v>
      </c>
      <c r="N329" s="78">
        <v>8415</v>
      </c>
      <c r="O329" s="69">
        <v>15.1402333599471</v>
      </c>
      <c r="P329" s="78">
        <v>2964</v>
      </c>
      <c r="Q329" s="69">
        <v>2.82</v>
      </c>
      <c r="R329" s="78">
        <v>8365</v>
      </c>
      <c r="S329" s="78">
        <v>272</v>
      </c>
      <c r="T329" s="78">
        <v>301</v>
      </c>
      <c r="U329" s="78">
        <v>200</v>
      </c>
      <c r="V329" s="78">
        <v>349</v>
      </c>
      <c r="W329" s="78">
        <v>114</v>
      </c>
      <c r="X329" s="78">
        <v>160</v>
      </c>
      <c r="Y329" s="78">
        <v>200</v>
      </c>
      <c r="Z329" s="78">
        <v>160</v>
      </c>
      <c r="AA329" s="78">
        <v>116</v>
      </c>
      <c r="AB329" s="78">
        <v>271</v>
      </c>
      <c r="AC329" s="78">
        <v>296</v>
      </c>
      <c r="AD329" s="78">
        <v>233</v>
      </c>
      <c r="AE329" s="78">
        <v>176</v>
      </c>
      <c r="AF329" s="78">
        <v>44</v>
      </c>
      <c r="AG329" s="78">
        <v>41</v>
      </c>
      <c r="AH329" s="78">
        <v>31</v>
      </c>
      <c r="AI329" s="69">
        <v>26.079622132253711</v>
      </c>
      <c r="AJ329" s="69">
        <v>15.620782726045885</v>
      </c>
      <c r="AK329" s="69">
        <v>21.457489878542511</v>
      </c>
      <c r="AL329" s="69">
        <v>9.143049932523617</v>
      </c>
      <c r="AM329" s="69">
        <v>27.699055330634277</v>
      </c>
      <c r="AN329" s="78">
        <v>19672</v>
      </c>
      <c r="AO329" s="78">
        <v>37720</v>
      </c>
      <c r="AP329" s="69">
        <v>0.63157894736842102</v>
      </c>
      <c r="AQ329" s="78">
        <v>2964</v>
      </c>
      <c r="AR329" s="78">
        <v>1534</v>
      </c>
      <c r="AS329" s="78">
        <v>2222</v>
      </c>
      <c r="AT329" s="78">
        <v>742</v>
      </c>
      <c r="AU329" s="78">
        <v>95</v>
      </c>
      <c r="AV329" s="78">
        <v>95</v>
      </c>
      <c r="AW329" s="78">
        <v>404</v>
      </c>
      <c r="AX329" s="78">
        <v>254</v>
      </c>
      <c r="AY329" s="78">
        <v>109</v>
      </c>
      <c r="AZ329" s="78">
        <v>153</v>
      </c>
      <c r="BA329" s="78">
        <v>246</v>
      </c>
      <c r="BB329" s="78">
        <v>160</v>
      </c>
      <c r="BC329" s="78">
        <v>3</v>
      </c>
      <c r="BD329" s="78">
        <v>463</v>
      </c>
      <c r="BE329" s="78">
        <v>56</v>
      </c>
      <c r="BF329" s="78">
        <v>48</v>
      </c>
      <c r="BG329" s="78">
        <v>506</v>
      </c>
      <c r="BH329" s="78">
        <v>0</v>
      </c>
      <c r="BI329" s="78">
        <v>0</v>
      </c>
      <c r="BJ329" s="69">
        <v>0.23456790123456789</v>
      </c>
      <c r="BK329" s="89">
        <v>4.7</v>
      </c>
      <c r="BL329" s="89">
        <v>4.8</v>
      </c>
      <c r="BM329" s="89">
        <v>6.8</v>
      </c>
      <c r="BN329" s="89">
        <v>4.9000000000000004</v>
      </c>
      <c r="BO329" s="89">
        <v>6.5</v>
      </c>
      <c r="BP329" s="89">
        <v>3.8</v>
      </c>
      <c r="BQ329" s="89">
        <v>4.7</v>
      </c>
      <c r="BR329" s="89">
        <v>4.5999999999999996</v>
      </c>
      <c r="BS329" s="89">
        <v>6.2</v>
      </c>
      <c r="BT329" s="89">
        <v>6.7</v>
      </c>
      <c r="BU329" s="89">
        <v>7</v>
      </c>
      <c r="BV329" s="89">
        <v>6.7</v>
      </c>
      <c r="BW329" s="89">
        <v>9.3000000000000007</v>
      </c>
      <c r="BX329" s="89">
        <v>9.6999999999999993</v>
      </c>
      <c r="BY329" s="89">
        <v>5</v>
      </c>
      <c r="BZ329" s="89">
        <v>3.6</v>
      </c>
      <c r="CA329" s="89">
        <v>2.5</v>
      </c>
      <c r="CB329" s="89">
        <v>2.7</v>
      </c>
      <c r="CC329" s="89">
        <v>16.3</v>
      </c>
      <c r="CD329" s="89">
        <v>60.400000000000006</v>
      </c>
      <c r="CE329" s="89">
        <v>23.5</v>
      </c>
    </row>
    <row r="330" spans="1:83" s="72" customFormat="1" x14ac:dyDescent="0.25">
      <c r="A330" s="70" t="s">
        <v>1905</v>
      </c>
      <c r="B330" s="70" t="s">
        <v>1906</v>
      </c>
      <c r="C330" s="70" t="s">
        <v>1907</v>
      </c>
      <c r="D330" s="70" t="s">
        <v>2097</v>
      </c>
      <c r="E330" s="70" t="s">
        <v>997</v>
      </c>
      <c r="F330" s="70" t="s">
        <v>998</v>
      </c>
      <c r="G330" s="70" t="s">
        <v>440</v>
      </c>
      <c r="H330" s="70" t="s">
        <v>1908</v>
      </c>
      <c r="I330" s="70" t="s">
        <v>1909</v>
      </c>
      <c r="J330" s="96" t="s">
        <v>1909</v>
      </c>
      <c r="K330" s="70" t="s">
        <v>1978</v>
      </c>
      <c r="L330" s="70" t="s">
        <v>1978</v>
      </c>
      <c r="M330" s="82">
        <v>356.59729154752466</v>
      </c>
      <c r="N330" s="76">
        <v>7140</v>
      </c>
      <c r="O330" s="71">
        <v>20.022586175611583</v>
      </c>
      <c r="P330" s="76">
        <v>2771</v>
      </c>
      <c r="Q330" s="71">
        <v>2.5597257307831107</v>
      </c>
      <c r="R330" s="76">
        <v>7093</v>
      </c>
      <c r="S330" s="76">
        <v>149</v>
      </c>
      <c r="T330" s="76">
        <v>174</v>
      </c>
      <c r="U330" s="76">
        <v>172</v>
      </c>
      <c r="V330" s="76">
        <v>216</v>
      </c>
      <c r="W330" s="76">
        <v>159</v>
      </c>
      <c r="X330" s="76">
        <v>133</v>
      </c>
      <c r="Y330" s="76">
        <v>161</v>
      </c>
      <c r="Z330" s="76">
        <v>86</v>
      </c>
      <c r="AA330" s="76">
        <v>187</v>
      </c>
      <c r="AB330" s="76">
        <v>208</v>
      </c>
      <c r="AC330" s="76">
        <v>209</v>
      </c>
      <c r="AD330" s="76">
        <v>406</v>
      </c>
      <c r="AE330" s="76">
        <v>192</v>
      </c>
      <c r="AF330" s="76">
        <v>112</v>
      </c>
      <c r="AG330" s="76">
        <v>157</v>
      </c>
      <c r="AH330" s="76">
        <v>49</v>
      </c>
      <c r="AI330" s="71">
        <v>17.863587152652471</v>
      </c>
      <c r="AJ330" s="71">
        <v>13.533020570191267</v>
      </c>
      <c r="AK330" s="71">
        <v>20.461927102129195</v>
      </c>
      <c r="AL330" s="71">
        <v>7.5063154095994218</v>
      </c>
      <c r="AM330" s="71">
        <v>40.5990617105738</v>
      </c>
      <c r="AN330" s="76">
        <v>24688</v>
      </c>
      <c r="AO330" s="76">
        <v>47611</v>
      </c>
      <c r="AP330" s="71">
        <v>0.51858534824972935</v>
      </c>
      <c r="AQ330" s="76">
        <v>2771</v>
      </c>
      <c r="AR330" s="76">
        <v>1055</v>
      </c>
      <c r="AS330" s="76">
        <v>2407</v>
      </c>
      <c r="AT330" s="76">
        <v>364</v>
      </c>
      <c r="AU330" s="76">
        <v>118</v>
      </c>
      <c r="AV330" s="76">
        <v>56</v>
      </c>
      <c r="AW330" s="76">
        <v>201</v>
      </c>
      <c r="AX330" s="76">
        <v>292</v>
      </c>
      <c r="AY330" s="76">
        <v>141</v>
      </c>
      <c r="AZ330" s="76">
        <v>8</v>
      </c>
      <c r="BA330" s="76">
        <v>330</v>
      </c>
      <c r="BB330" s="76">
        <v>67</v>
      </c>
      <c r="BC330" s="76">
        <v>33</v>
      </c>
      <c r="BD330" s="76">
        <v>361</v>
      </c>
      <c r="BE330" s="76">
        <v>50</v>
      </c>
      <c r="BF330" s="76">
        <v>0</v>
      </c>
      <c r="BG330" s="76">
        <v>899</v>
      </c>
      <c r="BH330" s="76">
        <v>16</v>
      </c>
      <c r="BI330" s="76">
        <v>0</v>
      </c>
      <c r="BJ330" s="71">
        <v>9.4090202177293941E-2</v>
      </c>
      <c r="BK330" s="87">
        <v>5.6</v>
      </c>
      <c r="BL330" s="87">
        <v>6</v>
      </c>
      <c r="BM330" s="87">
        <v>5.3</v>
      </c>
      <c r="BN330" s="87">
        <v>5.5</v>
      </c>
      <c r="BO330" s="87">
        <v>5.6</v>
      </c>
      <c r="BP330" s="87">
        <v>5.5</v>
      </c>
      <c r="BQ330" s="87">
        <v>4.7</v>
      </c>
      <c r="BR330" s="87">
        <v>5.3</v>
      </c>
      <c r="BS330" s="87">
        <v>5</v>
      </c>
      <c r="BT330" s="87">
        <v>6.4</v>
      </c>
      <c r="BU330" s="87">
        <v>6.7</v>
      </c>
      <c r="BV330" s="87">
        <v>8.8000000000000007</v>
      </c>
      <c r="BW330" s="87">
        <v>6.7</v>
      </c>
      <c r="BX330" s="87">
        <v>8</v>
      </c>
      <c r="BY330" s="87">
        <v>5</v>
      </c>
      <c r="BZ330" s="87">
        <v>5</v>
      </c>
      <c r="CA330" s="87">
        <v>3</v>
      </c>
      <c r="CB330" s="87">
        <v>2</v>
      </c>
      <c r="CC330" s="87">
        <v>16.899999999999999</v>
      </c>
      <c r="CD330" s="87">
        <v>60.2</v>
      </c>
      <c r="CE330" s="87">
        <v>23</v>
      </c>
    </row>
    <row r="331" spans="1:83" x14ac:dyDescent="0.25">
      <c r="A331" s="61" t="s">
        <v>994</v>
      </c>
      <c r="B331" s="61" t="s">
        <v>995</v>
      </c>
      <c r="C331" s="61" t="s">
        <v>996</v>
      </c>
      <c r="D331" s="61" t="s">
        <v>2099</v>
      </c>
      <c r="E331" s="61" t="s">
        <v>997</v>
      </c>
      <c r="F331" s="61" t="s">
        <v>998</v>
      </c>
      <c r="G331" s="61" t="s">
        <v>440</v>
      </c>
      <c r="H331" s="61" t="s">
        <v>999</v>
      </c>
      <c r="I331" s="61" t="s">
        <v>1000</v>
      </c>
      <c r="J331" s="97" t="s">
        <v>1000</v>
      </c>
      <c r="K331" s="61">
        <v>5439340</v>
      </c>
      <c r="L331" s="61" t="s">
        <v>203</v>
      </c>
      <c r="M331" s="83">
        <v>0.50178895857535555</v>
      </c>
      <c r="N331" s="77">
        <v>366</v>
      </c>
      <c r="O331" s="62">
        <v>729.39030192916528</v>
      </c>
      <c r="P331" s="77">
        <v>175</v>
      </c>
      <c r="Q331" s="62">
        <v>2.09</v>
      </c>
      <c r="R331" s="77">
        <v>366</v>
      </c>
      <c r="S331" s="77">
        <v>21</v>
      </c>
      <c r="T331" s="77">
        <v>41</v>
      </c>
      <c r="U331" s="77">
        <v>2</v>
      </c>
      <c r="V331" s="77">
        <v>0</v>
      </c>
      <c r="W331" s="77">
        <v>0</v>
      </c>
      <c r="X331" s="77">
        <v>4</v>
      </c>
      <c r="Y331" s="77">
        <v>44</v>
      </c>
      <c r="Z331" s="77">
        <v>0</v>
      </c>
      <c r="AA331" s="77">
        <v>4</v>
      </c>
      <c r="AB331" s="77">
        <v>30</v>
      </c>
      <c r="AC331" s="77">
        <v>15</v>
      </c>
      <c r="AD331" s="77">
        <v>8</v>
      </c>
      <c r="AE331" s="77">
        <v>4</v>
      </c>
      <c r="AF331" s="77">
        <v>0</v>
      </c>
      <c r="AG331" s="77">
        <v>2</v>
      </c>
      <c r="AH331" s="77">
        <v>0</v>
      </c>
      <c r="AI331" s="62">
        <v>36.571428571428569</v>
      </c>
      <c r="AJ331" s="62">
        <v>0</v>
      </c>
      <c r="AK331" s="62">
        <v>29.714285714285715</v>
      </c>
      <c r="AL331" s="62">
        <v>17.142857142857142</v>
      </c>
      <c r="AM331" s="62">
        <v>16.571428571428569</v>
      </c>
      <c r="AN331" s="77">
        <v>19970</v>
      </c>
      <c r="AO331" s="77">
        <v>38388</v>
      </c>
      <c r="AP331" s="62">
        <v>0.66285714285714281</v>
      </c>
      <c r="AQ331" s="77">
        <v>175</v>
      </c>
      <c r="AR331" s="77">
        <v>53</v>
      </c>
      <c r="AS331" s="77">
        <v>137</v>
      </c>
      <c r="AT331" s="77">
        <v>38</v>
      </c>
      <c r="AU331" s="77">
        <v>6</v>
      </c>
      <c r="AV331" s="77">
        <v>30</v>
      </c>
      <c r="AW331" s="77">
        <v>25</v>
      </c>
      <c r="AX331" s="77">
        <v>4</v>
      </c>
      <c r="AY331" s="77">
        <v>0</v>
      </c>
      <c r="AZ331" s="77">
        <v>0</v>
      </c>
      <c r="BA331" s="77">
        <v>38</v>
      </c>
      <c r="BB331" s="77">
        <v>10</v>
      </c>
      <c r="BC331" s="77">
        <v>0</v>
      </c>
      <c r="BD331" s="77">
        <v>42</v>
      </c>
      <c r="BE331" s="77">
        <v>0</v>
      </c>
      <c r="BF331" s="77">
        <v>0</v>
      </c>
      <c r="BG331" s="77">
        <v>14</v>
      </c>
      <c r="BH331" s="77">
        <v>0</v>
      </c>
      <c r="BI331" s="77">
        <v>0</v>
      </c>
      <c r="BJ331" s="62">
        <v>0.14792899408284024</v>
      </c>
      <c r="BK331" s="88">
        <v>2.5</v>
      </c>
      <c r="BL331" s="88">
        <v>4.4000000000000004</v>
      </c>
      <c r="BM331" s="88">
        <v>3</v>
      </c>
      <c r="BN331" s="88">
        <v>3.8</v>
      </c>
      <c r="BO331" s="88">
        <v>8.6999999999999993</v>
      </c>
      <c r="BP331" s="88">
        <v>1.1000000000000001</v>
      </c>
      <c r="BQ331" s="88">
        <v>4.0999999999999996</v>
      </c>
      <c r="BR331" s="88">
        <v>2.2000000000000002</v>
      </c>
      <c r="BS331" s="88">
        <v>0.8</v>
      </c>
      <c r="BT331" s="88">
        <v>5.5</v>
      </c>
      <c r="BU331" s="88">
        <v>12</v>
      </c>
      <c r="BV331" s="88">
        <v>8.5</v>
      </c>
      <c r="BW331" s="88">
        <v>13.9</v>
      </c>
      <c r="BX331" s="88">
        <v>7.4</v>
      </c>
      <c r="BY331" s="88">
        <v>14.2</v>
      </c>
      <c r="BZ331" s="88">
        <v>4.5999999999999996</v>
      </c>
      <c r="CA331" s="88">
        <v>1.6</v>
      </c>
      <c r="CB331" s="88">
        <v>1.6</v>
      </c>
      <c r="CC331" s="88">
        <v>9.9</v>
      </c>
      <c r="CD331" s="88">
        <v>60.6</v>
      </c>
      <c r="CE331" s="88">
        <v>29.400000000000006</v>
      </c>
    </row>
    <row r="332" spans="1:83" x14ac:dyDescent="0.25">
      <c r="A332" s="61" t="s">
        <v>1236</v>
      </c>
      <c r="B332" s="61" t="s">
        <v>1237</v>
      </c>
      <c r="C332" s="61" t="s">
        <v>1238</v>
      </c>
      <c r="D332" s="61" t="s">
        <v>2099</v>
      </c>
      <c r="E332" s="61" t="s">
        <v>997</v>
      </c>
      <c r="F332" s="61" t="s">
        <v>998</v>
      </c>
      <c r="G332" s="61" t="s">
        <v>440</v>
      </c>
      <c r="H332" s="61" t="s">
        <v>1239</v>
      </c>
      <c r="I332" s="61" t="s">
        <v>1240</v>
      </c>
      <c r="J332" s="97" t="s">
        <v>1240</v>
      </c>
      <c r="K332" s="61">
        <v>5458684</v>
      </c>
      <c r="L332" s="61" t="s">
        <v>249</v>
      </c>
      <c r="M332" s="83">
        <v>2.7094971065029108</v>
      </c>
      <c r="N332" s="77">
        <v>5208</v>
      </c>
      <c r="O332" s="62">
        <v>1922.1279061345272</v>
      </c>
      <c r="P332" s="77">
        <v>1895</v>
      </c>
      <c r="Q332" s="62">
        <v>2.69</v>
      </c>
      <c r="R332" s="77">
        <v>5106</v>
      </c>
      <c r="S332" s="77">
        <v>116</v>
      </c>
      <c r="T332" s="77">
        <v>141</v>
      </c>
      <c r="U332" s="77">
        <v>49</v>
      </c>
      <c r="V332" s="77">
        <v>120</v>
      </c>
      <c r="W332" s="77">
        <v>62</v>
      </c>
      <c r="X332" s="77">
        <v>175</v>
      </c>
      <c r="Y332" s="77">
        <v>114</v>
      </c>
      <c r="Z332" s="77">
        <v>69</v>
      </c>
      <c r="AA332" s="77">
        <v>123</v>
      </c>
      <c r="AB332" s="77">
        <v>108</v>
      </c>
      <c r="AC332" s="77">
        <v>165</v>
      </c>
      <c r="AD332" s="77">
        <v>374</v>
      </c>
      <c r="AE332" s="77">
        <v>79</v>
      </c>
      <c r="AF332" s="77">
        <v>109</v>
      </c>
      <c r="AG332" s="77">
        <v>59</v>
      </c>
      <c r="AH332" s="77">
        <v>32</v>
      </c>
      <c r="AI332" s="62">
        <v>16.147757255936675</v>
      </c>
      <c r="AJ332" s="62">
        <v>9.6042216358839063</v>
      </c>
      <c r="AK332" s="62">
        <v>25.382585751978894</v>
      </c>
      <c r="AL332" s="62">
        <v>5.6992084432717682</v>
      </c>
      <c r="AM332" s="62">
        <v>43.166226912928764</v>
      </c>
      <c r="AN332" s="77">
        <v>24813</v>
      </c>
      <c r="AO332" s="77">
        <v>48147</v>
      </c>
      <c r="AP332" s="62">
        <v>0.51134564643799474</v>
      </c>
      <c r="AQ332" s="77">
        <v>1895</v>
      </c>
      <c r="AR332" s="77">
        <v>412</v>
      </c>
      <c r="AS332" s="77">
        <v>1466</v>
      </c>
      <c r="AT332" s="77">
        <v>429</v>
      </c>
      <c r="AU332" s="77">
        <v>16</v>
      </c>
      <c r="AV332" s="77">
        <v>59</v>
      </c>
      <c r="AW332" s="77">
        <v>179</v>
      </c>
      <c r="AX332" s="77">
        <v>123</v>
      </c>
      <c r="AY332" s="77">
        <v>82</v>
      </c>
      <c r="AZ332" s="77">
        <v>137</v>
      </c>
      <c r="BA332" s="77">
        <v>195</v>
      </c>
      <c r="BB332" s="77">
        <v>85</v>
      </c>
      <c r="BC332" s="77">
        <v>0</v>
      </c>
      <c r="BD332" s="77">
        <v>233</v>
      </c>
      <c r="BE332" s="77">
        <v>40</v>
      </c>
      <c r="BF332" s="77">
        <v>0</v>
      </c>
      <c r="BG332" s="77">
        <v>631</v>
      </c>
      <c r="BH332" s="77">
        <v>14</v>
      </c>
      <c r="BI332" s="77">
        <v>0</v>
      </c>
      <c r="BJ332" s="62">
        <v>0.17614269788182832</v>
      </c>
      <c r="BK332" s="88">
        <v>4.2</v>
      </c>
      <c r="BL332" s="88">
        <v>7.5</v>
      </c>
      <c r="BM332" s="88">
        <v>5.2</v>
      </c>
      <c r="BN332" s="88">
        <v>5.5</v>
      </c>
      <c r="BO332" s="88">
        <v>5.3</v>
      </c>
      <c r="BP332" s="88">
        <v>5.7</v>
      </c>
      <c r="BQ332" s="88">
        <v>5</v>
      </c>
      <c r="BR332" s="88">
        <v>4.8</v>
      </c>
      <c r="BS332" s="88">
        <v>6</v>
      </c>
      <c r="BT332" s="88">
        <v>7.3</v>
      </c>
      <c r="BU332" s="88">
        <v>8.8000000000000007</v>
      </c>
      <c r="BV332" s="88">
        <v>8.4</v>
      </c>
      <c r="BW332" s="88">
        <v>4.9000000000000004</v>
      </c>
      <c r="BX332" s="88">
        <v>6.9</v>
      </c>
      <c r="BY332" s="88">
        <v>4.5999999999999996</v>
      </c>
      <c r="BZ332" s="88">
        <v>4</v>
      </c>
      <c r="CA332" s="88">
        <v>3.1</v>
      </c>
      <c r="CB332" s="88">
        <v>2.8</v>
      </c>
      <c r="CC332" s="88">
        <v>16.899999999999999</v>
      </c>
      <c r="CD332" s="88">
        <v>61.699999999999989</v>
      </c>
      <c r="CE332" s="88">
        <v>21.400000000000002</v>
      </c>
    </row>
    <row r="333" spans="1:83" s="10" customFormat="1" x14ac:dyDescent="0.25">
      <c r="A333" s="65" t="s">
        <v>1280</v>
      </c>
      <c r="B333" s="65" t="s">
        <v>1281</v>
      </c>
      <c r="C333" s="65" t="s">
        <v>1286</v>
      </c>
      <c r="D333" s="65" t="s">
        <v>2099</v>
      </c>
      <c r="E333" s="65" t="s">
        <v>1283</v>
      </c>
      <c r="F333" s="65" t="s">
        <v>998</v>
      </c>
      <c r="G333" s="65" t="s">
        <v>440</v>
      </c>
      <c r="H333" s="65" t="s">
        <v>1284</v>
      </c>
      <c r="I333" s="65" t="s">
        <v>1285</v>
      </c>
      <c r="J333" s="99" t="s">
        <v>2007</v>
      </c>
      <c r="K333" s="65">
        <v>5461636</v>
      </c>
      <c r="L333" s="65" t="s">
        <v>257</v>
      </c>
      <c r="M333" s="85">
        <v>0.51828171749504981</v>
      </c>
      <c r="N333" s="79">
        <v>1508</v>
      </c>
      <c r="O333" s="66">
        <v>2909.6144994047613</v>
      </c>
      <c r="P333" s="79">
        <v>582</v>
      </c>
      <c r="Q333" s="66">
        <v>2.5910652920962201</v>
      </c>
      <c r="R333" s="79">
        <v>1508</v>
      </c>
      <c r="S333" s="79">
        <v>40</v>
      </c>
      <c r="T333" s="79">
        <v>31</v>
      </c>
      <c r="U333" s="79">
        <v>12</v>
      </c>
      <c r="V333" s="79">
        <v>20</v>
      </c>
      <c r="W333" s="79">
        <v>27</v>
      </c>
      <c r="X333" s="79">
        <v>18</v>
      </c>
      <c r="Y333" s="79">
        <v>67</v>
      </c>
      <c r="Z333" s="79">
        <v>43</v>
      </c>
      <c r="AA333" s="79">
        <v>27</v>
      </c>
      <c r="AB333" s="79">
        <v>64</v>
      </c>
      <c r="AC333" s="79">
        <v>88</v>
      </c>
      <c r="AD333" s="79">
        <v>66</v>
      </c>
      <c r="AE333" s="79">
        <v>43</v>
      </c>
      <c r="AF333" s="79">
        <v>10</v>
      </c>
      <c r="AG333" s="79">
        <v>19</v>
      </c>
      <c r="AH333" s="79">
        <v>8</v>
      </c>
      <c r="AI333" s="66">
        <v>14.236706689536879</v>
      </c>
      <c r="AJ333" s="66">
        <v>8.0617495711835332</v>
      </c>
      <c r="AK333" s="66">
        <v>26.586620926243569</v>
      </c>
      <c r="AL333" s="66">
        <v>10.977701543739279</v>
      </c>
      <c r="AM333" s="66">
        <v>40.137221269296738</v>
      </c>
      <c r="AN333" s="79">
        <v>25822</v>
      </c>
      <c r="AO333" s="79">
        <v>51438</v>
      </c>
      <c r="AP333" s="66">
        <v>0.48885077186963982</v>
      </c>
      <c r="AQ333" s="79">
        <v>582</v>
      </c>
      <c r="AR333" s="79">
        <v>114</v>
      </c>
      <c r="AS333" s="79">
        <v>451</v>
      </c>
      <c r="AT333" s="79">
        <v>131</v>
      </c>
      <c r="AU333" s="79">
        <v>0</v>
      </c>
      <c r="AV333" s="79">
        <v>15</v>
      </c>
      <c r="AW333" s="79">
        <v>38</v>
      </c>
      <c r="AX333" s="79">
        <v>24</v>
      </c>
      <c r="AY333" s="79">
        <v>26</v>
      </c>
      <c r="AZ333" s="79">
        <v>11</v>
      </c>
      <c r="BA333" s="79">
        <v>81</v>
      </c>
      <c r="BB333" s="79">
        <v>28</v>
      </c>
      <c r="BC333" s="79">
        <v>26</v>
      </c>
      <c r="BD333" s="79">
        <v>132</v>
      </c>
      <c r="BE333" s="79">
        <v>18</v>
      </c>
      <c r="BF333" s="79">
        <v>0</v>
      </c>
      <c r="BG333" s="79">
        <v>139</v>
      </c>
      <c r="BH333" s="79">
        <v>4</v>
      </c>
      <c r="BI333" s="79">
        <v>0</v>
      </c>
      <c r="BJ333" s="66">
        <v>0.13837638376383765</v>
      </c>
      <c r="BK333" s="90">
        <v>7.8</v>
      </c>
      <c r="BL333" s="90">
        <v>2.2000000000000002</v>
      </c>
      <c r="BM333" s="90">
        <v>5.9</v>
      </c>
      <c r="BN333" s="90">
        <v>3.7</v>
      </c>
      <c r="BO333" s="90">
        <v>4</v>
      </c>
      <c r="BP333" s="90">
        <v>6.7</v>
      </c>
      <c r="BQ333" s="90">
        <v>9.3000000000000007</v>
      </c>
      <c r="BR333" s="90">
        <v>5.2</v>
      </c>
      <c r="BS333" s="90">
        <v>8.3000000000000007</v>
      </c>
      <c r="BT333" s="90">
        <v>2.6</v>
      </c>
      <c r="BU333" s="90">
        <v>6.3</v>
      </c>
      <c r="BV333" s="90">
        <v>5.5</v>
      </c>
      <c r="BW333" s="90">
        <v>10.4</v>
      </c>
      <c r="BX333" s="90">
        <v>7.2</v>
      </c>
      <c r="BY333" s="90">
        <v>2.7</v>
      </c>
      <c r="BZ333" s="90">
        <v>7.2</v>
      </c>
      <c r="CA333" s="90">
        <v>3.3</v>
      </c>
      <c r="CB333" s="90">
        <v>1.8</v>
      </c>
      <c r="CC333" s="90">
        <v>15.9</v>
      </c>
      <c r="CD333" s="90">
        <v>62</v>
      </c>
      <c r="CE333" s="90">
        <v>22.200000000000003</v>
      </c>
    </row>
    <row r="334" spans="1:83" x14ac:dyDescent="0.25">
      <c r="A334" s="61" t="s">
        <v>1333</v>
      </c>
      <c r="B334" s="61" t="s">
        <v>1334</v>
      </c>
      <c r="C334" s="61" t="s">
        <v>1335</v>
      </c>
      <c r="D334" s="61" t="s">
        <v>2099</v>
      </c>
      <c r="E334" s="61" t="s">
        <v>997</v>
      </c>
      <c r="F334" s="61" t="s">
        <v>998</v>
      </c>
      <c r="G334" s="61" t="s">
        <v>440</v>
      </c>
      <c r="H334" s="61" t="s">
        <v>1336</v>
      </c>
      <c r="I334" s="61" t="s">
        <v>1337</v>
      </c>
      <c r="J334" s="97" t="s">
        <v>1337</v>
      </c>
      <c r="K334" s="61">
        <v>5463892</v>
      </c>
      <c r="L334" s="61" t="s">
        <v>267</v>
      </c>
      <c r="M334" s="83">
        <v>0.37841686548779269</v>
      </c>
      <c r="N334" s="77">
        <v>273</v>
      </c>
      <c r="O334" s="62">
        <v>721.42661941901918</v>
      </c>
      <c r="P334" s="77">
        <v>127</v>
      </c>
      <c r="Q334" s="62">
        <v>2.15</v>
      </c>
      <c r="R334" s="77">
        <v>273</v>
      </c>
      <c r="S334" s="77">
        <v>13</v>
      </c>
      <c r="T334" s="77">
        <v>3</v>
      </c>
      <c r="U334" s="77">
        <v>2</v>
      </c>
      <c r="V334" s="77">
        <v>16</v>
      </c>
      <c r="W334" s="77">
        <v>3</v>
      </c>
      <c r="X334" s="77">
        <v>3</v>
      </c>
      <c r="Y334" s="77">
        <v>3</v>
      </c>
      <c r="Z334" s="77">
        <v>2</v>
      </c>
      <c r="AA334" s="77">
        <v>8</v>
      </c>
      <c r="AB334" s="77">
        <v>3</v>
      </c>
      <c r="AC334" s="77">
        <v>20</v>
      </c>
      <c r="AD334" s="77">
        <v>32</v>
      </c>
      <c r="AE334" s="77">
        <v>13</v>
      </c>
      <c r="AF334" s="77">
        <v>6</v>
      </c>
      <c r="AG334" s="77">
        <v>0</v>
      </c>
      <c r="AH334" s="77">
        <v>0</v>
      </c>
      <c r="AI334" s="62">
        <v>14.173228346456693</v>
      </c>
      <c r="AJ334" s="62">
        <v>14.960629921259844</v>
      </c>
      <c r="AK334" s="62">
        <v>12.598425196850393</v>
      </c>
      <c r="AL334" s="62">
        <v>2.3622047244094486</v>
      </c>
      <c r="AM334" s="62">
        <v>55.905511811023622</v>
      </c>
      <c r="AN334" s="77">
        <v>28377</v>
      </c>
      <c r="AO334" s="77">
        <v>68438</v>
      </c>
      <c r="AP334" s="62">
        <v>0.41732283464566927</v>
      </c>
      <c r="AQ334" s="77">
        <v>127</v>
      </c>
      <c r="AR334" s="77">
        <v>75</v>
      </c>
      <c r="AS334" s="77">
        <v>89</v>
      </c>
      <c r="AT334" s="77">
        <v>38</v>
      </c>
      <c r="AU334" s="77">
        <v>0</v>
      </c>
      <c r="AV334" s="77">
        <v>2</v>
      </c>
      <c r="AW334" s="77">
        <v>16</v>
      </c>
      <c r="AX334" s="77">
        <v>15</v>
      </c>
      <c r="AY334" s="77">
        <v>0</v>
      </c>
      <c r="AZ334" s="77">
        <v>7</v>
      </c>
      <c r="BA334" s="77">
        <v>5</v>
      </c>
      <c r="BB334" s="77">
        <v>8</v>
      </c>
      <c r="BC334" s="77">
        <v>0</v>
      </c>
      <c r="BD334" s="77">
        <v>23</v>
      </c>
      <c r="BE334" s="77">
        <v>0</v>
      </c>
      <c r="BF334" s="77">
        <v>0</v>
      </c>
      <c r="BG334" s="77">
        <v>28</v>
      </c>
      <c r="BH334" s="77">
        <v>0</v>
      </c>
      <c r="BI334" s="77">
        <v>0</v>
      </c>
      <c r="BJ334" s="62">
        <v>0.22115384615384615</v>
      </c>
      <c r="BK334" s="88">
        <v>5.9</v>
      </c>
      <c r="BL334" s="88">
        <v>0</v>
      </c>
      <c r="BM334" s="88">
        <v>8.1</v>
      </c>
      <c r="BN334" s="88">
        <v>6.2</v>
      </c>
      <c r="BO334" s="88">
        <v>3.3</v>
      </c>
      <c r="BP334" s="88">
        <v>7.3</v>
      </c>
      <c r="BQ334" s="88">
        <v>13.2</v>
      </c>
      <c r="BR334" s="88">
        <v>0</v>
      </c>
      <c r="BS334" s="88">
        <v>5.9</v>
      </c>
      <c r="BT334" s="88">
        <v>5.5</v>
      </c>
      <c r="BU334" s="88">
        <v>7</v>
      </c>
      <c r="BV334" s="88">
        <v>9.9</v>
      </c>
      <c r="BW334" s="88">
        <v>12.5</v>
      </c>
      <c r="BX334" s="88">
        <v>8.8000000000000007</v>
      </c>
      <c r="BY334" s="88">
        <v>2.9</v>
      </c>
      <c r="BZ334" s="88">
        <v>1.1000000000000001</v>
      </c>
      <c r="CA334" s="88">
        <v>0</v>
      </c>
      <c r="CB334" s="88">
        <v>2.6</v>
      </c>
      <c r="CC334" s="88">
        <v>14</v>
      </c>
      <c r="CD334" s="88">
        <v>70.8</v>
      </c>
      <c r="CE334" s="88">
        <v>15.4</v>
      </c>
    </row>
    <row r="335" spans="1:83" x14ac:dyDescent="0.25">
      <c r="A335" s="61" t="s">
        <v>1495</v>
      </c>
      <c r="B335" s="61" t="s">
        <v>1496</v>
      </c>
      <c r="C335" s="61" t="s">
        <v>1497</v>
      </c>
      <c r="D335" s="61" t="s">
        <v>2099</v>
      </c>
      <c r="E335" s="61" t="s">
        <v>997</v>
      </c>
      <c r="F335" s="61" t="s">
        <v>998</v>
      </c>
      <c r="G335" s="61" t="s">
        <v>440</v>
      </c>
      <c r="H335" s="61" t="s">
        <v>1498</v>
      </c>
      <c r="I335" s="61" t="s">
        <v>1499</v>
      </c>
      <c r="J335" s="97" t="s">
        <v>1499</v>
      </c>
      <c r="K335" s="61">
        <v>5474788</v>
      </c>
      <c r="L335" s="61" t="s">
        <v>298</v>
      </c>
      <c r="M335" s="83">
        <v>0.29738004048793776</v>
      </c>
      <c r="N335" s="77">
        <v>134</v>
      </c>
      <c r="O335" s="62">
        <v>450.60186211601268</v>
      </c>
      <c r="P335" s="77">
        <v>53</v>
      </c>
      <c r="Q335" s="62">
        <v>2.5299999999999998</v>
      </c>
      <c r="R335" s="77">
        <v>134</v>
      </c>
      <c r="S335" s="77">
        <v>7</v>
      </c>
      <c r="T335" s="77">
        <v>23</v>
      </c>
      <c r="U335" s="77">
        <v>2</v>
      </c>
      <c r="V335" s="77">
        <v>4</v>
      </c>
      <c r="W335" s="77">
        <v>0</v>
      </c>
      <c r="X335" s="77">
        <v>0</v>
      </c>
      <c r="Y335" s="77">
        <v>2</v>
      </c>
      <c r="Z335" s="77">
        <v>0</v>
      </c>
      <c r="AA335" s="77">
        <v>0</v>
      </c>
      <c r="AB335" s="77">
        <v>5</v>
      </c>
      <c r="AC335" s="77">
        <v>3</v>
      </c>
      <c r="AD335" s="77">
        <v>7</v>
      </c>
      <c r="AE335" s="77">
        <v>0</v>
      </c>
      <c r="AF335" s="77">
        <v>0</v>
      </c>
      <c r="AG335" s="77">
        <v>0</v>
      </c>
      <c r="AH335" s="77">
        <v>0</v>
      </c>
      <c r="AI335" s="62">
        <v>60.377358490566039</v>
      </c>
      <c r="AJ335" s="62">
        <v>7.5471698113207548</v>
      </c>
      <c r="AK335" s="62">
        <v>3.7735849056603774</v>
      </c>
      <c r="AL335" s="62">
        <v>9.433962264150944</v>
      </c>
      <c r="AM335" s="62">
        <v>18.867924528301888</v>
      </c>
      <c r="AN335" s="77">
        <v>13031</v>
      </c>
      <c r="AO335" s="77">
        <v>14205</v>
      </c>
      <c r="AP335" s="62">
        <v>0.71698113207547165</v>
      </c>
      <c r="AQ335" s="77">
        <v>53</v>
      </c>
      <c r="AR335" s="77">
        <v>39</v>
      </c>
      <c r="AS335" s="77">
        <v>32</v>
      </c>
      <c r="AT335" s="77">
        <v>21</v>
      </c>
      <c r="AU335" s="77">
        <v>3</v>
      </c>
      <c r="AV335" s="77">
        <v>9</v>
      </c>
      <c r="AW335" s="77">
        <v>20</v>
      </c>
      <c r="AX335" s="77">
        <v>0</v>
      </c>
      <c r="AY335" s="77">
        <v>3</v>
      </c>
      <c r="AZ335" s="77">
        <v>1</v>
      </c>
      <c r="BA335" s="77">
        <v>2</v>
      </c>
      <c r="BB335" s="77">
        <v>0</v>
      </c>
      <c r="BC335" s="77">
        <v>0</v>
      </c>
      <c r="BD335" s="77">
        <v>8</v>
      </c>
      <c r="BE335" s="77">
        <v>0</v>
      </c>
      <c r="BF335" s="77">
        <v>0</v>
      </c>
      <c r="BG335" s="77">
        <v>7</v>
      </c>
      <c r="BH335" s="77">
        <v>0</v>
      </c>
      <c r="BI335" s="77">
        <v>0</v>
      </c>
      <c r="BJ335" s="62">
        <v>0.39622641509433965</v>
      </c>
      <c r="BK335" s="88">
        <v>3</v>
      </c>
      <c r="BL335" s="88">
        <v>5.2</v>
      </c>
      <c r="BM335" s="88">
        <v>10.4</v>
      </c>
      <c r="BN335" s="88">
        <v>6.7</v>
      </c>
      <c r="BO335" s="88">
        <v>3</v>
      </c>
      <c r="BP335" s="88">
        <v>0</v>
      </c>
      <c r="BQ335" s="88">
        <v>5.2</v>
      </c>
      <c r="BR335" s="88">
        <v>0</v>
      </c>
      <c r="BS335" s="88">
        <v>7.5</v>
      </c>
      <c r="BT335" s="88">
        <v>5.2</v>
      </c>
      <c r="BU335" s="88">
        <v>3.7</v>
      </c>
      <c r="BV335" s="88">
        <v>7.5</v>
      </c>
      <c r="BW335" s="88">
        <v>8.1999999999999993</v>
      </c>
      <c r="BX335" s="88">
        <v>12.7</v>
      </c>
      <c r="BY335" s="88">
        <v>7.5</v>
      </c>
      <c r="BZ335" s="88">
        <v>14.2</v>
      </c>
      <c r="CA335" s="88">
        <v>0</v>
      </c>
      <c r="CB335" s="88">
        <v>0</v>
      </c>
      <c r="CC335" s="88">
        <v>18.600000000000001</v>
      </c>
      <c r="CD335" s="88">
        <v>47</v>
      </c>
      <c r="CE335" s="88">
        <v>34.4</v>
      </c>
    </row>
    <row r="336" spans="1:83" s="18" customFormat="1" x14ac:dyDescent="0.25">
      <c r="A336" s="67" t="s">
        <v>103</v>
      </c>
      <c r="B336" s="68" t="s">
        <v>1984</v>
      </c>
      <c r="C336" s="67"/>
      <c r="D336" s="67" t="s">
        <v>2098</v>
      </c>
      <c r="E336" s="67"/>
      <c r="F336" s="67"/>
      <c r="G336" s="67"/>
      <c r="H336" s="67"/>
      <c r="I336" s="67"/>
      <c r="J336" s="98"/>
      <c r="K336" s="67">
        <v>54103</v>
      </c>
      <c r="L336" s="67" t="s">
        <v>102</v>
      </c>
      <c r="M336" s="84">
        <v>361.00265623607368</v>
      </c>
      <c r="N336" s="78">
        <v>14629</v>
      </c>
      <c r="O336" s="69">
        <v>40.523247536532054</v>
      </c>
      <c r="P336" s="78">
        <v>5603</v>
      </c>
      <c r="Q336" s="69">
        <v>2.58</v>
      </c>
      <c r="R336" s="78">
        <v>14480</v>
      </c>
      <c r="S336" s="78">
        <v>346</v>
      </c>
      <c r="T336" s="78">
        <v>413</v>
      </c>
      <c r="U336" s="78">
        <v>239</v>
      </c>
      <c r="V336" s="78">
        <v>376</v>
      </c>
      <c r="W336" s="78">
        <v>251</v>
      </c>
      <c r="X336" s="78">
        <v>333</v>
      </c>
      <c r="Y336" s="78">
        <v>391</v>
      </c>
      <c r="Z336" s="78">
        <v>200</v>
      </c>
      <c r="AA336" s="78">
        <v>349</v>
      </c>
      <c r="AB336" s="78">
        <v>418</v>
      </c>
      <c r="AC336" s="78">
        <v>500</v>
      </c>
      <c r="AD336" s="78">
        <v>893</v>
      </c>
      <c r="AE336" s="78">
        <v>331</v>
      </c>
      <c r="AF336" s="78">
        <v>237</v>
      </c>
      <c r="AG336" s="78">
        <v>237</v>
      </c>
      <c r="AH336" s="78">
        <v>89</v>
      </c>
      <c r="AI336" s="69">
        <v>17.811886489380687</v>
      </c>
      <c r="AJ336" s="69">
        <v>11.190433696234161</v>
      </c>
      <c r="AK336" s="69">
        <v>22.719971443869355</v>
      </c>
      <c r="AL336" s="69">
        <v>7.4602891308227743</v>
      </c>
      <c r="AM336" s="69">
        <v>40.817419239693024</v>
      </c>
      <c r="AN336" s="78">
        <v>24688</v>
      </c>
      <c r="AO336" s="78">
        <v>47611</v>
      </c>
      <c r="AP336" s="69">
        <v>0.51722291629484207</v>
      </c>
      <c r="AQ336" s="78">
        <v>5603</v>
      </c>
      <c r="AR336" s="78">
        <v>1748</v>
      </c>
      <c r="AS336" s="78">
        <v>4582</v>
      </c>
      <c r="AT336" s="78">
        <v>1021</v>
      </c>
      <c r="AU336" s="78">
        <v>143</v>
      </c>
      <c r="AV336" s="78">
        <v>171</v>
      </c>
      <c r="AW336" s="78">
        <v>479</v>
      </c>
      <c r="AX336" s="78">
        <v>458</v>
      </c>
      <c r="AY336" s="78">
        <v>252</v>
      </c>
      <c r="AZ336" s="78">
        <v>164</v>
      </c>
      <c r="BA336" s="78">
        <v>651</v>
      </c>
      <c r="BB336" s="78">
        <v>198</v>
      </c>
      <c r="BC336" s="78">
        <v>59</v>
      </c>
      <c r="BD336" s="78">
        <v>799</v>
      </c>
      <c r="BE336" s="78">
        <v>108</v>
      </c>
      <c r="BF336" s="78">
        <v>0</v>
      </c>
      <c r="BG336" s="78">
        <v>1718</v>
      </c>
      <c r="BH336" s="78">
        <v>34</v>
      </c>
      <c r="BI336" s="78">
        <v>0</v>
      </c>
      <c r="BJ336" s="69">
        <v>0.13412304165074512</v>
      </c>
      <c r="BK336" s="89">
        <v>5.6</v>
      </c>
      <c r="BL336" s="89">
        <v>6</v>
      </c>
      <c r="BM336" s="89">
        <v>5.3</v>
      </c>
      <c r="BN336" s="89">
        <v>5.5</v>
      </c>
      <c r="BO336" s="89">
        <v>5.6</v>
      </c>
      <c r="BP336" s="89">
        <v>5.5</v>
      </c>
      <c r="BQ336" s="89">
        <v>4.7</v>
      </c>
      <c r="BR336" s="89">
        <v>5.3</v>
      </c>
      <c r="BS336" s="89">
        <v>5</v>
      </c>
      <c r="BT336" s="89">
        <v>6.4</v>
      </c>
      <c r="BU336" s="89">
        <v>6.7</v>
      </c>
      <c r="BV336" s="89">
        <v>8.8000000000000007</v>
      </c>
      <c r="BW336" s="89">
        <v>6.7</v>
      </c>
      <c r="BX336" s="89">
        <v>8</v>
      </c>
      <c r="BY336" s="89">
        <v>5</v>
      </c>
      <c r="BZ336" s="89">
        <v>5</v>
      </c>
      <c r="CA336" s="89">
        <v>3</v>
      </c>
      <c r="CB336" s="89">
        <v>2</v>
      </c>
      <c r="CC336" s="89">
        <v>16.899999999999999</v>
      </c>
      <c r="CD336" s="89">
        <v>60.2</v>
      </c>
      <c r="CE336" s="89">
        <v>23</v>
      </c>
    </row>
    <row r="337" spans="1:83" s="72" customFormat="1" x14ac:dyDescent="0.25">
      <c r="A337" s="70" t="s">
        <v>1910</v>
      </c>
      <c r="B337" s="70" t="s">
        <v>1911</v>
      </c>
      <c r="C337" s="70" t="s">
        <v>1912</v>
      </c>
      <c r="D337" s="70" t="s">
        <v>2097</v>
      </c>
      <c r="E337" s="70" t="s">
        <v>801</v>
      </c>
      <c r="F337" s="70" t="s">
        <v>802</v>
      </c>
      <c r="G337" s="70" t="s">
        <v>440</v>
      </c>
      <c r="H337" s="70" t="s">
        <v>1913</v>
      </c>
      <c r="I337" s="70" t="s">
        <v>1914</v>
      </c>
      <c r="J337" s="96" t="s">
        <v>1914</v>
      </c>
      <c r="K337" s="70" t="s">
        <v>1978</v>
      </c>
      <c r="L337" s="70" t="s">
        <v>1978</v>
      </c>
      <c r="M337" s="82">
        <v>234.29195905373126</v>
      </c>
      <c r="N337" s="76">
        <v>4477</v>
      </c>
      <c r="O337" s="71">
        <v>19.108637010343443</v>
      </c>
      <c r="P337" s="76">
        <v>1786</v>
      </c>
      <c r="Q337" s="71">
        <v>2.5067189249720045</v>
      </c>
      <c r="R337" s="76">
        <v>4477</v>
      </c>
      <c r="S337" s="76">
        <v>102</v>
      </c>
      <c r="T337" s="76">
        <v>80</v>
      </c>
      <c r="U337" s="76">
        <v>148</v>
      </c>
      <c r="V337" s="76">
        <v>54</v>
      </c>
      <c r="W337" s="76">
        <v>81</v>
      </c>
      <c r="X337" s="76">
        <v>74</v>
      </c>
      <c r="Y337" s="76">
        <v>134</v>
      </c>
      <c r="Z337" s="76">
        <v>45</v>
      </c>
      <c r="AA337" s="76">
        <v>155</v>
      </c>
      <c r="AB337" s="76">
        <v>184</v>
      </c>
      <c r="AC337" s="76">
        <v>210</v>
      </c>
      <c r="AD337" s="76">
        <v>163</v>
      </c>
      <c r="AE337" s="76">
        <v>153</v>
      </c>
      <c r="AF337" s="76">
        <v>95</v>
      </c>
      <c r="AG337" s="76">
        <v>56</v>
      </c>
      <c r="AH337" s="76">
        <v>52</v>
      </c>
      <c r="AI337" s="71">
        <v>18.477043673012318</v>
      </c>
      <c r="AJ337" s="71">
        <v>7.5587905935050399</v>
      </c>
      <c r="AK337" s="71">
        <v>22.84434490481523</v>
      </c>
      <c r="AL337" s="71">
        <v>10.302351623740201</v>
      </c>
      <c r="AM337" s="71">
        <v>40.817469204927207</v>
      </c>
      <c r="AN337" s="76">
        <v>25483</v>
      </c>
      <c r="AO337" s="76">
        <v>49441</v>
      </c>
      <c r="AP337" s="71">
        <v>0.48880179171332588</v>
      </c>
      <c r="AQ337" s="76">
        <v>1786</v>
      </c>
      <c r="AR337" s="76">
        <v>620</v>
      </c>
      <c r="AS337" s="76">
        <v>1593</v>
      </c>
      <c r="AT337" s="76">
        <v>193</v>
      </c>
      <c r="AU337" s="76">
        <v>44</v>
      </c>
      <c r="AV337" s="76">
        <v>15</v>
      </c>
      <c r="AW337" s="76">
        <v>230</v>
      </c>
      <c r="AX337" s="76">
        <v>67</v>
      </c>
      <c r="AY337" s="76">
        <v>36</v>
      </c>
      <c r="AZ337" s="76">
        <v>85</v>
      </c>
      <c r="BA337" s="76">
        <v>299</v>
      </c>
      <c r="BB337" s="76">
        <v>28</v>
      </c>
      <c r="BC337" s="76">
        <v>0</v>
      </c>
      <c r="BD337" s="76">
        <v>360</v>
      </c>
      <c r="BE337" s="76">
        <v>27</v>
      </c>
      <c r="BF337" s="76">
        <v>7</v>
      </c>
      <c r="BG337" s="76">
        <v>480</v>
      </c>
      <c r="BH337" s="76">
        <v>11</v>
      </c>
      <c r="BI337" s="76">
        <v>0</v>
      </c>
      <c r="BJ337" s="71">
        <v>0.19064535227945531</v>
      </c>
      <c r="BK337" s="87">
        <v>4.8</v>
      </c>
      <c r="BL337" s="87">
        <v>6.2</v>
      </c>
      <c r="BM337" s="87">
        <v>6.6</v>
      </c>
      <c r="BN337" s="87">
        <v>5.7</v>
      </c>
      <c r="BO337" s="87">
        <v>3</v>
      </c>
      <c r="BP337" s="87">
        <v>5.7</v>
      </c>
      <c r="BQ337" s="87">
        <v>5</v>
      </c>
      <c r="BR337" s="87">
        <v>4.5999999999999996</v>
      </c>
      <c r="BS337" s="87">
        <v>7.2</v>
      </c>
      <c r="BT337" s="87">
        <v>6.7</v>
      </c>
      <c r="BU337" s="87">
        <v>6.8</v>
      </c>
      <c r="BV337" s="87">
        <v>7.9</v>
      </c>
      <c r="BW337" s="87">
        <v>9.6</v>
      </c>
      <c r="BX337" s="87">
        <v>8.4</v>
      </c>
      <c r="BY337" s="87">
        <v>4.0999999999999996</v>
      </c>
      <c r="BZ337" s="87">
        <v>2.9</v>
      </c>
      <c r="CA337" s="87">
        <v>3.8</v>
      </c>
      <c r="CB337" s="87">
        <v>1</v>
      </c>
      <c r="CC337" s="87">
        <v>17.600000000000001</v>
      </c>
      <c r="CD337" s="87">
        <v>62.199999999999996</v>
      </c>
      <c r="CE337" s="87">
        <v>20.2</v>
      </c>
    </row>
    <row r="338" spans="1:83" x14ac:dyDescent="0.25">
      <c r="A338" s="61" t="s">
        <v>798</v>
      </c>
      <c r="B338" s="61" t="s">
        <v>799</v>
      </c>
      <c r="C338" s="61" t="s">
        <v>800</v>
      </c>
      <c r="D338" s="61" t="s">
        <v>2099</v>
      </c>
      <c r="E338" s="61" t="s">
        <v>801</v>
      </c>
      <c r="F338" s="61" t="s">
        <v>802</v>
      </c>
      <c r="G338" s="61" t="s">
        <v>440</v>
      </c>
      <c r="H338" s="61" t="s">
        <v>803</v>
      </c>
      <c r="I338" s="61" t="s">
        <v>804</v>
      </c>
      <c r="J338" s="97" t="s">
        <v>804</v>
      </c>
      <c r="K338" s="61">
        <v>5424364</v>
      </c>
      <c r="L338" s="61" t="s">
        <v>168</v>
      </c>
      <c r="M338" s="83">
        <v>0.53534767963788965</v>
      </c>
      <c r="N338" s="77">
        <v>787</v>
      </c>
      <c r="O338" s="62">
        <v>1470.0726834798809</v>
      </c>
      <c r="P338" s="77">
        <v>295</v>
      </c>
      <c r="Q338" s="62">
        <v>2.67</v>
      </c>
      <c r="R338" s="77">
        <v>787</v>
      </c>
      <c r="S338" s="77">
        <v>49</v>
      </c>
      <c r="T338" s="77">
        <v>44</v>
      </c>
      <c r="U338" s="77">
        <v>47</v>
      </c>
      <c r="V338" s="77">
        <v>10</v>
      </c>
      <c r="W338" s="77">
        <v>21</v>
      </c>
      <c r="X338" s="77">
        <v>7</v>
      </c>
      <c r="Y338" s="77">
        <v>4</v>
      </c>
      <c r="Z338" s="77">
        <v>5</v>
      </c>
      <c r="AA338" s="77">
        <v>6</v>
      </c>
      <c r="AB338" s="77">
        <v>24</v>
      </c>
      <c r="AC338" s="77">
        <v>0</v>
      </c>
      <c r="AD338" s="77">
        <v>67</v>
      </c>
      <c r="AE338" s="77">
        <v>5</v>
      </c>
      <c r="AF338" s="77">
        <v>0</v>
      </c>
      <c r="AG338" s="77">
        <v>6</v>
      </c>
      <c r="AH338" s="77">
        <v>0</v>
      </c>
      <c r="AI338" s="62">
        <v>47.457627118644069</v>
      </c>
      <c r="AJ338" s="62">
        <v>10.508474576271185</v>
      </c>
      <c r="AK338" s="62">
        <v>7.4576271186440684</v>
      </c>
      <c r="AL338" s="62">
        <v>8.1355932203389827</v>
      </c>
      <c r="AM338" s="62">
        <v>26.440677966101696</v>
      </c>
      <c r="AN338" s="77">
        <v>14982</v>
      </c>
      <c r="AO338" s="77">
        <v>23750</v>
      </c>
      <c r="AP338" s="62">
        <v>0.65423728813559323</v>
      </c>
      <c r="AQ338" s="77">
        <v>295</v>
      </c>
      <c r="AR338" s="77">
        <v>74</v>
      </c>
      <c r="AS338" s="77">
        <v>142</v>
      </c>
      <c r="AT338" s="77">
        <v>153</v>
      </c>
      <c r="AU338" s="77">
        <v>17</v>
      </c>
      <c r="AV338" s="77">
        <v>41</v>
      </c>
      <c r="AW338" s="77">
        <v>82</v>
      </c>
      <c r="AX338" s="77">
        <v>18</v>
      </c>
      <c r="AY338" s="77">
        <v>0</v>
      </c>
      <c r="AZ338" s="77">
        <v>20</v>
      </c>
      <c r="BA338" s="77">
        <v>15</v>
      </c>
      <c r="BB338" s="77">
        <v>0</v>
      </c>
      <c r="BC338" s="77">
        <v>0</v>
      </c>
      <c r="BD338" s="77">
        <v>16</v>
      </c>
      <c r="BE338" s="77">
        <v>2</v>
      </c>
      <c r="BF338" s="77">
        <v>0</v>
      </c>
      <c r="BG338" s="77">
        <v>78</v>
      </c>
      <c r="BH338" s="77">
        <v>0</v>
      </c>
      <c r="BI338" s="77">
        <v>0</v>
      </c>
      <c r="BJ338" s="62">
        <v>0.35294117647058826</v>
      </c>
      <c r="BK338" s="88">
        <v>7.6</v>
      </c>
      <c r="BL338" s="88">
        <v>4.4000000000000004</v>
      </c>
      <c r="BM338" s="88">
        <v>3.9</v>
      </c>
      <c r="BN338" s="88">
        <v>12.2</v>
      </c>
      <c r="BO338" s="88">
        <v>6.5</v>
      </c>
      <c r="BP338" s="88">
        <v>2.7</v>
      </c>
      <c r="BQ338" s="88">
        <v>2.2999999999999998</v>
      </c>
      <c r="BR338" s="88">
        <v>9.5</v>
      </c>
      <c r="BS338" s="88">
        <v>15</v>
      </c>
      <c r="BT338" s="88">
        <v>7.5</v>
      </c>
      <c r="BU338" s="88">
        <v>5.5</v>
      </c>
      <c r="BV338" s="88">
        <v>3.3</v>
      </c>
      <c r="BW338" s="88">
        <v>6.2</v>
      </c>
      <c r="BX338" s="88">
        <v>5.2</v>
      </c>
      <c r="BY338" s="88">
        <v>1.8</v>
      </c>
      <c r="BZ338" s="88">
        <v>2.5</v>
      </c>
      <c r="CA338" s="88">
        <v>3.8</v>
      </c>
      <c r="CB338" s="88">
        <v>0</v>
      </c>
      <c r="CC338" s="88">
        <v>15.9</v>
      </c>
      <c r="CD338" s="88">
        <v>70.7</v>
      </c>
      <c r="CE338" s="88">
        <v>13.3</v>
      </c>
    </row>
    <row r="339" spans="1:83" s="18" customFormat="1" x14ac:dyDescent="0.25">
      <c r="A339" s="67" t="s">
        <v>105</v>
      </c>
      <c r="B339" s="68" t="s">
        <v>1984</v>
      </c>
      <c r="C339" s="67"/>
      <c r="D339" s="67" t="s">
        <v>2098</v>
      </c>
      <c r="E339" s="67"/>
      <c r="F339" s="67"/>
      <c r="G339" s="67"/>
      <c r="H339" s="67"/>
      <c r="I339" s="67"/>
      <c r="J339" s="98"/>
      <c r="K339" s="67">
        <v>54105</v>
      </c>
      <c r="L339" s="67" t="s">
        <v>104</v>
      </c>
      <c r="M339" s="84">
        <v>234.82730673336914</v>
      </c>
      <c r="N339" s="78">
        <v>5264</v>
      </c>
      <c r="O339" s="69">
        <v>22.416473080692118</v>
      </c>
      <c r="P339" s="78">
        <v>2081</v>
      </c>
      <c r="Q339" s="69">
        <v>2.5299999999999998</v>
      </c>
      <c r="R339" s="78">
        <v>5264</v>
      </c>
      <c r="S339" s="78">
        <v>151</v>
      </c>
      <c r="T339" s="78">
        <v>124</v>
      </c>
      <c r="U339" s="78">
        <v>195</v>
      </c>
      <c r="V339" s="78">
        <v>64</v>
      </c>
      <c r="W339" s="78">
        <v>102</v>
      </c>
      <c r="X339" s="78">
        <v>81</v>
      </c>
      <c r="Y339" s="78">
        <v>138</v>
      </c>
      <c r="Z339" s="78">
        <v>50</v>
      </c>
      <c r="AA339" s="78">
        <v>161</v>
      </c>
      <c r="AB339" s="78">
        <v>208</v>
      </c>
      <c r="AC339" s="78">
        <v>210</v>
      </c>
      <c r="AD339" s="78">
        <v>230</v>
      </c>
      <c r="AE339" s="78">
        <v>158</v>
      </c>
      <c r="AF339" s="78">
        <v>95</v>
      </c>
      <c r="AG339" s="78">
        <v>62</v>
      </c>
      <c r="AH339" s="78">
        <v>52</v>
      </c>
      <c r="AI339" s="69">
        <v>22.585295530994713</v>
      </c>
      <c r="AJ339" s="69">
        <v>7.9769341662662185</v>
      </c>
      <c r="AK339" s="69">
        <v>20.663142719846228</v>
      </c>
      <c r="AL339" s="69">
        <v>9.99519461797213</v>
      </c>
      <c r="AM339" s="69">
        <v>38.779432964920716</v>
      </c>
      <c r="AN339" s="78">
        <v>25483</v>
      </c>
      <c r="AO339" s="78">
        <v>49441</v>
      </c>
      <c r="AP339" s="69">
        <v>0.51225372417107162</v>
      </c>
      <c r="AQ339" s="78">
        <v>2081</v>
      </c>
      <c r="AR339" s="78">
        <v>694</v>
      </c>
      <c r="AS339" s="78">
        <v>1735</v>
      </c>
      <c r="AT339" s="78">
        <v>346</v>
      </c>
      <c r="AU339" s="78">
        <v>61</v>
      </c>
      <c r="AV339" s="78">
        <v>56</v>
      </c>
      <c r="AW339" s="78">
        <v>312</v>
      </c>
      <c r="AX339" s="78">
        <v>85</v>
      </c>
      <c r="AY339" s="78">
        <v>36</v>
      </c>
      <c r="AZ339" s="78">
        <v>105</v>
      </c>
      <c r="BA339" s="78">
        <v>314</v>
      </c>
      <c r="BB339" s="78">
        <v>28</v>
      </c>
      <c r="BC339" s="78">
        <v>0</v>
      </c>
      <c r="BD339" s="78">
        <v>376</v>
      </c>
      <c r="BE339" s="78">
        <v>29</v>
      </c>
      <c r="BF339" s="78">
        <v>7</v>
      </c>
      <c r="BG339" s="78">
        <v>558</v>
      </c>
      <c r="BH339" s="78">
        <v>11</v>
      </c>
      <c r="BI339" s="78">
        <v>0</v>
      </c>
      <c r="BJ339" s="69">
        <v>0.21435793731041455</v>
      </c>
      <c r="BK339" s="89">
        <v>4.8</v>
      </c>
      <c r="BL339" s="89">
        <v>6.2</v>
      </c>
      <c r="BM339" s="89">
        <v>6.6</v>
      </c>
      <c r="BN339" s="89">
        <v>5.7</v>
      </c>
      <c r="BO339" s="89">
        <v>3</v>
      </c>
      <c r="BP339" s="89">
        <v>5.7</v>
      </c>
      <c r="BQ339" s="89">
        <v>5</v>
      </c>
      <c r="BR339" s="89">
        <v>4.5999999999999996</v>
      </c>
      <c r="BS339" s="89">
        <v>7.2</v>
      </c>
      <c r="BT339" s="89">
        <v>6.7</v>
      </c>
      <c r="BU339" s="89">
        <v>6.8</v>
      </c>
      <c r="BV339" s="89">
        <v>7.9</v>
      </c>
      <c r="BW339" s="89">
        <v>9.6</v>
      </c>
      <c r="BX339" s="89">
        <v>8.4</v>
      </c>
      <c r="BY339" s="89">
        <v>4.0999999999999996</v>
      </c>
      <c r="BZ339" s="89">
        <v>2.9</v>
      </c>
      <c r="CA339" s="89">
        <v>3.8</v>
      </c>
      <c r="CB339" s="89">
        <v>1</v>
      </c>
      <c r="CC339" s="89">
        <v>17.600000000000001</v>
      </c>
      <c r="CD339" s="89">
        <v>62.199999999999996</v>
      </c>
      <c r="CE339" s="89">
        <v>20.2</v>
      </c>
    </row>
    <row r="340" spans="1:83" s="72" customFormat="1" x14ac:dyDescent="0.25">
      <c r="A340" s="70" t="s">
        <v>1915</v>
      </c>
      <c r="B340" s="70" t="s">
        <v>1916</v>
      </c>
      <c r="C340" s="70" t="s">
        <v>1917</v>
      </c>
      <c r="D340" s="70" t="s">
        <v>2097</v>
      </c>
      <c r="E340" s="70" t="s">
        <v>1256</v>
      </c>
      <c r="F340" s="70" t="s">
        <v>1257</v>
      </c>
      <c r="G340" s="70" t="s">
        <v>440</v>
      </c>
      <c r="H340" s="70" t="s">
        <v>1918</v>
      </c>
      <c r="I340" s="70" t="s">
        <v>1919</v>
      </c>
      <c r="J340" s="96" t="s">
        <v>1919</v>
      </c>
      <c r="K340" s="70" t="s">
        <v>1978</v>
      </c>
      <c r="L340" s="70" t="s">
        <v>1978</v>
      </c>
      <c r="M340" s="82">
        <v>358.17730663690583</v>
      </c>
      <c r="N340" s="76">
        <v>40107</v>
      </c>
      <c r="O340" s="71">
        <v>111.97526827308903</v>
      </c>
      <c r="P340" s="76">
        <v>15700</v>
      </c>
      <c r="Q340" s="71">
        <v>2.5251592356687897</v>
      </c>
      <c r="R340" s="76">
        <v>39645</v>
      </c>
      <c r="S340" s="76">
        <v>977</v>
      </c>
      <c r="T340" s="76">
        <v>856</v>
      </c>
      <c r="U340" s="76">
        <v>726</v>
      </c>
      <c r="V340" s="76">
        <v>663</v>
      </c>
      <c r="W340" s="76">
        <v>717</v>
      </c>
      <c r="X340" s="76">
        <v>761</v>
      </c>
      <c r="Y340" s="76">
        <v>799</v>
      </c>
      <c r="Z340" s="76">
        <v>554</v>
      </c>
      <c r="AA340" s="76">
        <v>791</v>
      </c>
      <c r="AB340" s="76">
        <v>1003</v>
      </c>
      <c r="AC340" s="76">
        <v>1581</v>
      </c>
      <c r="AD340" s="76">
        <v>2158</v>
      </c>
      <c r="AE340" s="76">
        <v>1661</v>
      </c>
      <c r="AF340" s="76">
        <v>870</v>
      </c>
      <c r="AG340" s="76">
        <v>1024</v>
      </c>
      <c r="AH340" s="76">
        <v>559</v>
      </c>
      <c r="AI340" s="71">
        <v>16.299363057324843</v>
      </c>
      <c r="AJ340" s="71">
        <v>8.7898089171974512</v>
      </c>
      <c r="AK340" s="71">
        <v>18.503184713375795</v>
      </c>
      <c r="AL340" s="71">
        <v>6.3885350318471339</v>
      </c>
      <c r="AM340" s="71">
        <v>50.019108280254777</v>
      </c>
      <c r="AN340" s="76">
        <v>29176</v>
      </c>
      <c r="AO340" s="76">
        <v>50231</v>
      </c>
      <c r="AP340" s="71">
        <v>0.43592356687898087</v>
      </c>
      <c r="AQ340" s="76">
        <v>15700</v>
      </c>
      <c r="AR340" s="76">
        <v>2458</v>
      </c>
      <c r="AS340" s="76">
        <v>12441</v>
      </c>
      <c r="AT340" s="76">
        <v>3259</v>
      </c>
      <c r="AU340" s="76">
        <v>310</v>
      </c>
      <c r="AV340" s="76">
        <v>264</v>
      </c>
      <c r="AW340" s="76">
        <v>1557</v>
      </c>
      <c r="AX340" s="76">
        <v>825</v>
      </c>
      <c r="AY340" s="76">
        <v>440</v>
      </c>
      <c r="AZ340" s="76">
        <v>781</v>
      </c>
      <c r="BA340" s="76">
        <v>1234</v>
      </c>
      <c r="BB340" s="76">
        <v>299</v>
      </c>
      <c r="BC340" s="76">
        <v>340</v>
      </c>
      <c r="BD340" s="76">
        <v>1581</v>
      </c>
      <c r="BE340" s="76">
        <v>741</v>
      </c>
      <c r="BF340" s="76">
        <v>244</v>
      </c>
      <c r="BG340" s="76">
        <v>5678</v>
      </c>
      <c r="BH340" s="76">
        <v>383</v>
      </c>
      <c r="BI340" s="76">
        <v>89</v>
      </c>
      <c r="BJ340" s="71">
        <v>0.2039143979412163</v>
      </c>
      <c r="BK340" s="87">
        <v>5.5</v>
      </c>
      <c r="BL340" s="87">
        <v>5.4</v>
      </c>
      <c r="BM340" s="87">
        <v>6.6</v>
      </c>
      <c r="BN340" s="87">
        <v>5.8</v>
      </c>
      <c r="BO340" s="87">
        <v>5.3</v>
      </c>
      <c r="BP340" s="87">
        <v>5.8</v>
      </c>
      <c r="BQ340" s="87">
        <v>5.4</v>
      </c>
      <c r="BR340" s="87">
        <v>6</v>
      </c>
      <c r="BS340" s="87">
        <v>6.1</v>
      </c>
      <c r="BT340" s="87">
        <v>6.6</v>
      </c>
      <c r="BU340" s="87">
        <v>6.7</v>
      </c>
      <c r="BV340" s="87">
        <v>7.4</v>
      </c>
      <c r="BW340" s="87">
        <v>7.2</v>
      </c>
      <c r="BX340" s="87">
        <v>6.4</v>
      </c>
      <c r="BY340" s="87">
        <v>5.5</v>
      </c>
      <c r="BZ340" s="87">
        <v>3.7</v>
      </c>
      <c r="CA340" s="87">
        <v>2.4</v>
      </c>
      <c r="CB340" s="87">
        <v>2.2999999999999998</v>
      </c>
      <c r="CC340" s="87">
        <v>17.5</v>
      </c>
      <c r="CD340" s="87">
        <v>62.300000000000004</v>
      </c>
      <c r="CE340" s="87">
        <v>20.3</v>
      </c>
    </row>
    <row r="341" spans="1:83" x14ac:dyDescent="0.25">
      <c r="A341" s="61" t="s">
        <v>1253</v>
      </c>
      <c r="B341" s="61" t="s">
        <v>1254</v>
      </c>
      <c r="C341" s="61" t="s">
        <v>1255</v>
      </c>
      <c r="D341" s="61" t="s">
        <v>2099</v>
      </c>
      <c r="E341" s="61" t="s">
        <v>1256</v>
      </c>
      <c r="F341" s="61" t="s">
        <v>1257</v>
      </c>
      <c r="G341" s="61" t="s">
        <v>440</v>
      </c>
      <c r="H341" s="61" t="s">
        <v>1258</v>
      </c>
      <c r="I341" s="61" t="s">
        <v>1259</v>
      </c>
      <c r="J341" s="97" t="s">
        <v>1259</v>
      </c>
      <c r="K341" s="61">
        <v>5459458</v>
      </c>
      <c r="L341" s="61" t="s">
        <v>252</v>
      </c>
      <c r="M341" s="83">
        <v>0.55020664261024699</v>
      </c>
      <c r="N341" s="77">
        <v>991</v>
      </c>
      <c r="O341" s="62">
        <v>1801.1414680465796</v>
      </c>
      <c r="P341" s="77">
        <v>306</v>
      </c>
      <c r="Q341" s="62">
        <v>3.24</v>
      </c>
      <c r="R341" s="77">
        <v>991</v>
      </c>
      <c r="S341" s="77">
        <v>0</v>
      </c>
      <c r="T341" s="77">
        <v>2</v>
      </c>
      <c r="U341" s="77">
        <v>0</v>
      </c>
      <c r="V341" s="77">
        <v>5</v>
      </c>
      <c r="W341" s="77">
        <v>4</v>
      </c>
      <c r="X341" s="77">
        <v>17</v>
      </c>
      <c r="Y341" s="77">
        <v>7</v>
      </c>
      <c r="Z341" s="77">
        <v>2</v>
      </c>
      <c r="AA341" s="77">
        <v>6</v>
      </c>
      <c r="AB341" s="77">
        <v>9</v>
      </c>
      <c r="AC341" s="77">
        <v>33</v>
      </c>
      <c r="AD341" s="77">
        <v>35</v>
      </c>
      <c r="AE341" s="77">
        <v>32</v>
      </c>
      <c r="AF341" s="77">
        <v>78</v>
      </c>
      <c r="AG341" s="77">
        <v>45</v>
      </c>
      <c r="AH341" s="77">
        <v>31</v>
      </c>
      <c r="AI341" s="62">
        <v>0.65359477124183007</v>
      </c>
      <c r="AJ341" s="62">
        <v>2.9411764705882351</v>
      </c>
      <c r="AK341" s="62">
        <v>10.457516339869281</v>
      </c>
      <c r="AL341" s="62">
        <v>2.9411764705882351</v>
      </c>
      <c r="AM341" s="62">
        <v>83.006535947712422</v>
      </c>
      <c r="AN341" s="77">
        <v>46113</v>
      </c>
      <c r="AO341" s="77">
        <v>127813</v>
      </c>
      <c r="AP341" s="62">
        <v>0.14052287581699346</v>
      </c>
      <c r="AQ341" s="77">
        <v>306</v>
      </c>
      <c r="AR341" s="77">
        <v>19</v>
      </c>
      <c r="AS341" s="77">
        <v>297</v>
      </c>
      <c r="AT341" s="77">
        <v>9</v>
      </c>
      <c r="AU341" s="77">
        <v>0</v>
      </c>
      <c r="AV341" s="77">
        <v>2</v>
      </c>
      <c r="AW341" s="77">
        <v>0</v>
      </c>
      <c r="AX341" s="77">
        <v>2</v>
      </c>
      <c r="AY341" s="77">
        <v>15</v>
      </c>
      <c r="AZ341" s="77">
        <v>8</v>
      </c>
      <c r="BA341" s="77">
        <v>7</v>
      </c>
      <c r="BB341" s="77">
        <v>4</v>
      </c>
      <c r="BC341" s="77">
        <v>4</v>
      </c>
      <c r="BD341" s="77">
        <v>9</v>
      </c>
      <c r="BE341" s="77">
        <v>6</v>
      </c>
      <c r="BF341" s="77">
        <v>27</v>
      </c>
      <c r="BG341" s="77">
        <v>194</v>
      </c>
      <c r="BH341" s="77">
        <v>17</v>
      </c>
      <c r="BI341" s="77">
        <v>7</v>
      </c>
      <c r="BJ341" s="62">
        <v>0.15231788079470199</v>
      </c>
      <c r="BK341" s="88">
        <v>6</v>
      </c>
      <c r="BL341" s="88">
        <v>9.9</v>
      </c>
      <c r="BM341" s="88">
        <v>15.8</v>
      </c>
      <c r="BN341" s="88">
        <v>4.7</v>
      </c>
      <c r="BO341" s="88">
        <v>7.1</v>
      </c>
      <c r="BP341" s="88">
        <v>2.4</v>
      </c>
      <c r="BQ341" s="88">
        <v>3.1</v>
      </c>
      <c r="BR341" s="88">
        <v>5.9</v>
      </c>
      <c r="BS341" s="88">
        <v>7</v>
      </c>
      <c r="BT341" s="88">
        <v>6</v>
      </c>
      <c r="BU341" s="88">
        <v>2.1</v>
      </c>
      <c r="BV341" s="88">
        <v>7.8</v>
      </c>
      <c r="BW341" s="88">
        <v>4.5</v>
      </c>
      <c r="BX341" s="88">
        <v>4.5999999999999996</v>
      </c>
      <c r="BY341" s="88">
        <v>5.9</v>
      </c>
      <c r="BZ341" s="88">
        <v>4.7</v>
      </c>
      <c r="CA341" s="88">
        <v>2.2999999999999998</v>
      </c>
      <c r="CB341" s="88">
        <v>0.2</v>
      </c>
      <c r="CC341" s="88">
        <v>31.700000000000003</v>
      </c>
      <c r="CD341" s="88">
        <v>50.6</v>
      </c>
      <c r="CE341" s="88">
        <v>17.7</v>
      </c>
    </row>
    <row r="342" spans="1:83" x14ac:dyDescent="0.25">
      <c r="A342" s="61" t="s">
        <v>1287</v>
      </c>
      <c r="B342" s="61" t="s">
        <v>1288</v>
      </c>
      <c r="C342" s="61" t="s">
        <v>1289</v>
      </c>
      <c r="D342" s="61" t="s">
        <v>2099</v>
      </c>
      <c r="E342" s="61" t="s">
        <v>1256</v>
      </c>
      <c r="F342" s="61" t="s">
        <v>1257</v>
      </c>
      <c r="G342" s="61" t="s">
        <v>440</v>
      </c>
      <c r="H342" s="61" t="s">
        <v>1290</v>
      </c>
      <c r="I342" s="61" t="s">
        <v>1291</v>
      </c>
      <c r="J342" s="97" t="s">
        <v>1291</v>
      </c>
      <c r="K342" s="61">
        <v>5462140</v>
      </c>
      <c r="L342" s="61" t="s">
        <v>258</v>
      </c>
      <c r="M342" s="83">
        <v>12.309512375276942</v>
      </c>
      <c r="N342" s="77">
        <v>29910</v>
      </c>
      <c r="O342" s="62">
        <v>2429.8281758157036</v>
      </c>
      <c r="P342" s="77">
        <v>13359</v>
      </c>
      <c r="Q342" s="62">
        <v>2.21</v>
      </c>
      <c r="R342" s="77">
        <v>29512</v>
      </c>
      <c r="S342" s="77">
        <v>1307</v>
      </c>
      <c r="T342" s="77">
        <v>791</v>
      </c>
      <c r="U342" s="77">
        <v>1189</v>
      </c>
      <c r="V342" s="77">
        <v>1029</v>
      </c>
      <c r="W342" s="77">
        <v>927</v>
      </c>
      <c r="X342" s="77">
        <v>771</v>
      </c>
      <c r="Y342" s="77">
        <v>757</v>
      </c>
      <c r="Z342" s="77">
        <v>861</v>
      </c>
      <c r="AA342" s="77">
        <v>551</v>
      </c>
      <c r="AB342" s="77">
        <v>1051</v>
      </c>
      <c r="AC342" s="77">
        <v>1366</v>
      </c>
      <c r="AD342" s="77">
        <v>1079</v>
      </c>
      <c r="AE342" s="77">
        <v>830</v>
      </c>
      <c r="AF342" s="77">
        <v>407</v>
      </c>
      <c r="AG342" s="77">
        <v>217</v>
      </c>
      <c r="AH342" s="77">
        <v>226</v>
      </c>
      <c r="AI342" s="62">
        <v>24.60513511490381</v>
      </c>
      <c r="AJ342" s="62">
        <v>14.641814507073883</v>
      </c>
      <c r="AK342" s="62">
        <v>22.007635302043564</v>
      </c>
      <c r="AL342" s="62">
        <v>7.8673553409686345</v>
      </c>
      <c r="AM342" s="62">
        <v>30.878059735010105</v>
      </c>
      <c r="AN342" s="77">
        <v>24262</v>
      </c>
      <c r="AO342" s="77">
        <v>38960</v>
      </c>
      <c r="AP342" s="62">
        <v>0.6125458492402126</v>
      </c>
      <c r="AQ342" s="77">
        <v>13359</v>
      </c>
      <c r="AR342" s="77">
        <v>2082</v>
      </c>
      <c r="AS342" s="77">
        <v>8542</v>
      </c>
      <c r="AT342" s="77">
        <v>4817</v>
      </c>
      <c r="AU342" s="77">
        <v>358</v>
      </c>
      <c r="AV342" s="77">
        <v>351</v>
      </c>
      <c r="AW342" s="77">
        <v>2092</v>
      </c>
      <c r="AX342" s="77">
        <v>962</v>
      </c>
      <c r="AY342" s="77">
        <v>540</v>
      </c>
      <c r="AZ342" s="77">
        <v>1176</v>
      </c>
      <c r="BA342" s="77">
        <v>1180</v>
      </c>
      <c r="BB342" s="77">
        <v>606</v>
      </c>
      <c r="BC342" s="77">
        <v>352</v>
      </c>
      <c r="BD342" s="77">
        <v>2035</v>
      </c>
      <c r="BE342" s="77">
        <v>290</v>
      </c>
      <c r="BF342" s="77">
        <v>87</v>
      </c>
      <c r="BG342" s="77">
        <v>2521</v>
      </c>
      <c r="BH342" s="77">
        <v>148</v>
      </c>
      <c r="BI342" s="77">
        <v>56</v>
      </c>
      <c r="BJ342" s="62">
        <v>0.29504469186137683</v>
      </c>
      <c r="BK342" s="88">
        <v>5.4</v>
      </c>
      <c r="BL342" s="88">
        <v>5.6</v>
      </c>
      <c r="BM342" s="88">
        <v>6.1</v>
      </c>
      <c r="BN342" s="88">
        <v>5.7</v>
      </c>
      <c r="BO342" s="88">
        <v>5.6</v>
      </c>
      <c r="BP342" s="88">
        <v>6.2</v>
      </c>
      <c r="BQ342" s="88">
        <v>6.3</v>
      </c>
      <c r="BR342" s="88">
        <v>6.7</v>
      </c>
      <c r="BS342" s="88">
        <v>5.0999999999999996</v>
      </c>
      <c r="BT342" s="88">
        <v>6.1</v>
      </c>
      <c r="BU342" s="88">
        <v>6</v>
      </c>
      <c r="BV342" s="88">
        <v>6.9</v>
      </c>
      <c r="BW342" s="88">
        <v>7.1</v>
      </c>
      <c r="BX342" s="88">
        <v>7.1</v>
      </c>
      <c r="BY342" s="88">
        <v>5.8</v>
      </c>
      <c r="BZ342" s="88">
        <v>3.4</v>
      </c>
      <c r="CA342" s="88">
        <v>1.9</v>
      </c>
      <c r="CB342" s="88">
        <v>2.9</v>
      </c>
      <c r="CC342" s="88">
        <v>17.100000000000001</v>
      </c>
      <c r="CD342" s="88">
        <v>61.7</v>
      </c>
      <c r="CE342" s="88">
        <v>21.099999999999994</v>
      </c>
    </row>
    <row r="343" spans="1:83" x14ac:dyDescent="0.25">
      <c r="A343" s="61" t="s">
        <v>1575</v>
      </c>
      <c r="B343" s="61" t="s">
        <v>1576</v>
      </c>
      <c r="C343" s="61" t="s">
        <v>1577</v>
      </c>
      <c r="D343" s="61" t="s">
        <v>2099</v>
      </c>
      <c r="E343" s="61" t="s">
        <v>1256</v>
      </c>
      <c r="F343" s="61" t="s">
        <v>1257</v>
      </c>
      <c r="G343" s="61" t="s">
        <v>440</v>
      </c>
      <c r="H343" s="61" t="s">
        <v>1578</v>
      </c>
      <c r="I343" s="61" t="s">
        <v>1579</v>
      </c>
      <c r="J343" s="97" t="s">
        <v>1579</v>
      </c>
      <c r="K343" s="61">
        <v>5483500</v>
      </c>
      <c r="L343" s="61" t="s">
        <v>314</v>
      </c>
      <c r="M343" s="83">
        <v>3.9445315517592174</v>
      </c>
      <c r="N343" s="77">
        <v>10676</v>
      </c>
      <c r="O343" s="62">
        <v>2706.5317794805374</v>
      </c>
      <c r="P343" s="77">
        <v>4523</v>
      </c>
      <c r="Q343" s="62">
        <v>2.33</v>
      </c>
      <c r="R343" s="77">
        <v>10554</v>
      </c>
      <c r="S343" s="77">
        <v>382</v>
      </c>
      <c r="T343" s="77">
        <v>208</v>
      </c>
      <c r="U343" s="77">
        <v>218</v>
      </c>
      <c r="V343" s="77">
        <v>220</v>
      </c>
      <c r="W343" s="77">
        <v>160</v>
      </c>
      <c r="X343" s="77">
        <v>199</v>
      </c>
      <c r="Y343" s="77">
        <v>174</v>
      </c>
      <c r="Z343" s="77">
        <v>200</v>
      </c>
      <c r="AA343" s="77">
        <v>137</v>
      </c>
      <c r="AB343" s="77">
        <v>472</v>
      </c>
      <c r="AC343" s="77">
        <v>413</v>
      </c>
      <c r="AD343" s="77">
        <v>673</v>
      </c>
      <c r="AE343" s="77">
        <v>448</v>
      </c>
      <c r="AF343" s="77">
        <v>223</v>
      </c>
      <c r="AG343" s="77">
        <v>180</v>
      </c>
      <c r="AH343" s="77">
        <v>216</v>
      </c>
      <c r="AI343" s="62">
        <v>17.864249391996463</v>
      </c>
      <c r="AJ343" s="62">
        <v>8.4015034269290307</v>
      </c>
      <c r="AK343" s="62">
        <v>15.697545876630556</v>
      </c>
      <c r="AL343" s="62">
        <v>10.435551625027637</v>
      </c>
      <c r="AM343" s="62">
        <v>47.601149679416316</v>
      </c>
      <c r="AN343" s="77">
        <v>34020</v>
      </c>
      <c r="AO343" s="77">
        <v>58587</v>
      </c>
      <c r="AP343" s="62">
        <v>0.41963298695556045</v>
      </c>
      <c r="AQ343" s="77">
        <v>4523</v>
      </c>
      <c r="AR343" s="77">
        <v>465</v>
      </c>
      <c r="AS343" s="77">
        <v>3450</v>
      </c>
      <c r="AT343" s="77">
        <v>1073</v>
      </c>
      <c r="AU343" s="77">
        <v>32</v>
      </c>
      <c r="AV343" s="77">
        <v>107</v>
      </c>
      <c r="AW343" s="77">
        <v>544</v>
      </c>
      <c r="AX343" s="77">
        <v>243</v>
      </c>
      <c r="AY343" s="77">
        <v>111</v>
      </c>
      <c r="AZ343" s="77">
        <v>187</v>
      </c>
      <c r="BA343" s="77">
        <v>346</v>
      </c>
      <c r="BB343" s="77">
        <v>127</v>
      </c>
      <c r="BC343" s="77">
        <v>38</v>
      </c>
      <c r="BD343" s="77">
        <v>738</v>
      </c>
      <c r="BE343" s="77">
        <v>126</v>
      </c>
      <c r="BF343" s="77">
        <v>11</v>
      </c>
      <c r="BG343" s="77">
        <v>1633</v>
      </c>
      <c r="BH343" s="77">
        <v>30</v>
      </c>
      <c r="BI343" s="77">
        <v>54</v>
      </c>
      <c r="BJ343" s="62">
        <v>0.19274324012017563</v>
      </c>
      <c r="BK343" s="88">
        <v>5.5</v>
      </c>
      <c r="BL343" s="88">
        <v>5.5</v>
      </c>
      <c r="BM343" s="88">
        <v>5.5</v>
      </c>
      <c r="BN343" s="88">
        <v>6.3</v>
      </c>
      <c r="BO343" s="88">
        <v>5.9</v>
      </c>
      <c r="BP343" s="88">
        <v>5.6</v>
      </c>
      <c r="BQ343" s="88">
        <v>5.3</v>
      </c>
      <c r="BR343" s="88">
        <v>6.2</v>
      </c>
      <c r="BS343" s="88">
        <v>5.8</v>
      </c>
      <c r="BT343" s="88">
        <v>5.5</v>
      </c>
      <c r="BU343" s="88">
        <v>6.9</v>
      </c>
      <c r="BV343" s="88">
        <v>5.4</v>
      </c>
      <c r="BW343" s="88">
        <v>7.3</v>
      </c>
      <c r="BX343" s="88">
        <v>8.1999999999999993</v>
      </c>
      <c r="BY343" s="88">
        <v>4.8</v>
      </c>
      <c r="BZ343" s="88">
        <v>3.9</v>
      </c>
      <c r="CA343" s="88">
        <v>2.7</v>
      </c>
      <c r="CB343" s="88">
        <v>3.8</v>
      </c>
      <c r="CC343" s="88">
        <v>16.5</v>
      </c>
      <c r="CD343" s="88">
        <v>60.199999999999989</v>
      </c>
      <c r="CE343" s="88">
        <v>23.4</v>
      </c>
    </row>
    <row r="344" spans="1:83" x14ac:dyDescent="0.25">
      <c r="A344" s="61" t="s">
        <v>1675</v>
      </c>
      <c r="B344" s="61" t="s">
        <v>1676</v>
      </c>
      <c r="C344" s="61" t="s">
        <v>1677</v>
      </c>
      <c r="D344" s="61" t="s">
        <v>2099</v>
      </c>
      <c r="E344" s="61" t="s">
        <v>1256</v>
      </c>
      <c r="F344" s="61" t="s">
        <v>1257</v>
      </c>
      <c r="G344" s="61" t="s">
        <v>440</v>
      </c>
      <c r="H344" s="61" t="s">
        <v>1678</v>
      </c>
      <c r="I344" s="61" t="s">
        <v>1679</v>
      </c>
      <c r="J344" s="97" t="s">
        <v>1679</v>
      </c>
      <c r="K344" s="61">
        <v>5487556</v>
      </c>
      <c r="L344" s="61" t="s">
        <v>333</v>
      </c>
      <c r="M344" s="83">
        <v>1.6469663070901626</v>
      </c>
      <c r="N344" s="77">
        <v>2994</v>
      </c>
      <c r="O344" s="62">
        <v>1817.88782630882</v>
      </c>
      <c r="P344" s="77">
        <v>1332</v>
      </c>
      <c r="Q344" s="62">
        <v>2.25</v>
      </c>
      <c r="R344" s="77">
        <v>2994</v>
      </c>
      <c r="S344" s="77">
        <v>94</v>
      </c>
      <c r="T344" s="77">
        <v>89</v>
      </c>
      <c r="U344" s="77">
        <v>96</v>
      </c>
      <c r="V344" s="77">
        <v>63</v>
      </c>
      <c r="W344" s="77">
        <v>44</v>
      </c>
      <c r="X344" s="77">
        <v>79</v>
      </c>
      <c r="Y344" s="77">
        <v>42</v>
      </c>
      <c r="Z344" s="77">
        <v>34</v>
      </c>
      <c r="AA344" s="77">
        <v>33</v>
      </c>
      <c r="AB344" s="77">
        <v>47</v>
      </c>
      <c r="AC344" s="77">
        <v>112</v>
      </c>
      <c r="AD344" s="77">
        <v>238</v>
      </c>
      <c r="AE344" s="77">
        <v>96</v>
      </c>
      <c r="AF344" s="77">
        <v>61</v>
      </c>
      <c r="AG344" s="77">
        <v>73</v>
      </c>
      <c r="AH344" s="77">
        <v>131</v>
      </c>
      <c r="AI344" s="62">
        <v>20.945945945945947</v>
      </c>
      <c r="AJ344" s="62">
        <v>8.033033033033032</v>
      </c>
      <c r="AK344" s="62">
        <v>14.114114114114114</v>
      </c>
      <c r="AL344" s="62">
        <v>3.5285285285285286</v>
      </c>
      <c r="AM344" s="62">
        <v>53.378378378378379</v>
      </c>
      <c r="AN344" s="77">
        <v>40080</v>
      </c>
      <c r="AO344" s="77">
        <v>70122</v>
      </c>
      <c r="AP344" s="62">
        <v>0.43093093093093093</v>
      </c>
      <c r="AQ344" s="77">
        <v>1332</v>
      </c>
      <c r="AR344" s="77">
        <v>67</v>
      </c>
      <c r="AS344" s="77">
        <v>1229</v>
      </c>
      <c r="AT344" s="77">
        <v>103</v>
      </c>
      <c r="AU344" s="77">
        <v>12</v>
      </c>
      <c r="AV344" s="77">
        <v>64</v>
      </c>
      <c r="AW344" s="77">
        <v>196</v>
      </c>
      <c r="AX344" s="77">
        <v>88</v>
      </c>
      <c r="AY344" s="77">
        <v>13</v>
      </c>
      <c r="AZ344" s="77">
        <v>85</v>
      </c>
      <c r="BA344" s="77">
        <v>64</v>
      </c>
      <c r="BB344" s="77">
        <v>25</v>
      </c>
      <c r="BC344" s="77">
        <v>20</v>
      </c>
      <c r="BD344" s="77">
        <v>92</v>
      </c>
      <c r="BE344" s="77">
        <v>55</v>
      </c>
      <c r="BF344" s="77">
        <v>12</v>
      </c>
      <c r="BG344" s="77">
        <v>590</v>
      </c>
      <c r="BH344" s="77">
        <v>9</v>
      </c>
      <c r="BI344" s="77">
        <v>0</v>
      </c>
      <c r="BJ344" s="62">
        <v>0.23622641509433961</v>
      </c>
      <c r="BK344" s="88">
        <v>4.9000000000000004</v>
      </c>
      <c r="BL344" s="88">
        <v>4</v>
      </c>
      <c r="BM344" s="88">
        <v>9.8000000000000007</v>
      </c>
      <c r="BN344" s="88">
        <v>3.8</v>
      </c>
      <c r="BO344" s="88">
        <v>2</v>
      </c>
      <c r="BP344" s="88">
        <v>8.9</v>
      </c>
      <c r="BQ344" s="88">
        <v>2.5</v>
      </c>
      <c r="BR344" s="88">
        <v>4.3</v>
      </c>
      <c r="BS344" s="88">
        <v>7.5</v>
      </c>
      <c r="BT344" s="88">
        <v>7.7</v>
      </c>
      <c r="BU344" s="88">
        <v>5.9</v>
      </c>
      <c r="BV344" s="88">
        <v>7.8</v>
      </c>
      <c r="BW344" s="88">
        <v>8.1</v>
      </c>
      <c r="BX344" s="88">
        <v>4.2</v>
      </c>
      <c r="BY344" s="88">
        <v>7.6</v>
      </c>
      <c r="BZ344" s="88">
        <v>4.0999999999999996</v>
      </c>
      <c r="CA344" s="88">
        <v>2.9</v>
      </c>
      <c r="CB344" s="88">
        <v>3.8</v>
      </c>
      <c r="CC344" s="88">
        <v>18.700000000000003</v>
      </c>
      <c r="CD344" s="88">
        <v>58.5</v>
      </c>
      <c r="CE344" s="88">
        <v>22.6</v>
      </c>
    </row>
    <row r="345" spans="1:83" s="18" customFormat="1" x14ac:dyDescent="0.25">
      <c r="A345" s="67" t="s">
        <v>107</v>
      </c>
      <c r="B345" s="68" t="s">
        <v>1984</v>
      </c>
      <c r="C345" s="67"/>
      <c r="D345" s="67" t="s">
        <v>2098</v>
      </c>
      <c r="E345" s="67"/>
      <c r="F345" s="67"/>
      <c r="G345" s="67"/>
      <c r="H345" s="67"/>
      <c r="I345" s="67"/>
      <c r="J345" s="98"/>
      <c r="K345" s="67">
        <v>54107</v>
      </c>
      <c r="L345" s="67" t="s">
        <v>106</v>
      </c>
      <c r="M345" s="84">
        <v>376.62852351364239</v>
      </c>
      <c r="N345" s="78">
        <v>84678</v>
      </c>
      <c r="O345" s="69">
        <v>224.83161713303627</v>
      </c>
      <c r="P345" s="78">
        <v>35220</v>
      </c>
      <c r="Q345" s="69">
        <v>2.38</v>
      </c>
      <c r="R345" s="78">
        <v>83696</v>
      </c>
      <c r="S345" s="78">
        <v>2760</v>
      </c>
      <c r="T345" s="78">
        <v>1946</v>
      </c>
      <c r="U345" s="78">
        <v>2229</v>
      </c>
      <c r="V345" s="78">
        <v>1980</v>
      </c>
      <c r="W345" s="78">
        <v>1852</v>
      </c>
      <c r="X345" s="78">
        <v>1827</v>
      </c>
      <c r="Y345" s="78">
        <v>1779</v>
      </c>
      <c r="Z345" s="78">
        <v>1651</v>
      </c>
      <c r="AA345" s="78">
        <v>1518</v>
      </c>
      <c r="AB345" s="78">
        <v>2582</v>
      </c>
      <c r="AC345" s="78">
        <v>3505</v>
      </c>
      <c r="AD345" s="78">
        <v>4183</v>
      </c>
      <c r="AE345" s="78">
        <v>3067</v>
      </c>
      <c r="AF345" s="78">
        <v>1639</v>
      </c>
      <c r="AG345" s="78">
        <v>1539</v>
      </c>
      <c r="AH345" s="78">
        <v>1163</v>
      </c>
      <c r="AI345" s="69">
        <v>19.690516751845539</v>
      </c>
      <c r="AJ345" s="69">
        <v>10.880181714934697</v>
      </c>
      <c r="AK345" s="69">
        <v>19.236229415105054</v>
      </c>
      <c r="AL345" s="69">
        <v>7.331061896649631</v>
      </c>
      <c r="AM345" s="69">
        <v>42.862010221465077</v>
      </c>
      <c r="AN345" s="78">
        <v>29176</v>
      </c>
      <c r="AO345" s="78">
        <v>50231</v>
      </c>
      <c r="AP345" s="69">
        <v>0.49806927881885293</v>
      </c>
      <c r="AQ345" s="78">
        <v>35220</v>
      </c>
      <c r="AR345" s="78">
        <v>5091</v>
      </c>
      <c r="AS345" s="78">
        <v>25959</v>
      </c>
      <c r="AT345" s="78">
        <v>9261</v>
      </c>
      <c r="AU345" s="78">
        <v>712</v>
      </c>
      <c r="AV345" s="78">
        <v>788</v>
      </c>
      <c r="AW345" s="78">
        <v>4389</v>
      </c>
      <c r="AX345" s="78">
        <v>2120</v>
      </c>
      <c r="AY345" s="78">
        <v>1119</v>
      </c>
      <c r="AZ345" s="78">
        <v>2237</v>
      </c>
      <c r="BA345" s="78">
        <v>2831</v>
      </c>
      <c r="BB345" s="78">
        <v>1061</v>
      </c>
      <c r="BC345" s="78">
        <v>754</v>
      </c>
      <c r="BD345" s="78">
        <v>4455</v>
      </c>
      <c r="BE345" s="78">
        <v>1218</v>
      </c>
      <c r="BF345" s="78">
        <v>381</v>
      </c>
      <c r="BG345" s="78">
        <v>10616</v>
      </c>
      <c r="BH345" s="78">
        <v>587</v>
      </c>
      <c r="BI345" s="78">
        <v>206</v>
      </c>
      <c r="BJ345" s="69">
        <v>0.23800561629921729</v>
      </c>
      <c r="BK345" s="89">
        <v>5.5</v>
      </c>
      <c r="BL345" s="89">
        <v>5.4</v>
      </c>
      <c r="BM345" s="89">
        <v>6.6</v>
      </c>
      <c r="BN345" s="89">
        <v>5.8</v>
      </c>
      <c r="BO345" s="89">
        <v>5.3</v>
      </c>
      <c r="BP345" s="89">
        <v>5.8</v>
      </c>
      <c r="BQ345" s="89">
        <v>5.4</v>
      </c>
      <c r="BR345" s="89">
        <v>6</v>
      </c>
      <c r="BS345" s="89">
        <v>6.1</v>
      </c>
      <c r="BT345" s="89">
        <v>6.6</v>
      </c>
      <c r="BU345" s="89">
        <v>6.7</v>
      </c>
      <c r="BV345" s="89">
        <v>7.4</v>
      </c>
      <c r="BW345" s="89">
        <v>7.2</v>
      </c>
      <c r="BX345" s="89">
        <v>6.4</v>
      </c>
      <c r="BY345" s="89">
        <v>5.5</v>
      </c>
      <c r="BZ345" s="89">
        <v>3.7</v>
      </c>
      <c r="CA345" s="89">
        <v>2.4</v>
      </c>
      <c r="CB345" s="89">
        <v>2.2999999999999998</v>
      </c>
      <c r="CC345" s="89">
        <v>17.5</v>
      </c>
      <c r="CD345" s="89">
        <v>62.300000000000004</v>
      </c>
      <c r="CE345" s="89">
        <v>20.3</v>
      </c>
    </row>
    <row r="346" spans="1:83" s="72" customFormat="1" x14ac:dyDescent="0.25">
      <c r="A346" s="70" t="s">
        <v>1920</v>
      </c>
      <c r="B346" s="70" t="s">
        <v>1921</v>
      </c>
      <c r="C346" s="70" t="s">
        <v>1922</v>
      </c>
      <c r="D346" s="70" t="s">
        <v>2097</v>
      </c>
      <c r="E346" s="70" t="s">
        <v>1217</v>
      </c>
      <c r="F346" s="70" t="s">
        <v>1218</v>
      </c>
      <c r="G346" s="70" t="s">
        <v>440</v>
      </c>
      <c r="H346" s="70" t="s">
        <v>1923</v>
      </c>
      <c r="I346" s="70" t="s">
        <v>1924</v>
      </c>
      <c r="J346" s="96" t="s">
        <v>1924</v>
      </c>
      <c r="K346" s="70" t="s">
        <v>1978</v>
      </c>
      <c r="L346" s="70" t="s">
        <v>1978</v>
      </c>
      <c r="M346" s="82">
        <v>497.53760711501315</v>
      </c>
      <c r="N346" s="76">
        <v>17522</v>
      </c>
      <c r="O346" s="71">
        <v>35.217438339187758</v>
      </c>
      <c r="P346" s="76">
        <v>6409</v>
      </c>
      <c r="Q346" s="71">
        <v>2.7261663286004056</v>
      </c>
      <c r="R346" s="76">
        <v>17472</v>
      </c>
      <c r="S346" s="76">
        <v>596</v>
      </c>
      <c r="T346" s="76">
        <v>579</v>
      </c>
      <c r="U346" s="76">
        <v>489</v>
      </c>
      <c r="V346" s="76">
        <v>318</v>
      </c>
      <c r="W346" s="76">
        <v>325</v>
      </c>
      <c r="X346" s="76">
        <v>444</v>
      </c>
      <c r="Y346" s="76">
        <v>335</v>
      </c>
      <c r="Z346" s="76">
        <v>195</v>
      </c>
      <c r="AA346" s="76">
        <v>472</v>
      </c>
      <c r="AB346" s="76">
        <v>447</v>
      </c>
      <c r="AC346" s="76">
        <v>634</v>
      </c>
      <c r="AD346" s="76">
        <v>739</v>
      </c>
      <c r="AE346" s="76">
        <v>366</v>
      </c>
      <c r="AF346" s="76">
        <v>306</v>
      </c>
      <c r="AG346" s="76">
        <v>126</v>
      </c>
      <c r="AH346" s="76">
        <v>38</v>
      </c>
      <c r="AI346" s="71">
        <v>25.963488843813387</v>
      </c>
      <c r="AJ346" s="71">
        <v>10.032766422218755</v>
      </c>
      <c r="AK346" s="71">
        <v>22.562022156342643</v>
      </c>
      <c r="AL346" s="71">
        <v>6.9745670151349666</v>
      </c>
      <c r="AM346" s="71">
        <v>34.467155562490248</v>
      </c>
      <c r="AN346" s="76">
        <v>22237</v>
      </c>
      <c r="AO346" s="76">
        <v>44630</v>
      </c>
      <c r="AP346" s="71">
        <v>0.58558277422374783</v>
      </c>
      <c r="AQ346" s="76">
        <v>6409</v>
      </c>
      <c r="AR346" s="76">
        <v>1791</v>
      </c>
      <c r="AS346" s="76">
        <v>5479</v>
      </c>
      <c r="AT346" s="76">
        <v>930</v>
      </c>
      <c r="AU346" s="76">
        <v>235</v>
      </c>
      <c r="AV346" s="76">
        <v>415</v>
      </c>
      <c r="AW346" s="76">
        <v>837</v>
      </c>
      <c r="AX346" s="76">
        <v>612</v>
      </c>
      <c r="AY346" s="76">
        <v>285</v>
      </c>
      <c r="AZ346" s="76">
        <v>157</v>
      </c>
      <c r="BA346" s="76">
        <v>848</v>
      </c>
      <c r="BB346" s="76">
        <v>62</v>
      </c>
      <c r="BC346" s="76">
        <v>63</v>
      </c>
      <c r="BD346" s="76">
        <v>906</v>
      </c>
      <c r="BE346" s="76">
        <v>143</v>
      </c>
      <c r="BF346" s="76">
        <v>0</v>
      </c>
      <c r="BG346" s="76">
        <v>1430</v>
      </c>
      <c r="BH346" s="76">
        <v>14</v>
      </c>
      <c r="BI346" s="76">
        <v>15</v>
      </c>
      <c r="BJ346" s="71">
        <v>0.17801394885420127</v>
      </c>
      <c r="BK346" s="87">
        <v>5.2</v>
      </c>
      <c r="BL346" s="87">
        <v>5.6</v>
      </c>
      <c r="BM346" s="87">
        <v>6</v>
      </c>
      <c r="BN346" s="87">
        <v>5.7</v>
      </c>
      <c r="BO346" s="87">
        <v>4.7</v>
      </c>
      <c r="BP346" s="87">
        <v>5.3</v>
      </c>
      <c r="BQ346" s="87">
        <v>5</v>
      </c>
      <c r="BR346" s="87">
        <v>5.5</v>
      </c>
      <c r="BS346" s="87">
        <v>7.1</v>
      </c>
      <c r="BT346" s="87">
        <v>6.8</v>
      </c>
      <c r="BU346" s="87">
        <v>6.4</v>
      </c>
      <c r="BV346" s="87">
        <v>6.8</v>
      </c>
      <c r="BW346" s="87">
        <v>8.1</v>
      </c>
      <c r="BX346" s="87">
        <v>8.4</v>
      </c>
      <c r="BY346" s="87">
        <v>5.8</v>
      </c>
      <c r="BZ346" s="87">
        <v>3.2</v>
      </c>
      <c r="CA346" s="87">
        <v>1.6</v>
      </c>
      <c r="CB346" s="87">
        <v>2.8</v>
      </c>
      <c r="CC346" s="87">
        <v>16.8</v>
      </c>
      <c r="CD346" s="87">
        <v>61.399999999999991</v>
      </c>
      <c r="CE346" s="87">
        <v>21.8</v>
      </c>
    </row>
    <row r="347" spans="1:83" x14ac:dyDescent="0.25">
      <c r="A347" s="61" t="s">
        <v>1214</v>
      </c>
      <c r="B347" s="61" t="s">
        <v>1215</v>
      </c>
      <c r="C347" s="61" t="s">
        <v>1216</v>
      </c>
      <c r="D347" s="61" t="s">
        <v>2099</v>
      </c>
      <c r="E347" s="61" t="s">
        <v>1217</v>
      </c>
      <c r="F347" s="61" t="s">
        <v>1218</v>
      </c>
      <c r="G347" s="61" t="s">
        <v>440</v>
      </c>
      <c r="H347" s="61" t="s">
        <v>1219</v>
      </c>
      <c r="I347" s="61" t="s">
        <v>1220</v>
      </c>
      <c r="J347" s="97" t="s">
        <v>1220</v>
      </c>
      <c r="K347" s="61">
        <v>5457148</v>
      </c>
      <c r="L347" s="61" t="s">
        <v>245</v>
      </c>
      <c r="M347" s="83">
        <v>1.8884643584429102</v>
      </c>
      <c r="N347" s="77">
        <v>2255</v>
      </c>
      <c r="O347" s="62">
        <v>1194.0919032537677</v>
      </c>
      <c r="P347" s="77">
        <v>716</v>
      </c>
      <c r="Q347" s="62">
        <v>3.15</v>
      </c>
      <c r="R347" s="77">
        <v>2255</v>
      </c>
      <c r="S347" s="77">
        <v>67</v>
      </c>
      <c r="T347" s="77">
        <v>50</v>
      </c>
      <c r="U347" s="77">
        <v>29</v>
      </c>
      <c r="V347" s="77">
        <v>11</v>
      </c>
      <c r="W347" s="77">
        <v>50</v>
      </c>
      <c r="X347" s="77">
        <v>21</v>
      </c>
      <c r="Y347" s="77">
        <v>21</v>
      </c>
      <c r="Z347" s="77">
        <v>35</v>
      </c>
      <c r="AA347" s="77">
        <v>14</v>
      </c>
      <c r="AB347" s="77">
        <v>29</v>
      </c>
      <c r="AC347" s="77">
        <v>65</v>
      </c>
      <c r="AD347" s="77">
        <v>108</v>
      </c>
      <c r="AE347" s="77">
        <v>117</v>
      </c>
      <c r="AF347" s="77">
        <v>66</v>
      </c>
      <c r="AG347" s="77">
        <v>19</v>
      </c>
      <c r="AH347" s="77">
        <v>14</v>
      </c>
      <c r="AI347" s="62">
        <v>20.391061452513966</v>
      </c>
      <c r="AJ347" s="62">
        <v>8.5195530726256976</v>
      </c>
      <c r="AK347" s="62">
        <v>12.70949720670391</v>
      </c>
      <c r="AL347" s="62">
        <v>4.0502793296089381</v>
      </c>
      <c r="AM347" s="62">
        <v>54.329608938547494</v>
      </c>
      <c r="AN347" s="77">
        <v>29718</v>
      </c>
      <c r="AO347" s="77">
        <v>64000</v>
      </c>
      <c r="AP347" s="62">
        <v>0.41620111731843573</v>
      </c>
      <c r="AQ347" s="77">
        <v>716</v>
      </c>
      <c r="AR347" s="77">
        <v>244</v>
      </c>
      <c r="AS347" s="77">
        <v>623</v>
      </c>
      <c r="AT347" s="77">
        <v>93</v>
      </c>
      <c r="AU347" s="77">
        <v>0</v>
      </c>
      <c r="AV347" s="77">
        <v>8</v>
      </c>
      <c r="AW347" s="77">
        <v>103</v>
      </c>
      <c r="AX347" s="77">
        <v>57</v>
      </c>
      <c r="AY347" s="77">
        <v>10</v>
      </c>
      <c r="AZ347" s="77">
        <v>15</v>
      </c>
      <c r="BA347" s="77">
        <v>53</v>
      </c>
      <c r="BB347" s="77">
        <v>15</v>
      </c>
      <c r="BC347" s="77">
        <v>0</v>
      </c>
      <c r="BD347" s="77">
        <v>69</v>
      </c>
      <c r="BE347" s="77">
        <v>21</v>
      </c>
      <c r="BF347" s="77">
        <v>0</v>
      </c>
      <c r="BG347" s="77">
        <v>324</v>
      </c>
      <c r="BH347" s="77">
        <v>0</v>
      </c>
      <c r="BI347" s="77">
        <v>0</v>
      </c>
      <c r="BJ347" s="62">
        <v>0.17481481481481481</v>
      </c>
      <c r="BK347" s="88">
        <v>2.7</v>
      </c>
      <c r="BL347" s="88">
        <v>4.4000000000000004</v>
      </c>
      <c r="BM347" s="88">
        <v>9</v>
      </c>
      <c r="BN347" s="88">
        <v>5.9</v>
      </c>
      <c r="BO347" s="88">
        <v>8.1999999999999993</v>
      </c>
      <c r="BP347" s="88">
        <v>6.4</v>
      </c>
      <c r="BQ347" s="88">
        <v>5</v>
      </c>
      <c r="BR347" s="88">
        <v>11.4</v>
      </c>
      <c r="BS347" s="88">
        <v>5.3</v>
      </c>
      <c r="BT347" s="88">
        <v>8.3000000000000007</v>
      </c>
      <c r="BU347" s="88">
        <v>3.9</v>
      </c>
      <c r="BV347" s="88">
        <v>2.8</v>
      </c>
      <c r="BW347" s="88">
        <v>5.2</v>
      </c>
      <c r="BX347" s="88">
        <v>10.4</v>
      </c>
      <c r="BY347" s="88">
        <v>6.1</v>
      </c>
      <c r="BZ347" s="88">
        <v>2.1</v>
      </c>
      <c r="CA347" s="88">
        <v>2</v>
      </c>
      <c r="CB347" s="88">
        <v>0.9</v>
      </c>
      <c r="CC347" s="88">
        <v>16.100000000000001</v>
      </c>
      <c r="CD347" s="88">
        <v>62.4</v>
      </c>
      <c r="CE347" s="88">
        <v>21.5</v>
      </c>
    </row>
    <row r="348" spans="1:83" x14ac:dyDescent="0.25">
      <c r="A348" s="61" t="s">
        <v>1275</v>
      </c>
      <c r="B348" s="61" t="s">
        <v>1276</v>
      </c>
      <c r="C348" s="61" t="s">
        <v>1277</v>
      </c>
      <c r="D348" s="61" t="s">
        <v>2099</v>
      </c>
      <c r="E348" s="61" t="s">
        <v>1217</v>
      </c>
      <c r="F348" s="61" t="s">
        <v>1218</v>
      </c>
      <c r="G348" s="61" t="s">
        <v>440</v>
      </c>
      <c r="H348" s="61" t="s">
        <v>1278</v>
      </c>
      <c r="I348" s="61" t="s">
        <v>1279</v>
      </c>
      <c r="J348" s="97" t="s">
        <v>1279</v>
      </c>
      <c r="K348" s="61">
        <v>5460364</v>
      </c>
      <c r="L348" s="61" t="s">
        <v>256</v>
      </c>
      <c r="M348" s="83">
        <v>1.330228356476959</v>
      </c>
      <c r="N348" s="77">
        <v>1347</v>
      </c>
      <c r="O348" s="62">
        <v>1012.6080935212206</v>
      </c>
      <c r="P348" s="77">
        <v>507</v>
      </c>
      <c r="Q348" s="62">
        <v>2.66</v>
      </c>
      <c r="R348" s="77">
        <v>1347</v>
      </c>
      <c r="S348" s="77">
        <v>68</v>
      </c>
      <c r="T348" s="77">
        <v>23</v>
      </c>
      <c r="U348" s="77">
        <v>43</v>
      </c>
      <c r="V348" s="77">
        <v>34</v>
      </c>
      <c r="W348" s="77">
        <v>64</v>
      </c>
      <c r="X348" s="77">
        <v>23</v>
      </c>
      <c r="Y348" s="77">
        <v>0</v>
      </c>
      <c r="Z348" s="77">
        <v>11</v>
      </c>
      <c r="AA348" s="77">
        <v>19</v>
      </c>
      <c r="AB348" s="77">
        <v>73</v>
      </c>
      <c r="AC348" s="77">
        <v>60</v>
      </c>
      <c r="AD348" s="77">
        <v>30</v>
      </c>
      <c r="AE348" s="77">
        <v>35</v>
      </c>
      <c r="AF348" s="77">
        <v>0</v>
      </c>
      <c r="AG348" s="77">
        <v>12</v>
      </c>
      <c r="AH348" s="77">
        <v>12</v>
      </c>
      <c r="AI348" s="62">
        <v>26.429980276134124</v>
      </c>
      <c r="AJ348" s="62">
        <v>19.329388560157788</v>
      </c>
      <c r="AK348" s="62">
        <v>10.453648915187378</v>
      </c>
      <c r="AL348" s="62">
        <v>14.398422090729785</v>
      </c>
      <c r="AM348" s="62">
        <v>29.388560157790927</v>
      </c>
      <c r="AN348" s="77">
        <v>30473</v>
      </c>
      <c r="AO348" s="77">
        <v>34688</v>
      </c>
      <c r="AP348" s="62">
        <v>0.56213017751479288</v>
      </c>
      <c r="AQ348" s="77">
        <v>507</v>
      </c>
      <c r="AR348" s="77">
        <v>89</v>
      </c>
      <c r="AS348" s="77">
        <v>400</v>
      </c>
      <c r="AT348" s="77">
        <v>107</v>
      </c>
      <c r="AU348" s="77">
        <v>8</v>
      </c>
      <c r="AV348" s="77">
        <v>34</v>
      </c>
      <c r="AW348" s="77">
        <v>56</v>
      </c>
      <c r="AX348" s="77">
        <v>90</v>
      </c>
      <c r="AY348" s="77">
        <v>9</v>
      </c>
      <c r="AZ348" s="77">
        <v>22</v>
      </c>
      <c r="BA348" s="77">
        <v>17</v>
      </c>
      <c r="BB348" s="77">
        <v>13</v>
      </c>
      <c r="BC348" s="77">
        <v>0</v>
      </c>
      <c r="BD348" s="77">
        <v>111</v>
      </c>
      <c r="BE348" s="77">
        <v>13</v>
      </c>
      <c r="BF348" s="77">
        <v>0</v>
      </c>
      <c r="BG348" s="77">
        <v>89</v>
      </c>
      <c r="BH348" s="77">
        <v>0</v>
      </c>
      <c r="BI348" s="77">
        <v>0</v>
      </c>
      <c r="BJ348" s="62">
        <v>0.16883116883116883</v>
      </c>
      <c r="BK348" s="88">
        <v>1.6</v>
      </c>
      <c r="BL348" s="88">
        <v>6.7</v>
      </c>
      <c r="BM348" s="88">
        <v>1.1000000000000001</v>
      </c>
      <c r="BN348" s="88">
        <v>2.5</v>
      </c>
      <c r="BO348" s="88">
        <v>9</v>
      </c>
      <c r="BP348" s="88">
        <v>5</v>
      </c>
      <c r="BQ348" s="88">
        <v>6.5</v>
      </c>
      <c r="BR348" s="88">
        <v>5.7</v>
      </c>
      <c r="BS348" s="88">
        <v>7.7</v>
      </c>
      <c r="BT348" s="88">
        <v>7</v>
      </c>
      <c r="BU348" s="88">
        <v>10.4</v>
      </c>
      <c r="BV348" s="88">
        <v>10.7</v>
      </c>
      <c r="BW348" s="88">
        <v>5.6</v>
      </c>
      <c r="BX348" s="88">
        <v>6.5</v>
      </c>
      <c r="BY348" s="88">
        <v>6.8</v>
      </c>
      <c r="BZ348" s="88">
        <v>5.9</v>
      </c>
      <c r="CA348" s="88">
        <v>0.9</v>
      </c>
      <c r="CB348" s="88">
        <v>0.3</v>
      </c>
      <c r="CC348" s="88">
        <v>9.4</v>
      </c>
      <c r="CD348" s="88">
        <v>70.099999999999994</v>
      </c>
      <c r="CE348" s="88">
        <v>20.400000000000002</v>
      </c>
    </row>
    <row r="349" spans="1:83" x14ac:dyDescent="0.25">
      <c r="A349" s="61" t="s">
        <v>1338</v>
      </c>
      <c r="B349" s="61" t="s">
        <v>1339</v>
      </c>
      <c r="C349" s="61" t="s">
        <v>1340</v>
      </c>
      <c r="D349" s="61" t="s">
        <v>2099</v>
      </c>
      <c r="E349" s="61" t="s">
        <v>1217</v>
      </c>
      <c r="F349" s="61" t="s">
        <v>1218</v>
      </c>
      <c r="G349" s="61" t="s">
        <v>440</v>
      </c>
      <c r="H349" s="61" t="s">
        <v>1341</v>
      </c>
      <c r="I349" s="61" t="s">
        <v>1342</v>
      </c>
      <c r="J349" s="97" t="s">
        <v>1342</v>
      </c>
      <c r="K349" s="61">
        <v>5463940</v>
      </c>
      <c r="L349" s="61" t="s">
        <v>268</v>
      </c>
      <c r="M349" s="83">
        <v>0.80878710001690457</v>
      </c>
      <c r="N349" s="77">
        <v>457</v>
      </c>
      <c r="O349" s="62">
        <v>565.04363137152927</v>
      </c>
      <c r="P349" s="77">
        <v>163</v>
      </c>
      <c r="Q349" s="62">
        <v>2.73</v>
      </c>
      <c r="R349" s="77">
        <v>445</v>
      </c>
      <c r="S349" s="77">
        <v>32</v>
      </c>
      <c r="T349" s="77">
        <v>8</v>
      </c>
      <c r="U349" s="77">
        <v>14</v>
      </c>
      <c r="V349" s="77">
        <v>14</v>
      </c>
      <c r="W349" s="77">
        <v>3</v>
      </c>
      <c r="X349" s="77">
        <v>12</v>
      </c>
      <c r="Y349" s="77">
        <v>6</v>
      </c>
      <c r="Z349" s="77">
        <v>4</v>
      </c>
      <c r="AA349" s="77">
        <v>13</v>
      </c>
      <c r="AB349" s="77">
        <v>10</v>
      </c>
      <c r="AC349" s="77">
        <v>29</v>
      </c>
      <c r="AD349" s="77">
        <v>5</v>
      </c>
      <c r="AE349" s="77">
        <v>0</v>
      </c>
      <c r="AF349" s="77">
        <v>8</v>
      </c>
      <c r="AG349" s="77">
        <v>5</v>
      </c>
      <c r="AH349" s="77">
        <v>0</v>
      </c>
      <c r="AI349" s="62">
        <v>33.128834355828218</v>
      </c>
      <c r="AJ349" s="62">
        <v>10.429447852760736</v>
      </c>
      <c r="AK349" s="62">
        <v>21.472392638036812</v>
      </c>
      <c r="AL349" s="62">
        <v>6.1349693251533743</v>
      </c>
      <c r="AM349" s="62">
        <v>28.834355828220858</v>
      </c>
      <c r="AN349" s="77">
        <v>18560</v>
      </c>
      <c r="AO349" s="77">
        <v>34375</v>
      </c>
      <c r="AP349" s="62">
        <v>0.65030674846625769</v>
      </c>
      <c r="AQ349" s="77">
        <v>163</v>
      </c>
      <c r="AR349" s="77">
        <v>142</v>
      </c>
      <c r="AS349" s="77">
        <v>141</v>
      </c>
      <c r="AT349" s="77">
        <v>22</v>
      </c>
      <c r="AU349" s="77">
        <v>0</v>
      </c>
      <c r="AV349" s="77">
        <v>0</v>
      </c>
      <c r="AW349" s="77">
        <v>38</v>
      </c>
      <c r="AX349" s="77">
        <v>14</v>
      </c>
      <c r="AY349" s="77">
        <v>0</v>
      </c>
      <c r="AZ349" s="77">
        <v>15</v>
      </c>
      <c r="BA349" s="77">
        <v>17</v>
      </c>
      <c r="BB349" s="77">
        <v>6</v>
      </c>
      <c r="BC349" s="77">
        <v>0</v>
      </c>
      <c r="BD349" s="77">
        <v>27</v>
      </c>
      <c r="BE349" s="77">
        <v>12</v>
      </c>
      <c r="BF349" s="77">
        <v>0</v>
      </c>
      <c r="BG349" s="77">
        <v>13</v>
      </c>
      <c r="BH349" s="77">
        <v>0</v>
      </c>
      <c r="BI349" s="77">
        <v>0</v>
      </c>
      <c r="BJ349" s="62">
        <v>0.37323943661971831</v>
      </c>
      <c r="BK349" s="88">
        <v>4.5999999999999996</v>
      </c>
      <c r="BL349" s="88">
        <v>9.8000000000000007</v>
      </c>
      <c r="BM349" s="88">
        <v>6.1</v>
      </c>
      <c r="BN349" s="88">
        <v>4.8</v>
      </c>
      <c r="BO349" s="88">
        <v>2</v>
      </c>
      <c r="BP349" s="88">
        <v>1.8</v>
      </c>
      <c r="BQ349" s="88">
        <v>1.1000000000000001</v>
      </c>
      <c r="BR349" s="88">
        <v>7.9</v>
      </c>
      <c r="BS349" s="88">
        <v>9.8000000000000007</v>
      </c>
      <c r="BT349" s="88">
        <v>4.4000000000000004</v>
      </c>
      <c r="BU349" s="88">
        <v>3.5</v>
      </c>
      <c r="BV349" s="88">
        <v>0.9</v>
      </c>
      <c r="BW349" s="88">
        <v>8.5</v>
      </c>
      <c r="BX349" s="88">
        <v>8.5</v>
      </c>
      <c r="BY349" s="88">
        <v>4.2</v>
      </c>
      <c r="BZ349" s="88">
        <v>6.3</v>
      </c>
      <c r="CA349" s="88">
        <v>6.8</v>
      </c>
      <c r="CB349" s="88">
        <v>9</v>
      </c>
      <c r="CC349" s="88">
        <v>20.5</v>
      </c>
      <c r="CD349" s="88">
        <v>44.7</v>
      </c>
      <c r="CE349" s="88">
        <v>34.799999999999997</v>
      </c>
    </row>
    <row r="350" spans="1:83" s="18" customFormat="1" x14ac:dyDescent="0.25">
      <c r="A350" s="67" t="s">
        <v>109</v>
      </c>
      <c r="B350" s="68" t="s">
        <v>1984</v>
      </c>
      <c r="C350" s="67"/>
      <c r="D350" s="67" t="s">
        <v>2098</v>
      </c>
      <c r="E350" s="67"/>
      <c r="F350" s="67"/>
      <c r="G350" s="67"/>
      <c r="H350" s="67"/>
      <c r="I350" s="67"/>
      <c r="J350" s="98"/>
      <c r="K350" s="67">
        <v>54109</v>
      </c>
      <c r="L350" s="67" t="s">
        <v>108</v>
      </c>
      <c r="M350" s="84">
        <v>501.56508692994987</v>
      </c>
      <c r="N350" s="78">
        <v>21581</v>
      </c>
      <c r="O350" s="69">
        <v>43.027317017011733</v>
      </c>
      <c r="P350" s="78">
        <v>7795</v>
      </c>
      <c r="Q350" s="69">
        <v>2.76</v>
      </c>
      <c r="R350" s="78">
        <v>21519</v>
      </c>
      <c r="S350" s="78">
        <v>763</v>
      </c>
      <c r="T350" s="78">
        <v>660</v>
      </c>
      <c r="U350" s="78">
        <v>575</v>
      </c>
      <c r="V350" s="78">
        <v>377</v>
      </c>
      <c r="W350" s="78">
        <v>442</v>
      </c>
      <c r="X350" s="78">
        <v>500</v>
      </c>
      <c r="Y350" s="78">
        <v>362</v>
      </c>
      <c r="Z350" s="78">
        <v>245</v>
      </c>
      <c r="AA350" s="78">
        <v>518</v>
      </c>
      <c r="AB350" s="78">
        <v>559</v>
      </c>
      <c r="AC350" s="78">
        <v>788</v>
      </c>
      <c r="AD350" s="78">
        <v>882</v>
      </c>
      <c r="AE350" s="78">
        <v>518</v>
      </c>
      <c r="AF350" s="78">
        <v>380</v>
      </c>
      <c r="AG350" s="78">
        <v>162</v>
      </c>
      <c r="AH350" s="78">
        <v>64</v>
      </c>
      <c r="AI350" s="69">
        <v>25.631815266196277</v>
      </c>
      <c r="AJ350" s="69">
        <v>10.50673508659397</v>
      </c>
      <c r="AK350" s="69">
        <v>20.846696600384863</v>
      </c>
      <c r="AL350" s="69">
        <v>7.1712636305323931</v>
      </c>
      <c r="AM350" s="69">
        <v>35.843489416292499</v>
      </c>
      <c r="AN350" s="78">
        <v>22237</v>
      </c>
      <c r="AO350" s="78">
        <v>44630</v>
      </c>
      <c r="AP350" s="69">
        <v>0.56985246953175117</v>
      </c>
      <c r="AQ350" s="78">
        <v>7795</v>
      </c>
      <c r="AR350" s="78">
        <v>2266</v>
      </c>
      <c r="AS350" s="78">
        <v>6643</v>
      </c>
      <c r="AT350" s="78">
        <v>1152</v>
      </c>
      <c r="AU350" s="78">
        <v>243</v>
      </c>
      <c r="AV350" s="78">
        <v>457</v>
      </c>
      <c r="AW350" s="78">
        <v>1034</v>
      </c>
      <c r="AX350" s="78">
        <v>773</v>
      </c>
      <c r="AY350" s="78">
        <v>304</v>
      </c>
      <c r="AZ350" s="78">
        <v>209</v>
      </c>
      <c r="BA350" s="78">
        <v>935</v>
      </c>
      <c r="BB350" s="78">
        <v>96</v>
      </c>
      <c r="BC350" s="78">
        <v>63</v>
      </c>
      <c r="BD350" s="78">
        <v>1113</v>
      </c>
      <c r="BE350" s="78">
        <v>189</v>
      </c>
      <c r="BF350" s="78">
        <v>0</v>
      </c>
      <c r="BG350" s="78">
        <v>1856</v>
      </c>
      <c r="BH350" s="78">
        <v>14</v>
      </c>
      <c r="BI350" s="78">
        <v>15</v>
      </c>
      <c r="BJ350" s="69">
        <v>0.16946760744066711</v>
      </c>
      <c r="BK350" s="89">
        <v>5.2</v>
      </c>
      <c r="BL350" s="89">
        <v>5.6</v>
      </c>
      <c r="BM350" s="89">
        <v>6</v>
      </c>
      <c r="BN350" s="89">
        <v>5.7</v>
      </c>
      <c r="BO350" s="89">
        <v>4.7</v>
      </c>
      <c r="BP350" s="89">
        <v>5.3</v>
      </c>
      <c r="BQ350" s="89">
        <v>5</v>
      </c>
      <c r="BR350" s="89">
        <v>5.5</v>
      </c>
      <c r="BS350" s="89">
        <v>7.1</v>
      </c>
      <c r="BT350" s="89">
        <v>6.8</v>
      </c>
      <c r="BU350" s="89">
        <v>6.4</v>
      </c>
      <c r="BV350" s="89">
        <v>6.8</v>
      </c>
      <c r="BW350" s="89">
        <v>8.1</v>
      </c>
      <c r="BX350" s="89">
        <v>8.4</v>
      </c>
      <c r="BY350" s="89">
        <v>5.8</v>
      </c>
      <c r="BZ350" s="89">
        <v>3.2</v>
      </c>
      <c r="CA350" s="89">
        <v>1.6</v>
      </c>
      <c r="CB350" s="89">
        <v>2.8</v>
      </c>
      <c r="CC350" s="89">
        <v>16.8</v>
      </c>
      <c r="CD350" s="89">
        <v>61.399999999999991</v>
      </c>
      <c r="CE350" s="89">
        <v>21.8</v>
      </c>
    </row>
  </sheetData>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V64"/>
  <sheetViews>
    <sheetView workbookViewId="0">
      <pane ySplit="1" topLeftCell="A2" activePane="bottomLeft" state="frozen"/>
      <selection pane="bottomLeft" activeCell="AH61" sqref="AH61"/>
    </sheetView>
  </sheetViews>
  <sheetFormatPr defaultRowHeight="15" x14ac:dyDescent="0.25"/>
  <cols>
    <col min="1" max="1" width="31.7109375" style="1" bestFit="1" customWidth="1"/>
    <col min="2" max="2" width="10.140625" style="1" bestFit="1" customWidth="1"/>
    <col min="3" max="3" width="17.5703125" style="1" bestFit="1" customWidth="1"/>
    <col min="4" max="4" width="17.140625" style="32" bestFit="1" customWidth="1"/>
    <col min="5" max="5" width="16.28515625" style="80" bestFit="1" customWidth="1"/>
    <col min="6" max="6" width="18.7109375" style="21" bestFit="1" customWidth="1"/>
    <col min="7" max="7" width="17" style="80" bestFit="1" customWidth="1"/>
    <col min="8" max="8" width="23.85546875" style="21" bestFit="1" customWidth="1"/>
    <col min="9" max="9" width="25.28515625" style="80" bestFit="1" customWidth="1"/>
    <col min="10" max="10" width="18.28515625" style="80" bestFit="1" customWidth="1"/>
    <col min="11" max="21" width="19.85546875" style="80" bestFit="1" customWidth="1"/>
    <col min="22" max="24" width="22" style="80" bestFit="1" customWidth="1"/>
    <col min="25" max="25" width="20.5703125" style="80" bestFit="1" customWidth="1"/>
    <col min="26" max="26" width="22.42578125" style="21" bestFit="1" customWidth="1"/>
    <col min="27" max="29" width="23.7109375" style="21" bestFit="1" customWidth="1"/>
    <col min="30" max="30" width="23.42578125" style="21" bestFit="1" customWidth="1"/>
    <col min="31" max="31" width="17.42578125" style="80" bestFit="1" customWidth="1"/>
    <col min="32" max="32" width="26.42578125" style="80" bestFit="1" customWidth="1"/>
    <col min="33" max="33" width="36.140625" style="134" bestFit="1" customWidth="1"/>
    <col min="34" max="34" width="19.28515625" style="80" bestFit="1" customWidth="1"/>
    <col min="35" max="35" width="16.85546875" style="80" bestFit="1" customWidth="1"/>
    <col min="36" max="37" width="20.7109375" style="80" bestFit="1" customWidth="1"/>
    <col min="38" max="38" width="33.28515625" style="80" bestFit="1" customWidth="1"/>
    <col min="39" max="39" width="32.140625" style="80" bestFit="1" customWidth="1"/>
    <col min="40" max="40" width="35" style="80" bestFit="1" customWidth="1"/>
    <col min="41" max="41" width="35.28515625" style="80" bestFit="1" customWidth="1"/>
    <col min="42" max="42" width="34.5703125" style="80" bestFit="1" customWidth="1"/>
    <col min="43" max="43" width="37.28515625" style="80" bestFit="1" customWidth="1"/>
    <col min="44" max="44" width="35.28515625" style="80" bestFit="1" customWidth="1"/>
    <col min="45" max="45" width="34.5703125" style="80" bestFit="1" customWidth="1"/>
    <col min="46" max="46" width="37.28515625" style="80" bestFit="1" customWidth="1"/>
    <col min="47" max="47" width="35.28515625" style="80" bestFit="1" customWidth="1"/>
    <col min="48" max="48" width="34.5703125" style="80" bestFit="1" customWidth="1"/>
    <col min="49" max="49" width="37.28515625" style="80" bestFit="1" customWidth="1"/>
    <col min="50" max="50" width="35" style="80" bestFit="1" customWidth="1"/>
    <col min="51" max="51" width="34.28515625" style="80" bestFit="1" customWidth="1"/>
    <col min="52" max="52" width="37" style="80" bestFit="1" customWidth="1"/>
    <col min="53" max="53" width="42.42578125" style="21" bestFit="1" customWidth="1"/>
    <col min="54" max="54" width="16.5703125" style="6" bestFit="1" customWidth="1"/>
    <col min="55" max="70" width="15" style="6" bestFit="1" customWidth="1"/>
    <col min="71" max="71" width="16.28515625" style="6" bestFit="1" customWidth="1"/>
    <col min="72" max="72" width="17.85546875" style="6" bestFit="1" customWidth="1"/>
    <col min="73" max="73" width="14.28515625" style="6" bestFit="1" customWidth="1"/>
    <col min="74" max="74" width="16.28515625" style="6" bestFit="1" customWidth="1"/>
  </cols>
  <sheetData>
    <row r="1" spans="1:74" s="5" customFormat="1" x14ac:dyDescent="0.25">
      <c r="A1" s="59" t="s">
        <v>1975</v>
      </c>
      <c r="B1" s="130" t="s">
        <v>338</v>
      </c>
      <c r="C1" s="59" t="s">
        <v>337</v>
      </c>
      <c r="D1" s="81" t="s">
        <v>1979</v>
      </c>
      <c r="E1" s="126" t="s">
        <v>339</v>
      </c>
      <c r="F1" s="127" t="s">
        <v>1980</v>
      </c>
      <c r="G1" s="126" t="s">
        <v>340</v>
      </c>
      <c r="H1" s="127" t="s">
        <v>341</v>
      </c>
      <c r="I1" s="86" t="s">
        <v>342</v>
      </c>
      <c r="J1" s="86" t="s">
        <v>345</v>
      </c>
      <c r="K1" s="86" t="s">
        <v>346</v>
      </c>
      <c r="L1" s="86" t="s">
        <v>347</v>
      </c>
      <c r="M1" s="86" t="s">
        <v>348</v>
      </c>
      <c r="N1" s="86" t="s">
        <v>349</v>
      </c>
      <c r="O1" s="86" t="s">
        <v>350</v>
      </c>
      <c r="P1" s="86" t="s">
        <v>351</v>
      </c>
      <c r="Q1" s="86" t="s">
        <v>352</v>
      </c>
      <c r="R1" s="86" t="s">
        <v>353</v>
      </c>
      <c r="S1" s="86" t="s">
        <v>354</v>
      </c>
      <c r="T1" s="86" t="s">
        <v>355</v>
      </c>
      <c r="U1" s="86" t="s">
        <v>356</v>
      </c>
      <c r="V1" s="86" t="s">
        <v>357</v>
      </c>
      <c r="W1" s="86" t="s">
        <v>358</v>
      </c>
      <c r="X1" s="86" t="s">
        <v>359</v>
      </c>
      <c r="Y1" s="86" t="s">
        <v>360</v>
      </c>
      <c r="Z1" s="60" t="s">
        <v>429</v>
      </c>
      <c r="AA1" s="60" t="s">
        <v>430</v>
      </c>
      <c r="AB1" s="60" t="s">
        <v>431</v>
      </c>
      <c r="AC1" s="60" t="s">
        <v>432</v>
      </c>
      <c r="AD1" s="60" t="s">
        <v>433</v>
      </c>
      <c r="AE1" s="126" t="s">
        <v>362</v>
      </c>
      <c r="AF1" s="126" t="s">
        <v>361</v>
      </c>
      <c r="AG1" s="131" t="s">
        <v>428</v>
      </c>
      <c r="AH1" s="128" t="s">
        <v>363</v>
      </c>
      <c r="AI1" s="128" t="s">
        <v>364</v>
      </c>
      <c r="AJ1" s="128" t="s">
        <v>365</v>
      </c>
      <c r="AK1" s="128" t="s">
        <v>366</v>
      </c>
      <c r="AL1" s="86" t="s">
        <v>371</v>
      </c>
      <c r="AM1" s="86" t="s">
        <v>372</v>
      </c>
      <c r="AN1" s="86" t="s">
        <v>373</v>
      </c>
      <c r="AO1" s="86" t="s">
        <v>374</v>
      </c>
      <c r="AP1" s="86" t="s">
        <v>375</v>
      </c>
      <c r="AQ1" s="86" t="s">
        <v>376</v>
      </c>
      <c r="AR1" s="86" t="s">
        <v>377</v>
      </c>
      <c r="AS1" s="86" t="s">
        <v>378</v>
      </c>
      <c r="AT1" s="86" t="s">
        <v>379</v>
      </c>
      <c r="AU1" s="86" t="s">
        <v>380</v>
      </c>
      <c r="AV1" s="86" t="s">
        <v>381</v>
      </c>
      <c r="AW1" s="86" t="s">
        <v>382</v>
      </c>
      <c r="AX1" s="86" t="s">
        <v>383</v>
      </c>
      <c r="AY1" s="86" t="s">
        <v>384</v>
      </c>
      <c r="AZ1" s="86" t="s">
        <v>385</v>
      </c>
      <c r="BA1" s="127" t="s">
        <v>427</v>
      </c>
      <c r="BB1" s="73" t="s">
        <v>386</v>
      </c>
      <c r="BC1" s="73" t="s">
        <v>387</v>
      </c>
      <c r="BD1" s="73" t="s">
        <v>388</v>
      </c>
      <c r="BE1" s="73" t="s">
        <v>389</v>
      </c>
      <c r="BF1" s="73" t="s">
        <v>390</v>
      </c>
      <c r="BG1" s="73" t="s">
        <v>391</v>
      </c>
      <c r="BH1" s="73" t="s">
        <v>392</v>
      </c>
      <c r="BI1" s="73" t="s">
        <v>393</v>
      </c>
      <c r="BJ1" s="73" t="s">
        <v>394</v>
      </c>
      <c r="BK1" s="73" t="s">
        <v>395</v>
      </c>
      <c r="BL1" s="73" t="s">
        <v>396</v>
      </c>
      <c r="BM1" s="73" t="s">
        <v>397</v>
      </c>
      <c r="BN1" s="73" t="s">
        <v>398</v>
      </c>
      <c r="BO1" s="73" t="s">
        <v>399</v>
      </c>
      <c r="BP1" s="73" t="s">
        <v>400</v>
      </c>
      <c r="BQ1" s="73" t="s">
        <v>401</v>
      </c>
      <c r="BR1" s="73" t="s">
        <v>402</v>
      </c>
      <c r="BS1" s="73" t="s">
        <v>403</v>
      </c>
      <c r="BT1" s="129" t="s">
        <v>422</v>
      </c>
      <c r="BU1" s="129" t="s">
        <v>423</v>
      </c>
      <c r="BV1" s="129" t="s">
        <v>424</v>
      </c>
    </row>
    <row r="2" spans="1:74" x14ac:dyDescent="0.25">
      <c r="A2" s="63" t="s">
        <v>1</v>
      </c>
      <c r="B2" s="63">
        <v>54001</v>
      </c>
      <c r="C2" s="63" t="s">
        <v>0</v>
      </c>
      <c r="D2" s="91">
        <v>342.5431791049084</v>
      </c>
      <c r="E2" s="94">
        <v>15600</v>
      </c>
      <c r="F2" s="64">
        <v>45.541703795603219</v>
      </c>
      <c r="G2" s="94">
        <v>5813</v>
      </c>
      <c r="H2" s="64">
        <v>2.59</v>
      </c>
      <c r="I2" s="94">
        <v>15081</v>
      </c>
      <c r="J2" s="94">
        <v>446</v>
      </c>
      <c r="K2" s="94">
        <v>434</v>
      </c>
      <c r="L2" s="94">
        <v>310</v>
      </c>
      <c r="M2" s="94">
        <v>589</v>
      </c>
      <c r="N2" s="94">
        <v>308</v>
      </c>
      <c r="O2" s="94">
        <v>318</v>
      </c>
      <c r="P2" s="94">
        <v>280</v>
      </c>
      <c r="Q2" s="94">
        <v>471</v>
      </c>
      <c r="R2" s="94">
        <v>256</v>
      </c>
      <c r="S2" s="94">
        <v>510</v>
      </c>
      <c r="T2" s="94">
        <v>481</v>
      </c>
      <c r="U2" s="94">
        <v>429</v>
      </c>
      <c r="V2" s="94">
        <v>400</v>
      </c>
      <c r="W2" s="94">
        <v>213</v>
      </c>
      <c r="X2" s="94">
        <v>258</v>
      </c>
      <c r="Y2" s="94">
        <v>110</v>
      </c>
      <c r="Z2" s="64">
        <v>20.471357302597625</v>
      </c>
      <c r="AA2" s="64">
        <v>15.430930672630311</v>
      </c>
      <c r="AB2" s="64">
        <v>22.793738173060383</v>
      </c>
      <c r="AC2" s="64">
        <v>8.7734388439704123</v>
      </c>
      <c r="AD2" s="64">
        <v>32.530535007741271</v>
      </c>
      <c r="AE2" s="94">
        <v>23616</v>
      </c>
      <c r="AF2" s="94">
        <v>42260</v>
      </c>
      <c r="AG2" s="132">
        <v>0.58696026148288316</v>
      </c>
      <c r="AH2" s="94">
        <v>5813</v>
      </c>
      <c r="AI2" s="94">
        <v>1399</v>
      </c>
      <c r="AJ2" s="94">
        <v>4361</v>
      </c>
      <c r="AK2" s="94">
        <v>1452</v>
      </c>
      <c r="AL2" s="94">
        <v>145</v>
      </c>
      <c r="AM2" s="94">
        <v>199</v>
      </c>
      <c r="AN2" s="94">
        <v>634</v>
      </c>
      <c r="AO2" s="94">
        <v>626</v>
      </c>
      <c r="AP2" s="94">
        <v>295</v>
      </c>
      <c r="AQ2" s="94">
        <v>259</v>
      </c>
      <c r="AR2" s="94">
        <v>579</v>
      </c>
      <c r="AS2" s="94">
        <v>208</v>
      </c>
      <c r="AT2" s="94">
        <v>172</v>
      </c>
      <c r="AU2" s="94">
        <v>710</v>
      </c>
      <c r="AV2" s="94">
        <v>223</v>
      </c>
      <c r="AW2" s="94">
        <v>7</v>
      </c>
      <c r="AX2" s="94">
        <v>1314</v>
      </c>
      <c r="AY2" s="94">
        <v>61</v>
      </c>
      <c r="AZ2" s="94">
        <v>0</v>
      </c>
      <c r="BA2" s="64">
        <v>0.19734904270986744</v>
      </c>
      <c r="BB2" s="74">
        <v>5.0999999999999996</v>
      </c>
      <c r="BC2" s="74">
        <v>5.5</v>
      </c>
      <c r="BD2" s="74">
        <v>6.3</v>
      </c>
      <c r="BE2" s="74">
        <v>7.8</v>
      </c>
      <c r="BF2" s="74">
        <v>7</v>
      </c>
      <c r="BG2" s="74">
        <v>5.3</v>
      </c>
      <c r="BH2" s="74">
        <v>5.0999999999999996</v>
      </c>
      <c r="BI2" s="74">
        <v>5.3</v>
      </c>
      <c r="BJ2" s="74">
        <v>5.9</v>
      </c>
      <c r="BK2" s="74">
        <v>6.5</v>
      </c>
      <c r="BL2" s="74">
        <v>6.1</v>
      </c>
      <c r="BM2" s="74">
        <v>6.9</v>
      </c>
      <c r="BN2" s="74">
        <v>7.2</v>
      </c>
      <c r="BO2" s="74">
        <v>8.1999999999999993</v>
      </c>
      <c r="BP2" s="74">
        <v>4</v>
      </c>
      <c r="BQ2" s="74">
        <v>3.6</v>
      </c>
      <c r="BR2" s="74">
        <v>2.8</v>
      </c>
      <c r="BS2" s="74">
        <v>1.5</v>
      </c>
      <c r="BT2" s="74">
        <v>16.899999999999999</v>
      </c>
      <c r="BU2" s="74">
        <v>63.100000000000009</v>
      </c>
      <c r="BV2" s="74">
        <v>20.099999999999998</v>
      </c>
    </row>
    <row r="3" spans="1:74" s="18" customFormat="1" x14ac:dyDescent="0.25">
      <c r="A3" s="63" t="s">
        <v>3</v>
      </c>
      <c r="B3" s="63">
        <v>54003</v>
      </c>
      <c r="C3" s="63" t="s">
        <v>2</v>
      </c>
      <c r="D3" s="91">
        <v>321.75883097401646</v>
      </c>
      <c r="E3" s="94">
        <v>120460</v>
      </c>
      <c r="F3" s="64">
        <v>374.53291382716077</v>
      </c>
      <c r="G3" s="94">
        <v>46838</v>
      </c>
      <c r="H3" s="64">
        <v>2.56</v>
      </c>
      <c r="I3" s="94">
        <v>119773</v>
      </c>
      <c r="J3" s="94">
        <v>2110</v>
      </c>
      <c r="K3" s="94">
        <v>1421</v>
      </c>
      <c r="L3" s="94">
        <v>1558</v>
      </c>
      <c r="M3" s="94">
        <v>1534</v>
      </c>
      <c r="N3" s="94">
        <v>2324</v>
      </c>
      <c r="O3" s="94">
        <v>1661</v>
      </c>
      <c r="P3" s="94">
        <v>2505</v>
      </c>
      <c r="Q3" s="94">
        <v>1431</v>
      </c>
      <c r="R3" s="94">
        <v>1754</v>
      </c>
      <c r="S3" s="94">
        <v>3724</v>
      </c>
      <c r="T3" s="94">
        <v>5871</v>
      </c>
      <c r="U3" s="94">
        <v>7537</v>
      </c>
      <c r="V3" s="94">
        <v>5326</v>
      </c>
      <c r="W3" s="94">
        <v>2752</v>
      </c>
      <c r="X3" s="94">
        <v>3165</v>
      </c>
      <c r="Y3" s="94">
        <v>2165</v>
      </c>
      <c r="Z3" s="64">
        <v>10.86510952645288</v>
      </c>
      <c r="AA3" s="64">
        <v>8.2369016610444525</v>
      </c>
      <c r="AB3" s="64">
        <v>15.694521542337419</v>
      </c>
      <c r="AC3" s="64">
        <v>7.9508091720397971</v>
      </c>
      <c r="AD3" s="64">
        <v>57.252658098125451</v>
      </c>
      <c r="AE3" s="94">
        <v>32695</v>
      </c>
      <c r="AF3" s="94">
        <v>68101</v>
      </c>
      <c r="AG3" s="132">
        <v>0.3479653272983475</v>
      </c>
      <c r="AH3" s="94">
        <v>46838</v>
      </c>
      <c r="AI3" s="94">
        <v>3346</v>
      </c>
      <c r="AJ3" s="94">
        <v>34625</v>
      </c>
      <c r="AK3" s="94">
        <v>12213</v>
      </c>
      <c r="AL3" s="94">
        <v>296</v>
      </c>
      <c r="AM3" s="94">
        <v>768</v>
      </c>
      <c r="AN3" s="94">
        <v>3481</v>
      </c>
      <c r="AO3" s="94">
        <v>1005</v>
      </c>
      <c r="AP3" s="94">
        <v>933</v>
      </c>
      <c r="AQ3" s="94">
        <v>3278</v>
      </c>
      <c r="AR3" s="94">
        <v>1737</v>
      </c>
      <c r="AS3" s="94">
        <v>1385</v>
      </c>
      <c r="AT3" s="94">
        <v>2330</v>
      </c>
      <c r="AU3" s="94">
        <v>4057</v>
      </c>
      <c r="AV3" s="94">
        <v>3968</v>
      </c>
      <c r="AW3" s="94">
        <v>1490</v>
      </c>
      <c r="AX3" s="94">
        <v>16638</v>
      </c>
      <c r="AY3" s="94">
        <v>3452</v>
      </c>
      <c r="AZ3" s="94">
        <v>569</v>
      </c>
      <c r="BA3" s="64">
        <v>0.24562099279529381</v>
      </c>
      <c r="BB3" s="74">
        <v>6.1</v>
      </c>
      <c r="BC3" s="74">
        <v>6</v>
      </c>
      <c r="BD3" s="74">
        <v>7.1</v>
      </c>
      <c r="BE3" s="74">
        <v>6.2</v>
      </c>
      <c r="BF3" s="74">
        <v>5.9</v>
      </c>
      <c r="BG3" s="74">
        <v>6.4</v>
      </c>
      <c r="BH3" s="74">
        <v>7</v>
      </c>
      <c r="BI3" s="74">
        <v>6.5</v>
      </c>
      <c r="BJ3" s="74">
        <v>7</v>
      </c>
      <c r="BK3" s="74">
        <v>6.7</v>
      </c>
      <c r="BL3" s="74">
        <v>6.9</v>
      </c>
      <c r="BM3" s="74">
        <v>7</v>
      </c>
      <c r="BN3" s="74">
        <v>6.4</v>
      </c>
      <c r="BO3" s="74">
        <v>5.2</v>
      </c>
      <c r="BP3" s="74">
        <v>4.4000000000000004</v>
      </c>
      <c r="BQ3" s="74">
        <v>2.4</v>
      </c>
      <c r="BR3" s="74">
        <v>1.3</v>
      </c>
      <c r="BS3" s="74">
        <v>1.4</v>
      </c>
      <c r="BT3" s="74">
        <v>19.2</v>
      </c>
      <c r="BU3" s="74">
        <v>66</v>
      </c>
      <c r="BV3" s="74">
        <v>14.700000000000003</v>
      </c>
    </row>
    <row r="4" spans="1:74" s="25" customFormat="1" x14ac:dyDescent="0.25">
      <c r="A4" s="63" t="s">
        <v>5</v>
      </c>
      <c r="B4" s="63">
        <v>54005</v>
      </c>
      <c r="C4" s="63" t="s">
        <v>4</v>
      </c>
      <c r="D4" s="91">
        <v>502.87087152381906</v>
      </c>
      <c r="E4" s="94">
        <v>22059</v>
      </c>
      <c r="F4" s="64">
        <v>43.866131941895844</v>
      </c>
      <c r="G4" s="94">
        <v>7821</v>
      </c>
      <c r="H4" s="64">
        <v>2.81</v>
      </c>
      <c r="I4" s="94">
        <v>21945</v>
      </c>
      <c r="J4" s="94">
        <v>559</v>
      </c>
      <c r="K4" s="94">
        <v>560</v>
      </c>
      <c r="L4" s="94">
        <v>494</v>
      </c>
      <c r="M4" s="94">
        <v>396</v>
      </c>
      <c r="N4" s="94">
        <v>479</v>
      </c>
      <c r="O4" s="94">
        <v>426</v>
      </c>
      <c r="P4" s="94">
        <v>328</v>
      </c>
      <c r="Q4" s="94">
        <v>359</v>
      </c>
      <c r="R4" s="94">
        <v>255</v>
      </c>
      <c r="S4" s="94">
        <v>669</v>
      </c>
      <c r="T4" s="94">
        <v>998</v>
      </c>
      <c r="U4" s="94">
        <v>967</v>
      </c>
      <c r="V4" s="94">
        <v>653</v>
      </c>
      <c r="W4" s="94">
        <v>286</v>
      </c>
      <c r="X4" s="94">
        <v>327</v>
      </c>
      <c r="Y4" s="94">
        <v>65</v>
      </c>
      <c r="Z4" s="64">
        <v>20.623961130290244</v>
      </c>
      <c r="AA4" s="64">
        <v>11.187827643523846</v>
      </c>
      <c r="AB4" s="64">
        <v>17.491369390103568</v>
      </c>
      <c r="AC4" s="64">
        <v>8.5538933640199453</v>
      </c>
      <c r="AD4" s="64">
        <v>42.1429484720624</v>
      </c>
      <c r="AE4" s="94">
        <v>23630</v>
      </c>
      <c r="AF4" s="94">
        <v>50598</v>
      </c>
      <c r="AG4" s="132">
        <v>0.4930315816391766</v>
      </c>
      <c r="AH4" s="94">
        <v>7821</v>
      </c>
      <c r="AI4" s="94">
        <v>2434</v>
      </c>
      <c r="AJ4" s="94">
        <v>6249</v>
      </c>
      <c r="AK4" s="94">
        <v>1572</v>
      </c>
      <c r="AL4" s="94">
        <v>166</v>
      </c>
      <c r="AM4" s="94">
        <v>297</v>
      </c>
      <c r="AN4" s="94">
        <v>905</v>
      </c>
      <c r="AO4" s="94">
        <v>758</v>
      </c>
      <c r="AP4" s="94">
        <v>163</v>
      </c>
      <c r="AQ4" s="94">
        <v>290</v>
      </c>
      <c r="AR4" s="94">
        <v>747</v>
      </c>
      <c r="AS4" s="94">
        <v>106</v>
      </c>
      <c r="AT4" s="94">
        <v>52</v>
      </c>
      <c r="AU4" s="94">
        <v>1312</v>
      </c>
      <c r="AV4" s="94">
        <v>184</v>
      </c>
      <c r="AW4" s="94">
        <v>44</v>
      </c>
      <c r="AX4" s="94">
        <v>2136</v>
      </c>
      <c r="AY4" s="94">
        <v>88</v>
      </c>
      <c r="AZ4" s="94">
        <v>23</v>
      </c>
      <c r="BA4" s="64">
        <v>0.18071792050612021</v>
      </c>
      <c r="BB4" s="74">
        <v>4.9000000000000004</v>
      </c>
      <c r="BC4" s="74">
        <v>5.0999999999999996</v>
      </c>
      <c r="BD4" s="74">
        <v>7.2</v>
      </c>
      <c r="BE4" s="74">
        <v>6.2</v>
      </c>
      <c r="BF4" s="74">
        <v>5.4</v>
      </c>
      <c r="BG4" s="74">
        <v>5.2</v>
      </c>
      <c r="BH4" s="74">
        <v>4.7</v>
      </c>
      <c r="BI4" s="74">
        <v>4.0999999999999996</v>
      </c>
      <c r="BJ4" s="74">
        <v>8.1999999999999993</v>
      </c>
      <c r="BK4" s="74">
        <v>7.2</v>
      </c>
      <c r="BL4" s="74">
        <v>6.7</v>
      </c>
      <c r="BM4" s="74">
        <v>5.6</v>
      </c>
      <c r="BN4" s="74">
        <v>9.1</v>
      </c>
      <c r="BO4" s="74">
        <v>7</v>
      </c>
      <c r="BP4" s="74">
        <v>6.2</v>
      </c>
      <c r="BQ4" s="74">
        <v>3.2</v>
      </c>
      <c r="BR4" s="74">
        <v>1.6</v>
      </c>
      <c r="BS4" s="74">
        <v>2.2000000000000002</v>
      </c>
      <c r="BT4" s="74">
        <v>17.2</v>
      </c>
      <c r="BU4" s="74">
        <v>62.400000000000006</v>
      </c>
      <c r="BV4" s="74">
        <v>20.2</v>
      </c>
    </row>
    <row r="5" spans="1:74" x14ac:dyDescent="0.25">
      <c r="A5" s="63" t="s">
        <v>7</v>
      </c>
      <c r="B5" s="63">
        <v>54007</v>
      </c>
      <c r="C5" s="63" t="s">
        <v>6</v>
      </c>
      <c r="D5" s="91">
        <v>516.23514356040312</v>
      </c>
      <c r="E5" s="94">
        <v>12702</v>
      </c>
      <c r="F5" s="64">
        <v>24.60506642844198</v>
      </c>
      <c r="G5" s="94">
        <v>4532</v>
      </c>
      <c r="H5" s="64">
        <v>2.73</v>
      </c>
      <c r="I5" s="94">
        <v>12360</v>
      </c>
      <c r="J5" s="94">
        <v>382</v>
      </c>
      <c r="K5" s="94">
        <v>360</v>
      </c>
      <c r="L5" s="94">
        <v>254</v>
      </c>
      <c r="M5" s="94">
        <v>281</v>
      </c>
      <c r="N5" s="94">
        <v>326</v>
      </c>
      <c r="O5" s="94">
        <v>254</v>
      </c>
      <c r="P5" s="94">
        <v>318</v>
      </c>
      <c r="Q5" s="94">
        <v>221</v>
      </c>
      <c r="R5" s="94">
        <v>159</v>
      </c>
      <c r="S5" s="94">
        <v>436</v>
      </c>
      <c r="T5" s="94">
        <v>502</v>
      </c>
      <c r="U5" s="94">
        <v>480</v>
      </c>
      <c r="V5" s="94">
        <v>132</v>
      </c>
      <c r="W5" s="94">
        <v>222</v>
      </c>
      <c r="X5" s="94">
        <v>154</v>
      </c>
      <c r="Y5" s="94">
        <v>51</v>
      </c>
      <c r="Z5" s="64">
        <v>21.977052074139454</v>
      </c>
      <c r="AA5" s="64">
        <v>13.393645189761694</v>
      </c>
      <c r="AB5" s="64">
        <v>21.006178287731686</v>
      </c>
      <c r="AC5" s="64">
        <v>9.6204766107678719</v>
      </c>
      <c r="AD5" s="64">
        <v>34.002647837599291</v>
      </c>
      <c r="AE5" s="94">
        <v>21361</v>
      </c>
      <c r="AF5" s="94">
        <v>42519</v>
      </c>
      <c r="AG5" s="132">
        <v>0.56376875551632832</v>
      </c>
      <c r="AH5" s="94">
        <v>4532</v>
      </c>
      <c r="AI5" s="94">
        <v>1858</v>
      </c>
      <c r="AJ5" s="94">
        <v>3805</v>
      </c>
      <c r="AK5" s="94">
        <v>727</v>
      </c>
      <c r="AL5" s="94">
        <v>207</v>
      </c>
      <c r="AM5" s="94">
        <v>118</v>
      </c>
      <c r="AN5" s="94">
        <v>388</v>
      </c>
      <c r="AO5" s="94">
        <v>501</v>
      </c>
      <c r="AP5" s="94">
        <v>115</v>
      </c>
      <c r="AQ5" s="94">
        <v>236</v>
      </c>
      <c r="AR5" s="94">
        <v>565</v>
      </c>
      <c r="AS5" s="94">
        <v>47</v>
      </c>
      <c r="AT5" s="94">
        <v>41</v>
      </c>
      <c r="AU5" s="94">
        <v>722</v>
      </c>
      <c r="AV5" s="94">
        <v>88</v>
      </c>
      <c r="AW5" s="94">
        <v>64</v>
      </c>
      <c r="AX5" s="94">
        <v>956</v>
      </c>
      <c r="AY5" s="94">
        <v>81</v>
      </c>
      <c r="AZ5" s="94">
        <v>0</v>
      </c>
      <c r="BA5" s="64">
        <v>0.17655606684427222</v>
      </c>
      <c r="BB5" s="74">
        <v>4.7</v>
      </c>
      <c r="BC5" s="74">
        <v>5.0999999999999996</v>
      </c>
      <c r="BD5" s="74">
        <v>6.4</v>
      </c>
      <c r="BE5" s="74">
        <v>5.2</v>
      </c>
      <c r="BF5" s="74">
        <v>4.5999999999999996</v>
      </c>
      <c r="BG5" s="74">
        <v>5.9</v>
      </c>
      <c r="BH5" s="74">
        <v>6</v>
      </c>
      <c r="BI5" s="74">
        <v>5</v>
      </c>
      <c r="BJ5" s="74">
        <v>5.8</v>
      </c>
      <c r="BK5" s="74">
        <v>6.4</v>
      </c>
      <c r="BL5" s="74">
        <v>6.8</v>
      </c>
      <c r="BM5" s="74">
        <v>7.2</v>
      </c>
      <c r="BN5" s="74">
        <v>7.9</v>
      </c>
      <c r="BO5" s="74">
        <v>7.4</v>
      </c>
      <c r="BP5" s="74">
        <v>6.2</v>
      </c>
      <c r="BQ5" s="74">
        <v>3.9</v>
      </c>
      <c r="BR5" s="74">
        <v>2.9</v>
      </c>
      <c r="BS5" s="74">
        <v>2.8</v>
      </c>
      <c r="BT5" s="74">
        <v>16.200000000000003</v>
      </c>
      <c r="BU5" s="74">
        <v>60.8</v>
      </c>
      <c r="BV5" s="74">
        <v>23.2</v>
      </c>
    </row>
    <row r="6" spans="1:74" x14ac:dyDescent="0.25">
      <c r="A6" s="63" t="s">
        <v>9</v>
      </c>
      <c r="B6" s="63">
        <v>54009</v>
      </c>
      <c r="C6" s="63" t="s">
        <v>8</v>
      </c>
      <c r="D6" s="91">
        <v>92.732852587862027</v>
      </c>
      <c r="E6" s="94">
        <v>22603</v>
      </c>
      <c r="F6" s="64">
        <v>244.1191005819154</v>
      </c>
      <c r="G6" s="94">
        <v>9811</v>
      </c>
      <c r="H6" s="64">
        <v>2.21</v>
      </c>
      <c r="I6" s="94">
        <v>21675</v>
      </c>
      <c r="J6" s="94">
        <v>488</v>
      </c>
      <c r="K6" s="94">
        <v>706</v>
      </c>
      <c r="L6" s="94">
        <v>392</v>
      </c>
      <c r="M6" s="94">
        <v>592</v>
      </c>
      <c r="N6" s="94">
        <v>453</v>
      </c>
      <c r="O6" s="94">
        <v>627</v>
      </c>
      <c r="P6" s="94">
        <v>481</v>
      </c>
      <c r="Q6" s="94">
        <v>767</v>
      </c>
      <c r="R6" s="94">
        <v>249</v>
      </c>
      <c r="S6" s="94">
        <v>691</v>
      </c>
      <c r="T6" s="94">
        <v>1091</v>
      </c>
      <c r="U6" s="94">
        <v>1704</v>
      </c>
      <c r="V6" s="94">
        <v>720</v>
      </c>
      <c r="W6" s="94">
        <v>304</v>
      </c>
      <c r="X6" s="94">
        <v>393</v>
      </c>
      <c r="Y6" s="94">
        <v>153</v>
      </c>
      <c r="Z6" s="64">
        <v>16.165528488431352</v>
      </c>
      <c r="AA6" s="64">
        <v>10.651309754357353</v>
      </c>
      <c r="AB6" s="64">
        <v>21.649169299765568</v>
      </c>
      <c r="AC6" s="64">
        <v>7.0431148710630929</v>
      </c>
      <c r="AD6" s="64">
        <v>44.490877586382631</v>
      </c>
      <c r="AE6" s="94">
        <v>28203</v>
      </c>
      <c r="AF6" s="94">
        <v>51210</v>
      </c>
      <c r="AG6" s="132">
        <v>0.48466007542554274</v>
      </c>
      <c r="AH6" s="94">
        <v>9811</v>
      </c>
      <c r="AI6" s="94">
        <v>929</v>
      </c>
      <c r="AJ6" s="94">
        <v>7144</v>
      </c>
      <c r="AK6" s="94">
        <v>2667</v>
      </c>
      <c r="AL6" s="94">
        <v>180</v>
      </c>
      <c r="AM6" s="94">
        <v>233</v>
      </c>
      <c r="AN6" s="94">
        <v>908</v>
      </c>
      <c r="AO6" s="94">
        <v>796</v>
      </c>
      <c r="AP6" s="94">
        <v>454</v>
      </c>
      <c r="AQ6" s="94">
        <v>332</v>
      </c>
      <c r="AR6" s="94">
        <v>941</v>
      </c>
      <c r="AS6" s="94">
        <v>247</v>
      </c>
      <c r="AT6" s="94">
        <v>203</v>
      </c>
      <c r="AU6" s="94">
        <v>1455</v>
      </c>
      <c r="AV6" s="94">
        <v>188</v>
      </c>
      <c r="AW6" s="94">
        <v>104</v>
      </c>
      <c r="AX6" s="94">
        <v>3080</v>
      </c>
      <c r="AY6" s="94">
        <v>93</v>
      </c>
      <c r="AZ6" s="94">
        <v>87</v>
      </c>
      <c r="BA6" s="64">
        <v>0.17568003440490271</v>
      </c>
      <c r="BB6" s="74">
        <v>4.5</v>
      </c>
      <c r="BC6" s="74">
        <v>4.5</v>
      </c>
      <c r="BD6" s="74">
        <v>5.5</v>
      </c>
      <c r="BE6" s="74">
        <v>7.9</v>
      </c>
      <c r="BF6" s="74">
        <v>5.2</v>
      </c>
      <c r="BG6" s="74">
        <v>5.4</v>
      </c>
      <c r="BH6" s="74">
        <v>5</v>
      </c>
      <c r="BI6" s="74">
        <v>4.8</v>
      </c>
      <c r="BJ6" s="74">
        <v>5.7</v>
      </c>
      <c r="BK6" s="74">
        <v>6</v>
      </c>
      <c r="BL6" s="74">
        <v>6.6</v>
      </c>
      <c r="BM6" s="74">
        <v>7.1</v>
      </c>
      <c r="BN6" s="74">
        <v>8.4</v>
      </c>
      <c r="BO6" s="74">
        <v>8.4</v>
      </c>
      <c r="BP6" s="74">
        <v>5.6</v>
      </c>
      <c r="BQ6" s="74">
        <v>3.1</v>
      </c>
      <c r="BR6" s="74">
        <v>4</v>
      </c>
      <c r="BS6" s="74">
        <v>2.2000000000000002</v>
      </c>
      <c r="BT6" s="74">
        <v>14.5</v>
      </c>
      <c r="BU6" s="74">
        <v>62.1</v>
      </c>
      <c r="BV6" s="74">
        <v>23.3</v>
      </c>
    </row>
    <row r="7" spans="1:74" x14ac:dyDescent="0.25">
      <c r="A7" s="63" t="s">
        <v>11</v>
      </c>
      <c r="B7" s="63">
        <v>54011</v>
      </c>
      <c r="C7" s="63" t="s">
        <v>10</v>
      </c>
      <c r="D7" s="91">
        <v>287.86098319795411</v>
      </c>
      <c r="E7" s="94">
        <v>94622</v>
      </c>
      <c r="F7" s="64">
        <v>328.70727720307633</v>
      </c>
      <c r="G7" s="94">
        <v>39398</v>
      </c>
      <c r="H7" s="64">
        <v>2.2999999999999998</v>
      </c>
      <c r="I7" s="94">
        <v>90685</v>
      </c>
      <c r="J7" s="94">
        <v>5085</v>
      </c>
      <c r="K7" s="94">
        <v>2762</v>
      </c>
      <c r="L7" s="94">
        <v>2273</v>
      </c>
      <c r="M7" s="94">
        <v>2259</v>
      </c>
      <c r="N7" s="94">
        <v>2362</v>
      </c>
      <c r="O7" s="94">
        <v>2121</v>
      </c>
      <c r="P7" s="94">
        <v>1706</v>
      </c>
      <c r="Q7" s="94">
        <v>1594</v>
      </c>
      <c r="R7" s="94">
        <v>1585</v>
      </c>
      <c r="S7" s="94">
        <v>3017</v>
      </c>
      <c r="T7" s="94">
        <v>3452</v>
      </c>
      <c r="U7" s="94">
        <v>3685</v>
      </c>
      <c r="V7" s="94">
        <v>2624</v>
      </c>
      <c r="W7" s="94">
        <v>1577</v>
      </c>
      <c r="X7" s="94">
        <v>1657</v>
      </c>
      <c r="Y7" s="94">
        <v>1639</v>
      </c>
      <c r="Z7" s="64">
        <v>25.686583075283011</v>
      </c>
      <c r="AA7" s="64">
        <v>11.729021777755216</v>
      </c>
      <c r="AB7" s="64">
        <v>17.782628559825373</v>
      </c>
      <c r="AC7" s="64">
        <v>7.6577491243210307</v>
      </c>
      <c r="AD7" s="64">
        <v>37.14401746281537</v>
      </c>
      <c r="AE7" s="94">
        <v>27985</v>
      </c>
      <c r="AF7" s="94">
        <v>43779</v>
      </c>
      <c r="AG7" s="132">
        <v>0.55198233412863595</v>
      </c>
      <c r="AH7" s="94">
        <v>39398</v>
      </c>
      <c r="AI7" s="94">
        <v>6773</v>
      </c>
      <c r="AJ7" s="94">
        <v>25096</v>
      </c>
      <c r="AK7" s="94">
        <v>14302</v>
      </c>
      <c r="AL7" s="94">
        <v>744</v>
      </c>
      <c r="AM7" s="94">
        <v>856</v>
      </c>
      <c r="AN7" s="94">
        <v>6808</v>
      </c>
      <c r="AO7" s="94">
        <v>1950</v>
      </c>
      <c r="AP7" s="94">
        <v>1516</v>
      </c>
      <c r="AQ7" s="94">
        <v>3137</v>
      </c>
      <c r="AR7" s="94">
        <v>2296</v>
      </c>
      <c r="AS7" s="94">
        <v>1577</v>
      </c>
      <c r="AT7" s="94">
        <v>813</v>
      </c>
      <c r="AU7" s="94">
        <v>4602</v>
      </c>
      <c r="AV7" s="94">
        <v>1216</v>
      </c>
      <c r="AW7" s="94">
        <v>570</v>
      </c>
      <c r="AX7" s="94">
        <v>10277</v>
      </c>
      <c r="AY7" s="94">
        <v>745</v>
      </c>
      <c r="AZ7" s="94">
        <v>84</v>
      </c>
      <c r="BA7" s="64">
        <v>0.30684843107203358</v>
      </c>
      <c r="BB7" s="74">
        <v>5.5</v>
      </c>
      <c r="BC7" s="74">
        <v>5.2</v>
      </c>
      <c r="BD7" s="74">
        <v>5.9</v>
      </c>
      <c r="BE7" s="74">
        <v>6.8</v>
      </c>
      <c r="BF7" s="74">
        <v>9.6999999999999993</v>
      </c>
      <c r="BG7" s="74">
        <v>6.6</v>
      </c>
      <c r="BH7" s="74">
        <v>5.8</v>
      </c>
      <c r="BI7" s="74">
        <v>6.2</v>
      </c>
      <c r="BJ7" s="74">
        <v>5.6</v>
      </c>
      <c r="BK7" s="74">
        <v>5.7</v>
      </c>
      <c r="BL7" s="74">
        <v>6</v>
      </c>
      <c r="BM7" s="74">
        <v>6.6</v>
      </c>
      <c r="BN7" s="74">
        <v>5.8</v>
      </c>
      <c r="BO7" s="74">
        <v>6.1</v>
      </c>
      <c r="BP7" s="74">
        <v>4.9000000000000004</v>
      </c>
      <c r="BQ7" s="74">
        <v>3.2</v>
      </c>
      <c r="BR7" s="74">
        <v>2.2999999999999998</v>
      </c>
      <c r="BS7" s="74">
        <v>2.1</v>
      </c>
      <c r="BT7" s="74">
        <v>16.600000000000001</v>
      </c>
      <c r="BU7" s="74">
        <v>64.800000000000011</v>
      </c>
      <c r="BV7" s="74">
        <v>18.600000000000001</v>
      </c>
    </row>
    <row r="8" spans="1:74" x14ac:dyDescent="0.25">
      <c r="A8" s="63" t="s">
        <v>13</v>
      </c>
      <c r="B8" s="63">
        <v>54013</v>
      </c>
      <c r="C8" s="63" t="s">
        <v>12</v>
      </c>
      <c r="D8" s="91">
        <v>280.2715710848592</v>
      </c>
      <c r="E8" s="94">
        <v>6420</v>
      </c>
      <c r="F8" s="64">
        <v>22.906354630081925</v>
      </c>
      <c r="G8" s="94">
        <v>2390</v>
      </c>
      <c r="H8" s="64">
        <v>2.68</v>
      </c>
      <c r="I8" s="94">
        <v>6400</v>
      </c>
      <c r="J8" s="94">
        <v>253</v>
      </c>
      <c r="K8" s="94">
        <v>244</v>
      </c>
      <c r="L8" s="94">
        <v>204</v>
      </c>
      <c r="M8" s="94">
        <v>120</v>
      </c>
      <c r="N8" s="94">
        <v>176</v>
      </c>
      <c r="O8" s="94">
        <v>97</v>
      </c>
      <c r="P8" s="94">
        <v>146</v>
      </c>
      <c r="Q8" s="94">
        <v>88</v>
      </c>
      <c r="R8" s="94">
        <v>154</v>
      </c>
      <c r="S8" s="94">
        <v>233</v>
      </c>
      <c r="T8" s="94">
        <v>128</v>
      </c>
      <c r="U8" s="94">
        <v>183</v>
      </c>
      <c r="V8" s="94">
        <v>83</v>
      </c>
      <c r="W8" s="94">
        <v>96</v>
      </c>
      <c r="X8" s="94">
        <v>134</v>
      </c>
      <c r="Y8" s="94">
        <v>51</v>
      </c>
      <c r="Z8" s="64">
        <v>29.330543933054393</v>
      </c>
      <c r="AA8" s="64">
        <v>12.384937238493723</v>
      </c>
      <c r="AB8" s="64">
        <v>20.292887029288703</v>
      </c>
      <c r="AC8" s="64">
        <v>9.7489539748953966</v>
      </c>
      <c r="AD8" s="64">
        <v>28.24267782426778</v>
      </c>
      <c r="AE8" s="94">
        <v>23658</v>
      </c>
      <c r="AF8" s="94">
        <v>37428</v>
      </c>
      <c r="AG8" s="132">
        <v>0.62008368200836816</v>
      </c>
      <c r="AH8" s="94">
        <v>2390</v>
      </c>
      <c r="AI8" s="94">
        <v>880</v>
      </c>
      <c r="AJ8" s="94">
        <v>1869</v>
      </c>
      <c r="AK8" s="94">
        <v>521</v>
      </c>
      <c r="AL8" s="94">
        <v>213</v>
      </c>
      <c r="AM8" s="94">
        <v>81</v>
      </c>
      <c r="AN8" s="94">
        <v>195</v>
      </c>
      <c r="AO8" s="94">
        <v>296</v>
      </c>
      <c r="AP8" s="94">
        <v>30</v>
      </c>
      <c r="AQ8" s="94">
        <v>67</v>
      </c>
      <c r="AR8" s="94">
        <v>231</v>
      </c>
      <c r="AS8" s="94">
        <v>138</v>
      </c>
      <c r="AT8" s="94">
        <v>0</v>
      </c>
      <c r="AU8" s="94">
        <v>307</v>
      </c>
      <c r="AV8" s="94">
        <v>54</v>
      </c>
      <c r="AW8" s="94">
        <v>0</v>
      </c>
      <c r="AX8" s="94">
        <v>539</v>
      </c>
      <c r="AY8" s="94">
        <v>0</v>
      </c>
      <c r="AZ8" s="94">
        <v>0</v>
      </c>
      <c r="BA8" s="64">
        <v>0.12180381218038122</v>
      </c>
      <c r="BB8" s="74">
        <v>4.5</v>
      </c>
      <c r="BC8" s="74">
        <v>6.4</v>
      </c>
      <c r="BD8" s="74">
        <v>4.5</v>
      </c>
      <c r="BE8" s="74">
        <v>5.5</v>
      </c>
      <c r="BF8" s="74">
        <v>4</v>
      </c>
      <c r="BG8" s="74">
        <v>4.5</v>
      </c>
      <c r="BH8" s="74">
        <v>5.3</v>
      </c>
      <c r="BI8" s="74">
        <v>5.4</v>
      </c>
      <c r="BJ8" s="74">
        <v>5.5</v>
      </c>
      <c r="BK8" s="74">
        <v>6</v>
      </c>
      <c r="BL8" s="74">
        <v>7.1</v>
      </c>
      <c r="BM8" s="74">
        <v>9.9</v>
      </c>
      <c r="BN8" s="74">
        <v>7</v>
      </c>
      <c r="BO8" s="74">
        <v>9</v>
      </c>
      <c r="BP8" s="74">
        <v>6.3</v>
      </c>
      <c r="BQ8" s="74">
        <v>4.7</v>
      </c>
      <c r="BR8" s="74">
        <v>2.4</v>
      </c>
      <c r="BS8" s="74">
        <v>2.2000000000000002</v>
      </c>
      <c r="BT8" s="74">
        <v>15.4</v>
      </c>
      <c r="BU8" s="74">
        <v>60.2</v>
      </c>
      <c r="BV8" s="74">
        <v>24.599999999999998</v>
      </c>
    </row>
    <row r="9" spans="1:74" s="10" customFormat="1" x14ac:dyDescent="0.25">
      <c r="A9" s="63" t="s">
        <v>15</v>
      </c>
      <c r="B9" s="63">
        <v>54015</v>
      </c>
      <c r="C9" s="63" t="s">
        <v>14</v>
      </c>
      <c r="D9" s="91">
        <v>343.60175207042801</v>
      </c>
      <c r="E9" s="94">
        <v>8176</v>
      </c>
      <c r="F9" s="64">
        <v>23.794989259321838</v>
      </c>
      <c r="G9" s="94">
        <v>2896</v>
      </c>
      <c r="H9" s="64">
        <v>2.8</v>
      </c>
      <c r="I9" s="94">
        <v>8108</v>
      </c>
      <c r="J9" s="94">
        <v>343</v>
      </c>
      <c r="K9" s="94">
        <v>249</v>
      </c>
      <c r="L9" s="94">
        <v>224</v>
      </c>
      <c r="M9" s="94">
        <v>255</v>
      </c>
      <c r="N9" s="94">
        <v>145</v>
      </c>
      <c r="O9" s="94">
        <v>174</v>
      </c>
      <c r="P9" s="94">
        <v>191</v>
      </c>
      <c r="Q9" s="94">
        <v>94</v>
      </c>
      <c r="R9" s="94">
        <v>178</v>
      </c>
      <c r="S9" s="94">
        <v>228</v>
      </c>
      <c r="T9" s="94">
        <v>196</v>
      </c>
      <c r="U9" s="94">
        <v>218</v>
      </c>
      <c r="V9" s="94">
        <v>175</v>
      </c>
      <c r="W9" s="94">
        <v>82</v>
      </c>
      <c r="X9" s="94">
        <v>80</v>
      </c>
      <c r="Y9" s="94">
        <v>64</v>
      </c>
      <c r="Z9" s="64">
        <v>28.176795580110497</v>
      </c>
      <c r="AA9" s="64">
        <v>13.812154696132598</v>
      </c>
      <c r="AB9" s="64">
        <v>21.995856353591158</v>
      </c>
      <c r="AC9" s="64">
        <v>7.872928176795579</v>
      </c>
      <c r="AD9" s="64">
        <v>28.142265193370164</v>
      </c>
      <c r="AE9" s="94">
        <v>19149</v>
      </c>
      <c r="AF9" s="94">
        <v>37197</v>
      </c>
      <c r="AG9" s="132">
        <v>0.63984806629834257</v>
      </c>
      <c r="AH9" s="94">
        <v>2896</v>
      </c>
      <c r="AI9" s="94">
        <v>1086</v>
      </c>
      <c r="AJ9" s="94">
        <v>2384</v>
      </c>
      <c r="AK9" s="94">
        <v>512</v>
      </c>
      <c r="AL9" s="94">
        <v>166</v>
      </c>
      <c r="AM9" s="94">
        <v>52</v>
      </c>
      <c r="AN9" s="94">
        <v>406</v>
      </c>
      <c r="AO9" s="94">
        <v>323</v>
      </c>
      <c r="AP9" s="94">
        <v>99</v>
      </c>
      <c r="AQ9" s="94">
        <v>115</v>
      </c>
      <c r="AR9" s="94">
        <v>367</v>
      </c>
      <c r="AS9" s="94">
        <v>57</v>
      </c>
      <c r="AT9" s="94">
        <v>12</v>
      </c>
      <c r="AU9" s="94">
        <v>370</v>
      </c>
      <c r="AV9" s="94">
        <v>5</v>
      </c>
      <c r="AW9" s="94">
        <v>10</v>
      </c>
      <c r="AX9" s="94">
        <v>596</v>
      </c>
      <c r="AY9" s="94">
        <v>0</v>
      </c>
      <c r="AZ9" s="94">
        <v>0</v>
      </c>
      <c r="BA9" s="64">
        <v>0.21062839410395656</v>
      </c>
      <c r="BB9" s="74">
        <v>5.3</v>
      </c>
      <c r="BC9" s="74">
        <v>6.6</v>
      </c>
      <c r="BD9" s="74">
        <v>6.4</v>
      </c>
      <c r="BE9" s="74">
        <v>7.7</v>
      </c>
      <c r="BF9" s="74">
        <v>5.3</v>
      </c>
      <c r="BG9" s="74">
        <v>2.9</v>
      </c>
      <c r="BH9" s="74">
        <v>4.4000000000000004</v>
      </c>
      <c r="BI9" s="74">
        <v>6.4</v>
      </c>
      <c r="BJ9" s="74">
        <v>5.5</v>
      </c>
      <c r="BK9" s="74">
        <v>6.3</v>
      </c>
      <c r="BL9" s="74">
        <v>6.8</v>
      </c>
      <c r="BM9" s="74">
        <v>7.2</v>
      </c>
      <c r="BN9" s="74">
        <v>8.4</v>
      </c>
      <c r="BO9" s="74">
        <v>7.5</v>
      </c>
      <c r="BP9" s="74">
        <v>5.0999999999999996</v>
      </c>
      <c r="BQ9" s="74">
        <v>5.2</v>
      </c>
      <c r="BR9" s="74">
        <v>1.5</v>
      </c>
      <c r="BS9" s="74">
        <v>1.5</v>
      </c>
      <c r="BT9" s="74">
        <v>18.299999999999997</v>
      </c>
      <c r="BU9" s="74">
        <v>60.9</v>
      </c>
      <c r="BV9" s="74">
        <v>20.8</v>
      </c>
    </row>
    <row r="10" spans="1:74" x14ac:dyDescent="0.25">
      <c r="A10" s="63" t="s">
        <v>17</v>
      </c>
      <c r="B10" s="63">
        <v>54017</v>
      </c>
      <c r="C10" s="63" t="s">
        <v>16</v>
      </c>
      <c r="D10" s="91">
        <v>320.18123122132181</v>
      </c>
      <c r="E10" s="94">
        <v>7929</v>
      </c>
      <c r="F10" s="64">
        <v>24.764099912274883</v>
      </c>
      <c r="G10" s="94">
        <v>2309</v>
      </c>
      <c r="H10" s="64">
        <v>3.07</v>
      </c>
      <c r="I10" s="94">
        <v>7099</v>
      </c>
      <c r="J10" s="94">
        <v>59</v>
      </c>
      <c r="K10" s="94">
        <v>103</v>
      </c>
      <c r="L10" s="94">
        <v>183</v>
      </c>
      <c r="M10" s="94">
        <v>97</v>
      </c>
      <c r="N10" s="94">
        <v>108</v>
      </c>
      <c r="O10" s="94">
        <v>124</v>
      </c>
      <c r="P10" s="94">
        <v>100</v>
      </c>
      <c r="Q10" s="94">
        <v>122</v>
      </c>
      <c r="R10" s="94">
        <v>68</v>
      </c>
      <c r="S10" s="94">
        <v>206</v>
      </c>
      <c r="T10" s="94">
        <v>209</v>
      </c>
      <c r="U10" s="94">
        <v>237</v>
      </c>
      <c r="V10" s="94">
        <v>245</v>
      </c>
      <c r="W10" s="94">
        <v>133</v>
      </c>
      <c r="X10" s="94">
        <v>105</v>
      </c>
      <c r="Y10" s="94">
        <v>210</v>
      </c>
      <c r="Z10" s="64">
        <v>14.94153313122564</v>
      </c>
      <c r="AA10" s="64">
        <v>8.8783022953659607</v>
      </c>
      <c r="AB10" s="64">
        <v>17.929839757470766</v>
      </c>
      <c r="AC10" s="64">
        <v>8.9216110870506711</v>
      </c>
      <c r="AD10" s="64">
        <v>49.328713728886967</v>
      </c>
      <c r="AE10" s="94">
        <v>28751</v>
      </c>
      <c r="AF10" s="94">
        <v>58750</v>
      </c>
      <c r="AG10" s="132">
        <v>0.41749675184062363</v>
      </c>
      <c r="AH10" s="94">
        <v>2309</v>
      </c>
      <c r="AI10" s="94">
        <v>1015</v>
      </c>
      <c r="AJ10" s="94">
        <v>2105</v>
      </c>
      <c r="AK10" s="94">
        <v>204</v>
      </c>
      <c r="AL10" s="94">
        <v>177</v>
      </c>
      <c r="AM10" s="94">
        <v>59</v>
      </c>
      <c r="AN10" s="94">
        <v>105</v>
      </c>
      <c r="AO10" s="94">
        <v>203</v>
      </c>
      <c r="AP10" s="94">
        <v>52</v>
      </c>
      <c r="AQ10" s="94">
        <v>52</v>
      </c>
      <c r="AR10" s="94">
        <v>247</v>
      </c>
      <c r="AS10" s="94">
        <v>38</v>
      </c>
      <c r="AT10" s="94">
        <v>5</v>
      </c>
      <c r="AU10" s="94">
        <v>228</v>
      </c>
      <c r="AV10" s="94">
        <v>25</v>
      </c>
      <c r="AW10" s="94">
        <v>130</v>
      </c>
      <c r="AX10" s="94">
        <v>891</v>
      </c>
      <c r="AY10" s="94">
        <v>21</v>
      </c>
      <c r="AZ10" s="94">
        <v>0</v>
      </c>
      <c r="BA10" s="64">
        <v>0.13076578593819974</v>
      </c>
      <c r="BB10" s="74">
        <v>3.6</v>
      </c>
      <c r="BC10" s="74">
        <v>4.4000000000000004</v>
      </c>
      <c r="BD10" s="74">
        <v>3.8</v>
      </c>
      <c r="BE10" s="74">
        <v>9</v>
      </c>
      <c r="BF10" s="74">
        <v>4.3</v>
      </c>
      <c r="BG10" s="74">
        <v>5.7</v>
      </c>
      <c r="BH10" s="74">
        <v>5.8</v>
      </c>
      <c r="BI10" s="74">
        <v>6.1</v>
      </c>
      <c r="BJ10" s="74">
        <v>6.5</v>
      </c>
      <c r="BK10" s="74">
        <v>7.1</v>
      </c>
      <c r="BL10" s="74">
        <v>7.1</v>
      </c>
      <c r="BM10" s="74">
        <v>10.8</v>
      </c>
      <c r="BN10" s="74">
        <v>4.5999999999999996</v>
      </c>
      <c r="BO10" s="74">
        <v>7.3</v>
      </c>
      <c r="BP10" s="74">
        <v>5.5</v>
      </c>
      <c r="BQ10" s="74">
        <v>4.8</v>
      </c>
      <c r="BR10" s="74">
        <v>2.2999999999999998</v>
      </c>
      <c r="BS10" s="74">
        <v>1.3</v>
      </c>
      <c r="BT10" s="74">
        <v>11.8</v>
      </c>
      <c r="BU10" s="74">
        <v>67</v>
      </c>
      <c r="BV10" s="74">
        <v>21.200000000000003</v>
      </c>
    </row>
    <row r="11" spans="1:74" x14ac:dyDescent="0.25">
      <c r="A11" s="63" t="s">
        <v>19</v>
      </c>
      <c r="B11" s="63">
        <v>54019</v>
      </c>
      <c r="C11" s="63" t="s">
        <v>18</v>
      </c>
      <c r="D11" s="91">
        <v>668.20398871588839</v>
      </c>
      <c r="E11" s="94">
        <v>41056</v>
      </c>
      <c r="F11" s="64">
        <v>61.442315061451204</v>
      </c>
      <c r="G11" s="94">
        <v>15836</v>
      </c>
      <c r="H11" s="64">
        <v>2.5</v>
      </c>
      <c r="I11" s="94">
        <v>39603</v>
      </c>
      <c r="J11" s="94">
        <v>1297</v>
      </c>
      <c r="K11" s="94">
        <v>1251</v>
      </c>
      <c r="L11" s="94">
        <v>1089</v>
      </c>
      <c r="M11" s="94">
        <v>958</v>
      </c>
      <c r="N11" s="94">
        <v>1002</v>
      </c>
      <c r="O11" s="94">
        <v>844</v>
      </c>
      <c r="P11" s="94">
        <v>700</v>
      </c>
      <c r="Q11" s="94">
        <v>600</v>
      </c>
      <c r="R11" s="94">
        <v>810</v>
      </c>
      <c r="S11" s="94">
        <v>1603</v>
      </c>
      <c r="T11" s="94">
        <v>1460</v>
      </c>
      <c r="U11" s="94">
        <v>1846</v>
      </c>
      <c r="V11" s="94">
        <v>1240</v>
      </c>
      <c r="W11" s="94">
        <v>594</v>
      </c>
      <c r="X11" s="94">
        <v>295</v>
      </c>
      <c r="Y11" s="94">
        <v>247</v>
      </c>
      <c r="Z11" s="64">
        <v>22.966658247032079</v>
      </c>
      <c r="AA11" s="64">
        <v>12.376862844152564</v>
      </c>
      <c r="AB11" s="64">
        <v>18.653700429401365</v>
      </c>
      <c r="AC11" s="64">
        <v>10.122505683253348</v>
      </c>
      <c r="AD11" s="64">
        <v>35.880272796160646</v>
      </c>
      <c r="AE11" s="94">
        <v>22677</v>
      </c>
      <c r="AF11" s="94">
        <v>45988</v>
      </c>
      <c r="AG11" s="132">
        <v>0.53997221520586003</v>
      </c>
      <c r="AH11" s="94">
        <v>15836</v>
      </c>
      <c r="AI11" s="94">
        <v>3556</v>
      </c>
      <c r="AJ11" s="94">
        <v>12286</v>
      </c>
      <c r="AK11" s="94">
        <v>3550</v>
      </c>
      <c r="AL11" s="94">
        <v>350</v>
      </c>
      <c r="AM11" s="94">
        <v>397</v>
      </c>
      <c r="AN11" s="94">
        <v>2157</v>
      </c>
      <c r="AO11" s="94">
        <v>1244</v>
      </c>
      <c r="AP11" s="94">
        <v>577</v>
      </c>
      <c r="AQ11" s="94">
        <v>907</v>
      </c>
      <c r="AR11" s="94">
        <v>1371</v>
      </c>
      <c r="AS11" s="94">
        <v>386</v>
      </c>
      <c r="AT11" s="94">
        <v>307</v>
      </c>
      <c r="AU11" s="94">
        <v>2322</v>
      </c>
      <c r="AV11" s="94">
        <v>494</v>
      </c>
      <c r="AW11" s="94">
        <v>137</v>
      </c>
      <c r="AX11" s="94">
        <v>3781</v>
      </c>
      <c r="AY11" s="94">
        <v>272</v>
      </c>
      <c r="AZ11" s="94">
        <v>3</v>
      </c>
      <c r="BA11" s="64">
        <v>0.23876232573954437</v>
      </c>
      <c r="BB11" s="74">
        <v>5.0999999999999996</v>
      </c>
      <c r="BC11" s="74">
        <v>6.1</v>
      </c>
      <c r="BD11" s="74">
        <v>6</v>
      </c>
      <c r="BE11" s="74">
        <v>5.6</v>
      </c>
      <c r="BF11" s="74">
        <v>5.3</v>
      </c>
      <c r="BG11" s="74">
        <v>5.3</v>
      </c>
      <c r="BH11" s="74">
        <v>5.4</v>
      </c>
      <c r="BI11" s="74">
        <v>5.7</v>
      </c>
      <c r="BJ11" s="74">
        <v>6.4</v>
      </c>
      <c r="BK11" s="74">
        <v>6.8</v>
      </c>
      <c r="BL11" s="74">
        <v>6.3</v>
      </c>
      <c r="BM11" s="74">
        <v>6.8</v>
      </c>
      <c r="BN11" s="74">
        <v>8</v>
      </c>
      <c r="BO11" s="74">
        <v>7.5</v>
      </c>
      <c r="BP11" s="74">
        <v>5.4</v>
      </c>
      <c r="BQ11" s="74">
        <v>3.2</v>
      </c>
      <c r="BR11" s="74">
        <v>2.8</v>
      </c>
      <c r="BS11" s="74">
        <v>2.2999999999999998</v>
      </c>
      <c r="BT11" s="74">
        <v>17.2</v>
      </c>
      <c r="BU11" s="74">
        <v>61.599999999999994</v>
      </c>
      <c r="BV11" s="74">
        <v>21.200000000000003</v>
      </c>
    </row>
    <row r="12" spans="1:74" s="18" customFormat="1" x14ac:dyDescent="0.25">
      <c r="A12" s="63" t="s">
        <v>21</v>
      </c>
      <c r="B12" s="63">
        <v>54021</v>
      </c>
      <c r="C12" s="63" t="s">
        <v>20</v>
      </c>
      <c r="D12" s="91">
        <v>339.36105010219433</v>
      </c>
      <c r="E12" s="94">
        <v>7516</v>
      </c>
      <c r="F12" s="64">
        <v>22.147503367686571</v>
      </c>
      <c r="G12" s="94">
        <v>2127</v>
      </c>
      <c r="H12" s="64">
        <v>2.85</v>
      </c>
      <c r="I12" s="94">
        <v>6058</v>
      </c>
      <c r="J12" s="94">
        <v>163</v>
      </c>
      <c r="K12" s="94">
        <v>128</v>
      </c>
      <c r="L12" s="94">
        <v>110</v>
      </c>
      <c r="M12" s="94">
        <v>233</v>
      </c>
      <c r="N12" s="94">
        <v>121</v>
      </c>
      <c r="O12" s="94">
        <v>104</v>
      </c>
      <c r="P12" s="94">
        <v>81</v>
      </c>
      <c r="Q12" s="94">
        <v>96</v>
      </c>
      <c r="R12" s="94">
        <v>79</v>
      </c>
      <c r="S12" s="94">
        <v>182</v>
      </c>
      <c r="T12" s="94">
        <v>238</v>
      </c>
      <c r="U12" s="94">
        <v>284</v>
      </c>
      <c r="V12" s="94">
        <v>102</v>
      </c>
      <c r="W12" s="94">
        <v>145</v>
      </c>
      <c r="X12" s="94">
        <v>48</v>
      </c>
      <c r="Y12" s="94">
        <v>13</v>
      </c>
      <c r="Z12" s="64">
        <v>18.852844381758345</v>
      </c>
      <c r="AA12" s="64">
        <v>16.643159379407617</v>
      </c>
      <c r="AB12" s="64">
        <v>16.925246826516219</v>
      </c>
      <c r="AC12" s="64">
        <v>8.5566525622943121</v>
      </c>
      <c r="AD12" s="64">
        <v>39.022096850023509</v>
      </c>
      <c r="AE12" s="94">
        <v>18855</v>
      </c>
      <c r="AF12" s="94">
        <v>45870</v>
      </c>
      <c r="AG12" s="132">
        <v>0.52421250587682178</v>
      </c>
      <c r="AH12" s="94">
        <v>2127</v>
      </c>
      <c r="AI12" s="94">
        <v>996</v>
      </c>
      <c r="AJ12" s="94">
        <v>1584</v>
      </c>
      <c r="AK12" s="94">
        <v>543</v>
      </c>
      <c r="AL12" s="94">
        <v>64</v>
      </c>
      <c r="AM12" s="94">
        <v>92</v>
      </c>
      <c r="AN12" s="94">
        <v>134</v>
      </c>
      <c r="AO12" s="94">
        <v>315</v>
      </c>
      <c r="AP12" s="94">
        <v>71</v>
      </c>
      <c r="AQ12" s="94">
        <v>61</v>
      </c>
      <c r="AR12" s="94">
        <v>193</v>
      </c>
      <c r="AS12" s="94">
        <v>51</v>
      </c>
      <c r="AT12" s="94">
        <v>9</v>
      </c>
      <c r="AU12" s="94">
        <v>365</v>
      </c>
      <c r="AV12" s="94">
        <v>46</v>
      </c>
      <c r="AW12" s="94">
        <v>0</v>
      </c>
      <c r="AX12" s="94">
        <v>571</v>
      </c>
      <c r="AY12" s="94">
        <v>9</v>
      </c>
      <c r="AZ12" s="94">
        <v>0</v>
      </c>
      <c r="BA12" s="64">
        <v>0.10297829379101464</v>
      </c>
      <c r="BB12" s="74">
        <v>4.4000000000000004</v>
      </c>
      <c r="BC12" s="74">
        <v>3.5</v>
      </c>
      <c r="BD12" s="74">
        <v>4.7</v>
      </c>
      <c r="BE12" s="74">
        <v>8.9</v>
      </c>
      <c r="BF12" s="74">
        <v>9.6</v>
      </c>
      <c r="BG12" s="74">
        <v>6.1</v>
      </c>
      <c r="BH12" s="74">
        <v>6.1</v>
      </c>
      <c r="BI12" s="74">
        <v>6.7</v>
      </c>
      <c r="BJ12" s="74">
        <v>7.5</v>
      </c>
      <c r="BK12" s="74">
        <v>6.5</v>
      </c>
      <c r="BL12" s="74">
        <v>6.4</v>
      </c>
      <c r="BM12" s="74">
        <v>7.3</v>
      </c>
      <c r="BN12" s="74">
        <v>5.8</v>
      </c>
      <c r="BO12" s="74">
        <v>5.9</v>
      </c>
      <c r="BP12" s="74">
        <v>3.6</v>
      </c>
      <c r="BQ12" s="74">
        <v>3.2</v>
      </c>
      <c r="BR12" s="74">
        <v>2.6</v>
      </c>
      <c r="BS12" s="74">
        <v>1.4</v>
      </c>
      <c r="BT12" s="74">
        <v>12.600000000000001</v>
      </c>
      <c r="BU12" s="74">
        <v>70.900000000000006</v>
      </c>
      <c r="BV12" s="74">
        <v>16.7</v>
      </c>
    </row>
    <row r="13" spans="1:74" s="25" customFormat="1" x14ac:dyDescent="0.25">
      <c r="A13" s="63" t="s">
        <v>23</v>
      </c>
      <c r="B13" s="63">
        <v>54023</v>
      </c>
      <c r="C13" s="63" t="s">
        <v>22</v>
      </c>
      <c r="D13" s="91">
        <v>480.00174165604278</v>
      </c>
      <c r="E13" s="94">
        <v>11063</v>
      </c>
      <c r="F13" s="64">
        <v>23.047833038754824</v>
      </c>
      <c r="G13" s="94">
        <v>4147</v>
      </c>
      <c r="H13" s="64">
        <v>2.64</v>
      </c>
      <c r="I13" s="94">
        <v>10939</v>
      </c>
      <c r="J13" s="94">
        <v>306</v>
      </c>
      <c r="K13" s="94">
        <v>225</v>
      </c>
      <c r="L13" s="94">
        <v>266</v>
      </c>
      <c r="M13" s="94">
        <v>202</v>
      </c>
      <c r="N13" s="94">
        <v>226</v>
      </c>
      <c r="O13" s="94">
        <v>337</v>
      </c>
      <c r="P13" s="94">
        <v>170</v>
      </c>
      <c r="Q13" s="94">
        <v>273</v>
      </c>
      <c r="R13" s="94">
        <v>116</v>
      </c>
      <c r="S13" s="94">
        <v>350</v>
      </c>
      <c r="T13" s="94">
        <v>615</v>
      </c>
      <c r="U13" s="94">
        <v>515</v>
      </c>
      <c r="V13" s="94">
        <v>256</v>
      </c>
      <c r="W13" s="94">
        <v>142</v>
      </c>
      <c r="X13" s="94">
        <v>39</v>
      </c>
      <c r="Y13" s="94">
        <v>109</v>
      </c>
      <c r="Z13" s="64">
        <v>19.218712322160599</v>
      </c>
      <c r="AA13" s="64">
        <v>10.320713768989631</v>
      </c>
      <c r="AB13" s="64">
        <v>21.605980226669882</v>
      </c>
      <c r="AC13" s="64">
        <v>8.4398360260429222</v>
      </c>
      <c r="AD13" s="64">
        <v>40.41475765613697</v>
      </c>
      <c r="AE13" s="94">
        <v>25221</v>
      </c>
      <c r="AF13" s="94">
        <v>47224</v>
      </c>
      <c r="AG13" s="132">
        <v>0.51145406317820108</v>
      </c>
      <c r="AH13" s="94">
        <v>4147</v>
      </c>
      <c r="AI13" s="94">
        <v>1558</v>
      </c>
      <c r="AJ13" s="94">
        <v>3395</v>
      </c>
      <c r="AK13" s="94">
        <v>752</v>
      </c>
      <c r="AL13" s="94">
        <v>151</v>
      </c>
      <c r="AM13" s="94">
        <v>205</v>
      </c>
      <c r="AN13" s="94">
        <v>379</v>
      </c>
      <c r="AO13" s="94">
        <v>303</v>
      </c>
      <c r="AP13" s="94">
        <v>206</v>
      </c>
      <c r="AQ13" s="94">
        <v>186</v>
      </c>
      <c r="AR13" s="94">
        <v>390</v>
      </c>
      <c r="AS13" s="94">
        <v>141</v>
      </c>
      <c r="AT13" s="94">
        <v>13</v>
      </c>
      <c r="AU13" s="94">
        <v>736</v>
      </c>
      <c r="AV13" s="94">
        <v>133</v>
      </c>
      <c r="AW13" s="94">
        <v>65</v>
      </c>
      <c r="AX13" s="94">
        <v>975</v>
      </c>
      <c r="AY13" s="94">
        <v>61</v>
      </c>
      <c r="AZ13" s="94">
        <v>0</v>
      </c>
      <c r="BA13" s="64">
        <v>0.16303245436105476</v>
      </c>
      <c r="BB13" s="74">
        <v>5.7</v>
      </c>
      <c r="BC13" s="74">
        <v>5.4</v>
      </c>
      <c r="BD13" s="74">
        <v>5</v>
      </c>
      <c r="BE13" s="74">
        <v>6</v>
      </c>
      <c r="BF13" s="74">
        <v>4.5999999999999996</v>
      </c>
      <c r="BG13" s="74">
        <v>5.7</v>
      </c>
      <c r="BH13" s="74">
        <v>4.8</v>
      </c>
      <c r="BI13" s="74">
        <v>3.9</v>
      </c>
      <c r="BJ13" s="74">
        <v>6.9</v>
      </c>
      <c r="BK13" s="74">
        <v>6.4</v>
      </c>
      <c r="BL13" s="74">
        <v>6.9</v>
      </c>
      <c r="BM13" s="74">
        <v>8.1</v>
      </c>
      <c r="BN13" s="74">
        <v>6.9</v>
      </c>
      <c r="BO13" s="74">
        <v>6.7</v>
      </c>
      <c r="BP13" s="74">
        <v>7.1</v>
      </c>
      <c r="BQ13" s="74">
        <v>5.6</v>
      </c>
      <c r="BR13" s="74">
        <v>2.4</v>
      </c>
      <c r="BS13" s="74">
        <v>1.9</v>
      </c>
      <c r="BT13" s="74">
        <v>16.100000000000001</v>
      </c>
      <c r="BU13" s="74">
        <v>60.199999999999996</v>
      </c>
      <c r="BV13" s="74">
        <v>23.699999999999996</v>
      </c>
    </row>
    <row r="14" spans="1:74" x14ac:dyDescent="0.25">
      <c r="A14" s="63" t="s">
        <v>25</v>
      </c>
      <c r="B14" s="63">
        <v>54025</v>
      </c>
      <c r="C14" s="63" t="s">
        <v>24</v>
      </c>
      <c r="D14" s="91">
        <v>1023.7220501517635</v>
      </c>
      <c r="E14" s="94">
        <v>33307</v>
      </c>
      <c r="F14" s="64">
        <v>32.535198392046304</v>
      </c>
      <c r="G14" s="94">
        <v>14722</v>
      </c>
      <c r="H14" s="64">
        <v>2.23</v>
      </c>
      <c r="I14" s="94">
        <v>32761</v>
      </c>
      <c r="J14" s="94">
        <v>1311</v>
      </c>
      <c r="K14" s="94">
        <v>835</v>
      </c>
      <c r="L14" s="94">
        <v>947</v>
      </c>
      <c r="M14" s="94">
        <v>1205</v>
      </c>
      <c r="N14" s="94">
        <v>911</v>
      </c>
      <c r="O14" s="94">
        <v>917</v>
      </c>
      <c r="P14" s="94">
        <v>983</v>
      </c>
      <c r="Q14" s="94">
        <v>813</v>
      </c>
      <c r="R14" s="94">
        <v>749</v>
      </c>
      <c r="S14" s="94">
        <v>1211</v>
      </c>
      <c r="T14" s="94">
        <v>1216</v>
      </c>
      <c r="U14" s="94">
        <v>1652</v>
      </c>
      <c r="V14" s="94">
        <v>678</v>
      </c>
      <c r="W14" s="94">
        <v>523</v>
      </c>
      <c r="X14" s="94">
        <v>294</v>
      </c>
      <c r="Y14" s="94">
        <v>477</v>
      </c>
      <c r="Z14" s="64">
        <v>21.009373726395868</v>
      </c>
      <c r="AA14" s="64">
        <v>14.373047140334194</v>
      </c>
      <c r="AB14" s="64">
        <v>23.515826653987229</v>
      </c>
      <c r="AC14" s="64">
        <v>8.2257845401440015</v>
      </c>
      <c r="AD14" s="64">
        <v>32.875967939138704</v>
      </c>
      <c r="AE14" s="94">
        <v>27462</v>
      </c>
      <c r="AF14" s="94">
        <v>41694</v>
      </c>
      <c r="AG14" s="132">
        <v>0.58898247520717295</v>
      </c>
      <c r="AH14" s="94">
        <v>14722</v>
      </c>
      <c r="AI14" s="94">
        <v>3266</v>
      </c>
      <c r="AJ14" s="94">
        <v>10710</v>
      </c>
      <c r="AK14" s="94">
        <v>4012</v>
      </c>
      <c r="AL14" s="94">
        <v>512</v>
      </c>
      <c r="AM14" s="94">
        <v>554</v>
      </c>
      <c r="AN14" s="94">
        <v>1554</v>
      </c>
      <c r="AO14" s="94">
        <v>880</v>
      </c>
      <c r="AP14" s="94">
        <v>768</v>
      </c>
      <c r="AQ14" s="94">
        <v>1240</v>
      </c>
      <c r="AR14" s="94">
        <v>1290</v>
      </c>
      <c r="AS14" s="94">
        <v>687</v>
      </c>
      <c r="AT14" s="94">
        <v>510</v>
      </c>
      <c r="AU14" s="94">
        <v>1753</v>
      </c>
      <c r="AV14" s="94">
        <v>414</v>
      </c>
      <c r="AW14" s="94">
        <v>146</v>
      </c>
      <c r="AX14" s="94">
        <v>3136</v>
      </c>
      <c r="AY14" s="94">
        <v>414</v>
      </c>
      <c r="AZ14" s="94">
        <v>56</v>
      </c>
      <c r="BA14" s="64">
        <v>0.25197642662066982</v>
      </c>
      <c r="BB14" s="74">
        <v>5.2</v>
      </c>
      <c r="BC14" s="74">
        <v>5.4</v>
      </c>
      <c r="BD14" s="74">
        <v>5.5</v>
      </c>
      <c r="BE14" s="74">
        <v>5.3</v>
      </c>
      <c r="BF14" s="74">
        <v>4.8</v>
      </c>
      <c r="BG14" s="74">
        <v>5.6</v>
      </c>
      <c r="BH14" s="74">
        <v>5.4</v>
      </c>
      <c r="BI14" s="74">
        <v>6.8</v>
      </c>
      <c r="BJ14" s="74">
        <v>4.7</v>
      </c>
      <c r="BK14" s="74">
        <v>5.9</v>
      </c>
      <c r="BL14" s="74">
        <v>6.8</v>
      </c>
      <c r="BM14" s="74">
        <v>6.8</v>
      </c>
      <c r="BN14" s="74">
        <v>8.8000000000000007</v>
      </c>
      <c r="BO14" s="74">
        <v>7.1</v>
      </c>
      <c r="BP14" s="74">
        <v>6.6</v>
      </c>
      <c r="BQ14" s="74">
        <v>4.0999999999999996</v>
      </c>
      <c r="BR14" s="74">
        <v>2.2999999999999998</v>
      </c>
      <c r="BS14" s="74">
        <v>2.7</v>
      </c>
      <c r="BT14" s="74">
        <v>16.100000000000001</v>
      </c>
      <c r="BU14" s="74">
        <v>60.899999999999991</v>
      </c>
      <c r="BV14" s="74">
        <v>22.799999999999997</v>
      </c>
    </row>
    <row r="15" spans="1:74" x14ac:dyDescent="0.25">
      <c r="A15" s="63" t="s">
        <v>27</v>
      </c>
      <c r="B15" s="63">
        <v>54027</v>
      </c>
      <c r="C15" s="63" t="s">
        <v>26</v>
      </c>
      <c r="D15" s="91">
        <v>644.76228601003515</v>
      </c>
      <c r="E15" s="94">
        <v>23214</v>
      </c>
      <c r="F15" s="64">
        <v>36.003966893992143</v>
      </c>
      <c r="G15" s="94">
        <v>7912</v>
      </c>
      <c r="H15" s="64">
        <v>2.86</v>
      </c>
      <c r="I15" s="94">
        <v>22662</v>
      </c>
      <c r="J15" s="94">
        <v>409</v>
      </c>
      <c r="K15" s="94">
        <v>401</v>
      </c>
      <c r="L15" s="94">
        <v>498</v>
      </c>
      <c r="M15" s="94">
        <v>592</v>
      </c>
      <c r="N15" s="94">
        <v>376</v>
      </c>
      <c r="O15" s="94">
        <v>383</v>
      </c>
      <c r="P15" s="94">
        <v>412</v>
      </c>
      <c r="Q15" s="94">
        <v>439</v>
      </c>
      <c r="R15" s="94">
        <v>351</v>
      </c>
      <c r="S15" s="94">
        <v>698</v>
      </c>
      <c r="T15" s="94">
        <v>916</v>
      </c>
      <c r="U15" s="94">
        <v>807</v>
      </c>
      <c r="V15" s="94">
        <v>843</v>
      </c>
      <c r="W15" s="94">
        <v>421</v>
      </c>
      <c r="X15" s="94">
        <v>188</v>
      </c>
      <c r="Y15" s="94">
        <v>178</v>
      </c>
      <c r="Z15" s="64">
        <v>16.531850353892821</v>
      </c>
      <c r="AA15" s="64">
        <v>12.234580384226492</v>
      </c>
      <c r="AB15" s="64">
        <v>20.032861476238626</v>
      </c>
      <c r="AC15" s="64">
        <v>8.8220424671385231</v>
      </c>
      <c r="AD15" s="64">
        <v>42.378665318503536</v>
      </c>
      <c r="AE15" s="94">
        <v>25324</v>
      </c>
      <c r="AF15" s="94">
        <v>50890</v>
      </c>
      <c r="AG15" s="132">
        <v>0.48799292214357937</v>
      </c>
      <c r="AH15" s="94">
        <v>7912</v>
      </c>
      <c r="AI15" s="94">
        <v>4685</v>
      </c>
      <c r="AJ15" s="94">
        <v>6507</v>
      </c>
      <c r="AK15" s="94">
        <v>1405</v>
      </c>
      <c r="AL15" s="94">
        <v>215</v>
      </c>
      <c r="AM15" s="94">
        <v>209</v>
      </c>
      <c r="AN15" s="94">
        <v>696</v>
      </c>
      <c r="AO15" s="94">
        <v>519</v>
      </c>
      <c r="AP15" s="94">
        <v>197</v>
      </c>
      <c r="AQ15" s="94">
        <v>588</v>
      </c>
      <c r="AR15" s="94">
        <v>612</v>
      </c>
      <c r="AS15" s="94">
        <v>352</v>
      </c>
      <c r="AT15" s="94">
        <v>211</v>
      </c>
      <c r="AU15" s="94">
        <v>948</v>
      </c>
      <c r="AV15" s="94">
        <v>401</v>
      </c>
      <c r="AW15" s="94">
        <v>126</v>
      </c>
      <c r="AX15" s="94">
        <v>2199</v>
      </c>
      <c r="AY15" s="94">
        <v>155</v>
      </c>
      <c r="AZ15" s="94">
        <v>10</v>
      </c>
      <c r="BA15" s="64">
        <v>0.21927937617639151</v>
      </c>
      <c r="BB15" s="74">
        <v>4.7</v>
      </c>
      <c r="BC15" s="74">
        <v>5.0999999999999996</v>
      </c>
      <c r="BD15" s="74">
        <v>6.5</v>
      </c>
      <c r="BE15" s="74">
        <v>5.7</v>
      </c>
      <c r="BF15" s="74">
        <v>4.7</v>
      </c>
      <c r="BG15" s="74">
        <v>5.2</v>
      </c>
      <c r="BH15" s="74">
        <v>4.8</v>
      </c>
      <c r="BI15" s="74">
        <v>6.6</v>
      </c>
      <c r="BJ15" s="74">
        <v>4.2</v>
      </c>
      <c r="BK15" s="74">
        <v>6.6</v>
      </c>
      <c r="BL15" s="74">
        <v>7.6</v>
      </c>
      <c r="BM15" s="74">
        <v>6.3</v>
      </c>
      <c r="BN15" s="74">
        <v>9.5</v>
      </c>
      <c r="BO15" s="74">
        <v>8.5</v>
      </c>
      <c r="BP15" s="74">
        <v>5.4</v>
      </c>
      <c r="BQ15" s="74">
        <v>5.3</v>
      </c>
      <c r="BR15" s="74">
        <v>1.4</v>
      </c>
      <c r="BS15" s="74">
        <v>2</v>
      </c>
      <c r="BT15" s="74">
        <v>16.3</v>
      </c>
      <c r="BU15" s="74">
        <v>61.199999999999996</v>
      </c>
      <c r="BV15" s="74">
        <v>22.599999999999998</v>
      </c>
    </row>
    <row r="16" spans="1:74" x14ac:dyDescent="0.25">
      <c r="A16" s="63" t="s">
        <v>29</v>
      </c>
      <c r="B16" s="63">
        <v>54029</v>
      </c>
      <c r="C16" s="63" t="s">
        <v>28</v>
      </c>
      <c r="D16" s="91">
        <v>88.104889512484007</v>
      </c>
      <c r="E16" s="94">
        <v>29223</v>
      </c>
      <c r="F16" s="64">
        <v>331.68420233770632</v>
      </c>
      <c r="G16" s="94">
        <v>12840</v>
      </c>
      <c r="H16" s="64">
        <v>2.2599999999999998</v>
      </c>
      <c r="I16" s="94">
        <v>28991</v>
      </c>
      <c r="J16" s="94">
        <v>529</v>
      </c>
      <c r="K16" s="94">
        <v>831</v>
      </c>
      <c r="L16" s="94">
        <v>750</v>
      </c>
      <c r="M16" s="94">
        <v>874</v>
      </c>
      <c r="N16" s="94">
        <v>763</v>
      </c>
      <c r="O16" s="94">
        <v>519</v>
      </c>
      <c r="P16" s="94">
        <v>800</v>
      </c>
      <c r="Q16" s="94">
        <v>530</v>
      </c>
      <c r="R16" s="94">
        <v>537</v>
      </c>
      <c r="S16" s="94">
        <v>1085</v>
      </c>
      <c r="T16" s="94">
        <v>1390</v>
      </c>
      <c r="U16" s="94">
        <v>1660</v>
      </c>
      <c r="V16" s="94">
        <v>1009</v>
      </c>
      <c r="W16" s="94">
        <v>683</v>
      </c>
      <c r="X16" s="94">
        <v>394</v>
      </c>
      <c r="Y16" s="94">
        <v>486</v>
      </c>
      <c r="Z16" s="64">
        <v>16.433021806853581</v>
      </c>
      <c r="AA16" s="64">
        <v>12.749221183800625</v>
      </c>
      <c r="AB16" s="64">
        <v>18.582554517133957</v>
      </c>
      <c r="AC16" s="64">
        <v>8.4501557632398754</v>
      </c>
      <c r="AD16" s="64">
        <v>43.785046728971963</v>
      </c>
      <c r="AE16" s="94">
        <v>31066</v>
      </c>
      <c r="AF16" s="94">
        <v>52062</v>
      </c>
      <c r="AG16" s="132">
        <v>0.47764797507788159</v>
      </c>
      <c r="AH16" s="94">
        <v>12840</v>
      </c>
      <c r="AI16" s="94">
        <v>1422</v>
      </c>
      <c r="AJ16" s="94">
        <v>9291</v>
      </c>
      <c r="AK16" s="94">
        <v>3549</v>
      </c>
      <c r="AL16" s="94">
        <v>321</v>
      </c>
      <c r="AM16" s="94">
        <v>255</v>
      </c>
      <c r="AN16" s="94">
        <v>1346</v>
      </c>
      <c r="AO16" s="94">
        <v>548</v>
      </c>
      <c r="AP16" s="94">
        <v>500</v>
      </c>
      <c r="AQ16" s="94">
        <v>1004</v>
      </c>
      <c r="AR16" s="94">
        <v>1126</v>
      </c>
      <c r="AS16" s="94">
        <v>609</v>
      </c>
      <c r="AT16" s="94">
        <v>92</v>
      </c>
      <c r="AU16" s="94">
        <v>1936</v>
      </c>
      <c r="AV16" s="94">
        <v>370</v>
      </c>
      <c r="AW16" s="94">
        <v>90</v>
      </c>
      <c r="AX16" s="94">
        <v>4081</v>
      </c>
      <c r="AY16" s="94">
        <v>54</v>
      </c>
      <c r="AZ16" s="94">
        <v>15</v>
      </c>
      <c r="BA16" s="64">
        <v>0.20628492751275612</v>
      </c>
      <c r="BB16" s="74">
        <v>4.5</v>
      </c>
      <c r="BC16" s="74">
        <v>5.0999999999999996</v>
      </c>
      <c r="BD16" s="74">
        <v>5.9</v>
      </c>
      <c r="BE16" s="74">
        <v>5</v>
      </c>
      <c r="BF16" s="74">
        <v>5.3</v>
      </c>
      <c r="BG16" s="74">
        <v>5.2</v>
      </c>
      <c r="BH16" s="74">
        <v>5</v>
      </c>
      <c r="BI16" s="74">
        <v>4.3</v>
      </c>
      <c r="BJ16" s="74">
        <v>6.8</v>
      </c>
      <c r="BK16" s="74">
        <v>7</v>
      </c>
      <c r="BL16" s="74">
        <v>6.7</v>
      </c>
      <c r="BM16" s="74">
        <v>8.1999999999999993</v>
      </c>
      <c r="BN16" s="74">
        <v>7.3</v>
      </c>
      <c r="BO16" s="74">
        <v>8.1</v>
      </c>
      <c r="BP16" s="74">
        <v>5.9</v>
      </c>
      <c r="BQ16" s="74">
        <v>3.2</v>
      </c>
      <c r="BR16" s="74">
        <v>2.9</v>
      </c>
      <c r="BS16" s="74">
        <v>3.4</v>
      </c>
      <c r="BT16" s="74">
        <v>15.5</v>
      </c>
      <c r="BU16" s="74">
        <v>60.8</v>
      </c>
      <c r="BV16" s="74">
        <v>23.499999999999996</v>
      </c>
    </row>
    <row r="17" spans="1:74" x14ac:dyDescent="0.25">
      <c r="A17" s="63" t="s">
        <v>31</v>
      </c>
      <c r="B17" s="63">
        <v>54031</v>
      </c>
      <c r="C17" s="63" t="s">
        <v>30</v>
      </c>
      <c r="D17" s="91">
        <v>584.44667841770888</v>
      </c>
      <c r="E17" s="94">
        <v>14269</v>
      </c>
      <c r="F17" s="64">
        <v>24.414545461411329</v>
      </c>
      <c r="G17" s="94">
        <v>5794</v>
      </c>
      <c r="H17" s="64">
        <v>2.4500000000000002</v>
      </c>
      <c r="I17" s="94">
        <v>14196</v>
      </c>
      <c r="J17" s="94">
        <v>242</v>
      </c>
      <c r="K17" s="94">
        <v>439</v>
      </c>
      <c r="L17" s="94">
        <v>147</v>
      </c>
      <c r="M17" s="94">
        <v>289</v>
      </c>
      <c r="N17" s="94">
        <v>417</v>
      </c>
      <c r="O17" s="94">
        <v>246</v>
      </c>
      <c r="P17" s="94">
        <v>446</v>
      </c>
      <c r="Q17" s="94">
        <v>564</v>
      </c>
      <c r="R17" s="94">
        <v>325</v>
      </c>
      <c r="S17" s="94">
        <v>296</v>
      </c>
      <c r="T17" s="94">
        <v>857</v>
      </c>
      <c r="U17" s="94">
        <v>569</v>
      </c>
      <c r="V17" s="94">
        <v>397</v>
      </c>
      <c r="W17" s="94">
        <v>278</v>
      </c>
      <c r="X17" s="94">
        <v>168</v>
      </c>
      <c r="Y17" s="94">
        <v>114</v>
      </c>
      <c r="Z17" s="64">
        <v>14.290645495340007</v>
      </c>
      <c r="AA17" s="64">
        <v>12.185018985157059</v>
      </c>
      <c r="AB17" s="64">
        <v>27.286848463928205</v>
      </c>
      <c r="AC17" s="64">
        <v>5.1087331722471516</v>
      </c>
      <c r="AD17" s="64">
        <v>41.128753883327576</v>
      </c>
      <c r="AE17" s="94">
        <v>28388</v>
      </c>
      <c r="AF17" s="94">
        <v>46592</v>
      </c>
      <c r="AG17" s="132">
        <v>0.53762512944425267</v>
      </c>
      <c r="AH17" s="94">
        <v>5794</v>
      </c>
      <c r="AI17" s="94">
        <v>2347</v>
      </c>
      <c r="AJ17" s="94">
        <v>4456</v>
      </c>
      <c r="AK17" s="94">
        <v>1338</v>
      </c>
      <c r="AL17" s="94">
        <v>94</v>
      </c>
      <c r="AM17" s="94">
        <v>113</v>
      </c>
      <c r="AN17" s="94">
        <v>515</v>
      </c>
      <c r="AO17" s="94">
        <v>368</v>
      </c>
      <c r="AP17" s="94">
        <v>152</v>
      </c>
      <c r="AQ17" s="94">
        <v>412</v>
      </c>
      <c r="AR17" s="94">
        <v>890</v>
      </c>
      <c r="AS17" s="94">
        <v>352</v>
      </c>
      <c r="AT17" s="94">
        <v>93</v>
      </c>
      <c r="AU17" s="94">
        <v>975</v>
      </c>
      <c r="AV17" s="94">
        <v>84</v>
      </c>
      <c r="AW17" s="94">
        <v>66</v>
      </c>
      <c r="AX17" s="94">
        <v>1353</v>
      </c>
      <c r="AY17" s="94">
        <v>117</v>
      </c>
      <c r="AZ17" s="94">
        <v>49</v>
      </c>
      <c r="BA17" s="64">
        <v>0.20149121249778093</v>
      </c>
      <c r="BB17" s="74">
        <v>5.9</v>
      </c>
      <c r="BC17" s="74">
        <v>6.6</v>
      </c>
      <c r="BD17" s="74">
        <v>4.7</v>
      </c>
      <c r="BE17" s="74">
        <v>5.0999999999999996</v>
      </c>
      <c r="BF17" s="74">
        <v>4.3</v>
      </c>
      <c r="BG17" s="74">
        <v>7.4</v>
      </c>
      <c r="BH17" s="74">
        <v>5.5</v>
      </c>
      <c r="BI17" s="74">
        <v>4.4000000000000004</v>
      </c>
      <c r="BJ17" s="74">
        <v>6.1</v>
      </c>
      <c r="BK17" s="74">
        <v>6.3</v>
      </c>
      <c r="BL17" s="74">
        <v>6.7</v>
      </c>
      <c r="BM17" s="74">
        <v>5.3</v>
      </c>
      <c r="BN17" s="74">
        <v>9.1999999999999993</v>
      </c>
      <c r="BO17" s="74">
        <v>6.6</v>
      </c>
      <c r="BP17" s="74">
        <v>7.1</v>
      </c>
      <c r="BQ17" s="74">
        <v>4.9000000000000004</v>
      </c>
      <c r="BR17" s="74">
        <v>2.2000000000000002</v>
      </c>
      <c r="BS17" s="74">
        <v>1.8</v>
      </c>
      <c r="BT17" s="74">
        <v>17.2</v>
      </c>
      <c r="BU17" s="74">
        <v>60.3</v>
      </c>
      <c r="BV17" s="74">
        <v>22.6</v>
      </c>
    </row>
    <row r="18" spans="1:74" x14ac:dyDescent="0.25">
      <c r="A18" s="63" t="s">
        <v>33</v>
      </c>
      <c r="B18" s="63">
        <v>54033</v>
      </c>
      <c r="C18" s="63" t="s">
        <v>32</v>
      </c>
      <c r="D18" s="91">
        <v>416.46012356228448</v>
      </c>
      <c r="E18" s="94">
        <v>66222</v>
      </c>
      <c r="F18" s="64">
        <v>159.01162261000013</v>
      </c>
      <c r="G18" s="94">
        <v>26129</v>
      </c>
      <c r="H18" s="64">
        <v>2.4900000000000002</v>
      </c>
      <c r="I18" s="94">
        <v>65177</v>
      </c>
      <c r="J18" s="94">
        <v>1702</v>
      </c>
      <c r="K18" s="94">
        <v>1183</v>
      </c>
      <c r="L18" s="94">
        <v>1515</v>
      </c>
      <c r="M18" s="94">
        <v>1450</v>
      </c>
      <c r="N18" s="94">
        <v>1410</v>
      </c>
      <c r="O18" s="94">
        <v>1050</v>
      </c>
      <c r="P18" s="94">
        <v>1367</v>
      </c>
      <c r="Q18" s="94">
        <v>1352</v>
      </c>
      <c r="R18" s="94">
        <v>937</v>
      </c>
      <c r="S18" s="94">
        <v>2163</v>
      </c>
      <c r="T18" s="94">
        <v>2386</v>
      </c>
      <c r="U18" s="94">
        <v>3232</v>
      </c>
      <c r="V18" s="94">
        <v>2242</v>
      </c>
      <c r="W18" s="94">
        <v>1785</v>
      </c>
      <c r="X18" s="94">
        <v>1289</v>
      </c>
      <c r="Y18" s="94">
        <v>1066</v>
      </c>
      <c r="Z18" s="64">
        <v>16.839526962378965</v>
      </c>
      <c r="AA18" s="64">
        <v>10.945692525546328</v>
      </c>
      <c r="AB18" s="64">
        <v>18.01063951930805</v>
      </c>
      <c r="AC18" s="64">
        <v>8.2781583680967508</v>
      </c>
      <c r="AD18" s="64">
        <v>45.925982624669906</v>
      </c>
      <c r="AE18" s="94">
        <v>30029</v>
      </c>
      <c r="AF18" s="94">
        <v>54124</v>
      </c>
      <c r="AG18" s="132">
        <v>0.45795859007233342</v>
      </c>
      <c r="AH18" s="94">
        <v>26129</v>
      </c>
      <c r="AI18" s="94">
        <v>4506</v>
      </c>
      <c r="AJ18" s="94">
        <v>19370</v>
      </c>
      <c r="AK18" s="94">
        <v>6759</v>
      </c>
      <c r="AL18" s="94">
        <v>537</v>
      </c>
      <c r="AM18" s="94">
        <v>535</v>
      </c>
      <c r="AN18" s="94">
        <v>2828</v>
      </c>
      <c r="AO18" s="94">
        <v>1642</v>
      </c>
      <c r="AP18" s="94">
        <v>705</v>
      </c>
      <c r="AQ18" s="94">
        <v>1340</v>
      </c>
      <c r="AR18" s="94">
        <v>2038</v>
      </c>
      <c r="AS18" s="94">
        <v>848</v>
      </c>
      <c r="AT18" s="94">
        <v>514</v>
      </c>
      <c r="AU18" s="94">
        <v>3076</v>
      </c>
      <c r="AV18" s="94">
        <v>922</v>
      </c>
      <c r="AW18" s="94">
        <v>419</v>
      </c>
      <c r="AX18" s="94">
        <v>8719</v>
      </c>
      <c r="AY18" s="94">
        <v>636</v>
      </c>
      <c r="AZ18" s="94">
        <v>93</v>
      </c>
      <c r="BA18" s="64">
        <v>0.20899726380170611</v>
      </c>
      <c r="BB18" s="74">
        <v>5.4</v>
      </c>
      <c r="BC18" s="74">
        <v>5.6</v>
      </c>
      <c r="BD18" s="74">
        <v>6.8</v>
      </c>
      <c r="BE18" s="74">
        <v>5.8</v>
      </c>
      <c r="BF18" s="74">
        <v>5.2</v>
      </c>
      <c r="BG18" s="74">
        <v>5.8</v>
      </c>
      <c r="BH18" s="74">
        <v>5.9</v>
      </c>
      <c r="BI18" s="74">
        <v>7</v>
      </c>
      <c r="BJ18" s="74">
        <v>5.7</v>
      </c>
      <c r="BK18" s="74">
        <v>6.4</v>
      </c>
      <c r="BL18" s="74">
        <v>6.7</v>
      </c>
      <c r="BM18" s="74">
        <v>6.8</v>
      </c>
      <c r="BN18" s="74">
        <v>7.7</v>
      </c>
      <c r="BO18" s="74">
        <v>6.5</v>
      </c>
      <c r="BP18" s="74">
        <v>4.8</v>
      </c>
      <c r="BQ18" s="74">
        <v>3.6</v>
      </c>
      <c r="BR18" s="74">
        <v>2</v>
      </c>
      <c r="BS18" s="74">
        <v>2.5</v>
      </c>
      <c r="BT18" s="74">
        <v>17.8</v>
      </c>
      <c r="BU18" s="74">
        <v>63.000000000000007</v>
      </c>
      <c r="BV18" s="74">
        <v>19.399999999999999</v>
      </c>
    </row>
    <row r="19" spans="1:74" s="18" customFormat="1" x14ac:dyDescent="0.25">
      <c r="A19" s="63" t="s">
        <v>35</v>
      </c>
      <c r="B19" s="63">
        <v>54035</v>
      </c>
      <c r="C19" s="63" t="s">
        <v>34</v>
      </c>
      <c r="D19" s="91">
        <v>471.25946611350685</v>
      </c>
      <c r="E19" s="94">
        <v>28011</v>
      </c>
      <c r="F19" s="64">
        <v>59.438593840899763</v>
      </c>
      <c r="G19" s="94">
        <v>11127</v>
      </c>
      <c r="H19" s="64">
        <v>2.5</v>
      </c>
      <c r="I19" s="94">
        <v>27869</v>
      </c>
      <c r="J19" s="94">
        <v>1023</v>
      </c>
      <c r="K19" s="94">
        <v>679</v>
      </c>
      <c r="L19" s="94">
        <v>496</v>
      </c>
      <c r="M19" s="94">
        <v>509</v>
      </c>
      <c r="N19" s="94">
        <v>533</v>
      </c>
      <c r="O19" s="94">
        <v>721</v>
      </c>
      <c r="P19" s="94">
        <v>556</v>
      </c>
      <c r="Q19" s="94">
        <v>593</v>
      </c>
      <c r="R19" s="94">
        <v>228</v>
      </c>
      <c r="S19" s="94">
        <v>926</v>
      </c>
      <c r="T19" s="94">
        <v>1219</v>
      </c>
      <c r="U19" s="94">
        <v>1333</v>
      </c>
      <c r="V19" s="94">
        <v>763</v>
      </c>
      <c r="W19" s="94">
        <v>555</v>
      </c>
      <c r="X19" s="94">
        <v>502</v>
      </c>
      <c r="Y19" s="94">
        <v>491</v>
      </c>
      <c r="Z19" s="64">
        <v>19.753752134447737</v>
      </c>
      <c r="AA19" s="64">
        <v>9.3646086096881458</v>
      </c>
      <c r="AB19" s="64">
        <v>18.85503729666577</v>
      </c>
      <c r="AC19" s="64">
        <v>8.3220993978610593</v>
      </c>
      <c r="AD19" s="64">
        <v>43.704502561337286</v>
      </c>
      <c r="AE19" s="94">
        <v>28937</v>
      </c>
      <c r="AF19" s="94">
        <v>53165</v>
      </c>
      <c r="AG19" s="132">
        <v>0.47973398040801651</v>
      </c>
      <c r="AH19" s="94">
        <v>11127</v>
      </c>
      <c r="AI19" s="94">
        <v>1832</v>
      </c>
      <c r="AJ19" s="94">
        <v>8424</v>
      </c>
      <c r="AK19" s="94">
        <v>2703</v>
      </c>
      <c r="AL19" s="94">
        <v>276</v>
      </c>
      <c r="AM19" s="94">
        <v>299</v>
      </c>
      <c r="AN19" s="94">
        <v>1383</v>
      </c>
      <c r="AO19" s="94">
        <v>594</v>
      </c>
      <c r="AP19" s="94">
        <v>314</v>
      </c>
      <c r="AQ19" s="94">
        <v>738</v>
      </c>
      <c r="AR19" s="94">
        <v>942</v>
      </c>
      <c r="AS19" s="94">
        <v>297</v>
      </c>
      <c r="AT19" s="94">
        <v>32</v>
      </c>
      <c r="AU19" s="94">
        <v>1814</v>
      </c>
      <c r="AV19" s="94">
        <v>221</v>
      </c>
      <c r="AW19" s="94">
        <v>75</v>
      </c>
      <c r="AX19" s="94">
        <v>3427</v>
      </c>
      <c r="AY19" s="94">
        <v>145</v>
      </c>
      <c r="AZ19" s="94">
        <v>3</v>
      </c>
      <c r="BA19" s="64">
        <v>0.2112689393939394</v>
      </c>
      <c r="BB19" s="74">
        <v>5.0999999999999996</v>
      </c>
      <c r="BC19" s="74">
        <v>6.7</v>
      </c>
      <c r="BD19" s="74">
        <v>5.9</v>
      </c>
      <c r="BE19" s="74">
        <v>5.8</v>
      </c>
      <c r="BF19" s="74">
        <v>4.9000000000000004</v>
      </c>
      <c r="BG19" s="74">
        <v>5.3</v>
      </c>
      <c r="BH19" s="74">
        <v>5.7</v>
      </c>
      <c r="BI19" s="74">
        <v>6.9</v>
      </c>
      <c r="BJ19" s="74">
        <v>4.7</v>
      </c>
      <c r="BK19" s="74">
        <v>6.6</v>
      </c>
      <c r="BL19" s="74">
        <v>6.9</v>
      </c>
      <c r="BM19" s="74">
        <v>8.5</v>
      </c>
      <c r="BN19" s="74">
        <v>6.7</v>
      </c>
      <c r="BO19" s="74">
        <v>5.5</v>
      </c>
      <c r="BP19" s="74">
        <v>6</v>
      </c>
      <c r="BQ19" s="74">
        <v>4</v>
      </c>
      <c r="BR19" s="74">
        <v>2.1</v>
      </c>
      <c r="BS19" s="74">
        <v>2.8</v>
      </c>
      <c r="BT19" s="74">
        <v>17.700000000000003</v>
      </c>
      <c r="BU19" s="74">
        <v>62.000000000000007</v>
      </c>
      <c r="BV19" s="74">
        <v>20.400000000000002</v>
      </c>
    </row>
    <row r="20" spans="1:74" s="25" customFormat="1" x14ac:dyDescent="0.25">
      <c r="A20" s="63" t="s">
        <v>37</v>
      </c>
      <c r="B20" s="63">
        <v>54037</v>
      </c>
      <c r="C20" s="63" t="s">
        <v>36</v>
      </c>
      <c r="D20" s="91">
        <v>211.81302409671906</v>
      </c>
      <c r="E20" s="94">
        <v>57542</v>
      </c>
      <c r="F20" s="64">
        <v>271.66412568532564</v>
      </c>
      <c r="G20" s="94">
        <v>21162</v>
      </c>
      <c r="H20" s="64">
        <v>2.66</v>
      </c>
      <c r="I20" s="94">
        <v>56226</v>
      </c>
      <c r="J20" s="94">
        <v>875</v>
      </c>
      <c r="K20" s="94">
        <v>798</v>
      </c>
      <c r="L20" s="94">
        <v>626</v>
      </c>
      <c r="M20" s="94">
        <v>769</v>
      </c>
      <c r="N20" s="94">
        <v>585</v>
      </c>
      <c r="O20" s="94">
        <v>579</v>
      </c>
      <c r="P20" s="94">
        <v>571</v>
      </c>
      <c r="Q20" s="94">
        <v>501</v>
      </c>
      <c r="R20" s="94">
        <v>827</v>
      </c>
      <c r="S20" s="94">
        <v>1371</v>
      </c>
      <c r="T20" s="94">
        <v>1768</v>
      </c>
      <c r="U20" s="94">
        <v>2996</v>
      </c>
      <c r="V20" s="94">
        <v>2333</v>
      </c>
      <c r="W20" s="94">
        <v>1922</v>
      </c>
      <c r="X20" s="94">
        <v>2326</v>
      </c>
      <c r="Y20" s="94">
        <v>2315</v>
      </c>
      <c r="Z20" s="64">
        <v>10.863812494093187</v>
      </c>
      <c r="AA20" s="64">
        <v>6.3982610339287396</v>
      </c>
      <c r="AB20" s="64">
        <v>11.709668273320101</v>
      </c>
      <c r="AC20" s="64">
        <v>6.478593705698894</v>
      </c>
      <c r="AD20" s="64">
        <v>64.549664492959081</v>
      </c>
      <c r="AE20" s="94">
        <v>38946</v>
      </c>
      <c r="AF20" s="94">
        <v>86711</v>
      </c>
      <c r="AG20" s="132">
        <v>0.28971741801342027</v>
      </c>
      <c r="AH20" s="94">
        <v>21162</v>
      </c>
      <c r="AI20" s="94">
        <v>2445</v>
      </c>
      <c r="AJ20" s="94">
        <v>16670</v>
      </c>
      <c r="AK20" s="94">
        <v>4492</v>
      </c>
      <c r="AL20" s="94">
        <v>108</v>
      </c>
      <c r="AM20" s="94">
        <v>221</v>
      </c>
      <c r="AN20" s="94">
        <v>1657</v>
      </c>
      <c r="AO20" s="94">
        <v>550</v>
      </c>
      <c r="AP20" s="94">
        <v>307</v>
      </c>
      <c r="AQ20" s="94">
        <v>1041</v>
      </c>
      <c r="AR20" s="94">
        <v>689</v>
      </c>
      <c r="AS20" s="94">
        <v>427</v>
      </c>
      <c r="AT20" s="94">
        <v>725</v>
      </c>
      <c r="AU20" s="94">
        <v>1335</v>
      </c>
      <c r="AV20" s="94">
        <v>887</v>
      </c>
      <c r="AW20" s="94">
        <v>878</v>
      </c>
      <c r="AX20" s="94">
        <v>8984</v>
      </c>
      <c r="AY20" s="94">
        <v>2408</v>
      </c>
      <c r="AZ20" s="94">
        <v>461</v>
      </c>
      <c r="BA20" s="64">
        <v>0.23029306509333591</v>
      </c>
      <c r="BB20" s="74">
        <v>5.2</v>
      </c>
      <c r="BC20" s="74">
        <v>6.2</v>
      </c>
      <c r="BD20" s="74">
        <v>6.6</v>
      </c>
      <c r="BE20" s="74">
        <v>6.7</v>
      </c>
      <c r="BF20" s="74">
        <v>5.8</v>
      </c>
      <c r="BG20" s="74">
        <v>5</v>
      </c>
      <c r="BH20" s="74">
        <v>5.9</v>
      </c>
      <c r="BI20" s="74">
        <v>6.6</v>
      </c>
      <c r="BJ20" s="74">
        <v>6.5</v>
      </c>
      <c r="BK20" s="74">
        <v>7.1</v>
      </c>
      <c r="BL20" s="74">
        <v>7.6</v>
      </c>
      <c r="BM20" s="74">
        <v>7.6</v>
      </c>
      <c r="BN20" s="74">
        <v>6.9</v>
      </c>
      <c r="BO20" s="74">
        <v>5.9</v>
      </c>
      <c r="BP20" s="74">
        <v>4.4000000000000004</v>
      </c>
      <c r="BQ20" s="74">
        <v>2.9</v>
      </c>
      <c r="BR20" s="74">
        <v>1.6</v>
      </c>
      <c r="BS20" s="74">
        <v>1.4</v>
      </c>
      <c r="BT20" s="74">
        <v>18</v>
      </c>
      <c r="BU20" s="74">
        <v>65.7</v>
      </c>
      <c r="BV20" s="74">
        <v>16.2</v>
      </c>
    </row>
    <row r="21" spans="1:74" x14ac:dyDescent="0.25">
      <c r="A21" s="63" t="s">
        <v>39</v>
      </c>
      <c r="B21" s="63">
        <v>54039</v>
      </c>
      <c r="C21" s="63" t="s">
        <v>38</v>
      </c>
      <c r="D21" s="91">
        <v>910.13742941008002</v>
      </c>
      <c r="E21" s="94">
        <v>181953</v>
      </c>
      <c r="F21" s="64">
        <v>199.91815974202459</v>
      </c>
      <c r="G21" s="94">
        <v>76919</v>
      </c>
      <c r="H21" s="64">
        <v>2.33</v>
      </c>
      <c r="I21" s="94">
        <v>179148</v>
      </c>
      <c r="J21" s="94">
        <v>5543</v>
      </c>
      <c r="K21" s="94">
        <v>4659</v>
      </c>
      <c r="L21" s="94">
        <v>4716</v>
      </c>
      <c r="M21" s="94">
        <v>4396</v>
      </c>
      <c r="N21" s="94">
        <v>3985</v>
      </c>
      <c r="O21" s="94">
        <v>3442</v>
      </c>
      <c r="P21" s="94">
        <v>3820</v>
      </c>
      <c r="Q21" s="94">
        <v>4118</v>
      </c>
      <c r="R21" s="94">
        <v>3476</v>
      </c>
      <c r="S21" s="94">
        <v>6578</v>
      </c>
      <c r="T21" s="94">
        <v>7308</v>
      </c>
      <c r="U21" s="94">
        <v>8144</v>
      </c>
      <c r="V21" s="94">
        <v>5666</v>
      </c>
      <c r="W21" s="94">
        <v>3901</v>
      </c>
      <c r="X21" s="94">
        <v>3337</v>
      </c>
      <c r="Y21" s="94">
        <v>3830</v>
      </c>
      <c r="Z21" s="64">
        <v>19.394427904678949</v>
      </c>
      <c r="AA21" s="64">
        <v>10.89587748150652</v>
      </c>
      <c r="AB21" s="64">
        <v>19.313823632652529</v>
      </c>
      <c r="AC21" s="64">
        <v>8.551853248222157</v>
      </c>
      <c r="AD21" s="64">
        <v>41.844017732939847</v>
      </c>
      <c r="AE21" s="94">
        <v>31894</v>
      </c>
      <c r="AF21" s="94">
        <v>50574</v>
      </c>
      <c r="AG21" s="132">
        <v>0.49604129018838</v>
      </c>
      <c r="AH21" s="94">
        <v>76919</v>
      </c>
      <c r="AI21" s="94">
        <v>13743</v>
      </c>
      <c r="AJ21" s="94">
        <v>53780</v>
      </c>
      <c r="AK21" s="94">
        <v>23139</v>
      </c>
      <c r="AL21" s="94">
        <v>1215</v>
      </c>
      <c r="AM21" s="94">
        <v>1833</v>
      </c>
      <c r="AN21" s="94">
        <v>9725</v>
      </c>
      <c r="AO21" s="94">
        <v>4179</v>
      </c>
      <c r="AP21" s="94">
        <v>2475</v>
      </c>
      <c r="AQ21" s="94">
        <v>4630</v>
      </c>
      <c r="AR21" s="94">
        <v>6044</v>
      </c>
      <c r="AS21" s="94">
        <v>2991</v>
      </c>
      <c r="AT21" s="94">
        <v>1757</v>
      </c>
      <c r="AU21" s="94">
        <v>9605</v>
      </c>
      <c r="AV21" s="94">
        <v>3271</v>
      </c>
      <c r="AW21" s="94">
        <v>651</v>
      </c>
      <c r="AX21" s="94">
        <v>23002</v>
      </c>
      <c r="AY21" s="94">
        <v>1248</v>
      </c>
      <c r="AZ21" s="94">
        <v>308</v>
      </c>
      <c r="BA21" s="64">
        <v>0.23406093180135465</v>
      </c>
      <c r="BB21" s="74">
        <v>5.2</v>
      </c>
      <c r="BC21" s="74">
        <v>5.7</v>
      </c>
      <c r="BD21" s="74">
        <v>5.7</v>
      </c>
      <c r="BE21" s="74">
        <v>5.6</v>
      </c>
      <c r="BF21" s="74">
        <v>5.4</v>
      </c>
      <c r="BG21" s="74">
        <v>6.3</v>
      </c>
      <c r="BH21" s="74">
        <v>5.9</v>
      </c>
      <c r="BI21" s="74">
        <v>6</v>
      </c>
      <c r="BJ21" s="74">
        <v>6</v>
      </c>
      <c r="BK21" s="74">
        <v>6.2</v>
      </c>
      <c r="BL21" s="74">
        <v>6.4</v>
      </c>
      <c r="BM21" s="74">
        <v>7.5</v>
      </c>
      <c r="BN21" s="74">
        <v>7.3</v>
      </c>
      <c r="BO21" s="74">
        <v>7</v>
      </c>
      <c r="BP21" s="74">
        <v>5.5</v>
      </c>
      <c r="BQ21" s="74">
        <v>3.4</v>
      </c>
      <c r="BR21" s="74">
        <v>2.1</v>
      </c>
      <c r="BS21" s="74">
        <v>2.7</v>
      </c>
      <c r="BT21" s="74">
        <v>16.600000000000001</v>
      </c>
      <c r="BU21" s="74">
        <v>62.6</v>
      </c>
      <c r="BV21" s="74">
        <v>20.7</v>
      </c>
    </row>
    <row r="22" spans="1:74" x14ac:dyDescent="0.25">
      <c r="A22" s="63" t="s">
        <v>41</v>
      </c>
      <c r="B22" s="63">
        <v>54041</v>
      </c>
      <c r="C22" s="63" t="s">
        <v>40</v>
      </c>
      <c r="D22" s="91">
        <v>389.2604327862245</v>
      </c>
      <c r="E22" s="94">
        <v>16966</v>
      </c>
      <c r="F22" s="64">
        <v>43.585215888914789</v>
      </c>
      <c r="G22" s="94">
        <v>6662</v>
      </c>
      <c r="H22" s="64">
        <v>2.4900000000000002</v>
      </c>
      <c r="I22" s="94">
        <v>16608</v>
      </c>
      <c r="J22" s="94">
        <v>622</v>
      </c>
      <c r="K22" s="94">
        <v>430</v>
      </c>
      <c r="L22" s="94">
        <v>532</v>
      </c>
      <c r="M22" s="94">
        <v>396</v>
      </c>
      <c r="N22" s="94">
        <v>314</v>
      </c>
      <c r="O22" s="94">
        <v>403</v>
      </c>
      <c r="P22" s="94">
        <v>331</v>
      </c>
      <c r="Q22" s="94">
        <v>287</v>
      </c>
      <c r="R22" s="94">
        <v>227</v>
      </c>
      <c r="S22" s="94">
        <v>535</v>
      </c>
      <c r="T22" s="94">
        <v>494</v>
      </c>
      <c r="U22" s="94">
        <v>827</v>
      </c>
      <c r="V22" s="94">
        <v>402</v>
      </c>
      <c r="W22" s="94">
        <v>264</v>
      </c>
      <c r="X22" s="94">
        <v>410</v>
      </c>
      <c r="Y22" s="94">
        <v>188</v>
      </c>
      <c r="Z22" s="64">
        <v>23.776643650555389</v>
      </c>
      <c r="AA22" s="64">
        <v>10.657460222155509</v>
      </c>
      <c r="AB22" s="64">
        <v>18.733113179225459</v>
      </c>
      <c r="AC22" s="64">
        <v>8.0306214350045035</v>
      </c>
      <c r="AD22" s="64">
        <v>38.80216151305914</v>
      </c>
      <c r="AE22" s="94">
        <v>26721</v>
      </c>
      <c r="AF22" s="94">
        <v>45345</v>
      </c>
      <c r="AG22" s="132">
        <v>0.53167217051936355</v>
      </c>
      <c r="AH22" s="94">
        <v>6662</v>
      </c>
      <c r="AI22" s="94">
        <v>1516</v>
      </c>
      <c r="AJ22" s="94">
        <v>4836</v>
      </c>
      <c r="AK22" s="94">
        <v>1826</v>
      </c>
      <c r="AL22" s="94">
        <v>226</v>
      </c>
      <c r="AM22" s="94">
        <v>249</v>
      </c>
      <c r="AN22" s="94">
        <v>853</v>
      </c>
      <c r="AO22" s="94">
        <v>524</v>
      </c>
      <c r="AP22" s="94">
        <v>242</v>
      </c>
      <c r="AQ22" s="94">
        <v>228</v>
      </c>
      <c r="AR22" s="94">
        <v>604</v>
      </c>
      <c r="AS22" s="94">
        <v>151</v>
      </c>
      <c r="AT22" s="94">
        <v>49</v>
      </c>
      <c r="AU22" s="94">
        <v>821</v>
      </c>
      <c r="AV22" s="94">
        <v>115</v>
      </c>
      <c r="AW22" s="94">
        <v>70</v>
      </c>
      <c r="AX22" s="94">
        <v>1947</v>
      </c>
      <c r="AY22" s="94">
        <v>117</v>
      </c>
      <c r="AZ22" s="94">
        <v>0</v>
      </c>
      <c r="BA22" s="64">
        <v>0.19367333763718528</v>
      </c>
      <c r="BB22" s="74">
        <v>5.3</v>
      </c>
      <c r="BC22" s="74">
        <v>6.6</v>
      </c>
      <c r="BD22" s="74">
        <v>5.8</v>
      </c>
      <c r="BE22" s="74">
        <v>5.3</v>
      </c>
      <c r="BF22" s="74">
        <v>5</v>
      </c>
      <c r="BG22" s="74">
        <v>6</v>
      </c>
      <c r="BH22" s="74">
        <v>5.6</v>
      </c>
      <c r="BI22" s="74">
        <v>6</v>
      </c>
      <c r="BJ22" s="74">
        <v>5.9</v>
      </c>
      <c r="BK22" s="74">
        <v>6.6</v>
      </c>
      <c r="BL22" s="74">
        <v>7.1</v>
      </c>
      <c r="BM22" s="74">
        <v>8.3000000000000007</v>
      </c>
      <c r="BN22" s="74">
        <v>6.1</v>
      </c>
      <c r="BO22" s="74">
        <v>6.1</v>
      </c>
      <c r="BP22" s="74">
        <v>6.3</v>
      </c>
      <c r="BQ22" s="74">
        <v>3.4</v>
      </c>
      <c r="BR22" s="74">
        <v>2.4</v>
      </c>
      <c r="BS22" s="74">
        <v>2.2000000000000002</v>
      </c>
      <c r="BT22" s="74">
        <v>17.7</v>
      </c>
      <c r="BU22" s="74">
        <v>61.9</v>
      </c>
      <c r="BV22" s="74">
        <v>20.399999999999999</v>
      </c>
    </row>
    <row r="23" spans="1:74" x14ac:dyDescent="0.25">
      <c r="A23" s="63" t="s">
        <v>43</v>
      </c>
      <c r="B23" s="63">
        <v>54043</v>
      </c>
      <c r="C23" s="63" t="s">
        <v>42</v>
      </c>
      <c r="D23" s="91">
        <v>438.70883540936188</v>
      </c>
      <c r="E23" s="94">
        <v>20625</v>
      </c>
      <c r="F23" s="64">
        <v>47.01295787844046</v>
      </c>
      <c r="G23" s="94">
        <v>7759</v>
      </c>
      <c r="H23" s="64">
        <v>2.65</v>
      </c>
      <c r="I23" s="94">
        <v>20572</v>
      </c>
      <c r="J23" s="94">
        <v>846</v>
      </c>
      <c r="K23" s="94">
        <v>505</v>
      </c>
      <c r="L23" s="94">
        <v>631</v>
      </c>
      <c r="M23" s="94">
        <v>434</v>
      </c>
      <c r="N23" s="94">
        <v>407</v>
      </c>
      <c r="O23" s="94">
        <v>358</v>
      </c>
      <c r="P23" s="94">
        <v>335</v>
      </c>
      <c r="Q23" s="94">
        <v>276</v>
      </c>
      <c r="R23" s="94">
        <v>421</v>
      </c>
      <c r="S23" s="94">
        <v>800</v>
      </c>
      <c r="T23" s="94">
        <v>838</v>
      </c>
      <c r="U23" s="94">
        <v>787</v>
      </c>
      <c r="V23" s="94">
        <v>585</v>
      </c>
      <c r="W23" s="94">
        <v>223</v>
      </c>
      <c r="X23" s="94">
        <v>143</v>
      </c>
      <c r="Y23" s="94">
        <v>170</v>
      </c>
      <c r="Z23" s="64">
        <v>25.544528934140999</v>
      </c>
      <c r="AA23" s="64">
        <v>10.839025647635005</v>
      </c>
      <c r="AB23" s="64">
        <v>17.914679726768913</v>
      </c>
      <c r="AC23" s="64">
        <v>10.310607036989303</v>
      </c>
      <c r="AD23" s="64">
        <v>35.391158654465784</v>
      </c>
      <c r="AE23" s="94">
        <v>23804</v>
      </c>
      <c r="AF23" s="94">
        <v>46683</v>
      </c>
      <c r="AG23" s="132">
        <v>0.54298234308544913</v>
      </c>
      <c r="AH23" s="94">
        <v>7759</v>
      </c>
      <c r="AI23" s="94">
        <v>1839</v>
      </c>
      <c r="AJ23" s="94">
        <v>6175</v>
      </c>
      <c r="AK23" s="94">
        <v>1584</v>
      </c>
      <c r="AL23" s="94">
        <v>315</v>
      </c>
      <c r="AM23" s="94">
        <v>291</v>
      </c>
      <c r="AN23" s="94">
        <v>933</v>
      </c>
      <c r="AO23" s="94">
        <v>675</v>
      </c>
      <c r="AP23" s="94">
        <v>222</v>
      </c>
      <c r="AQ23" s="94">
        <v>252</v>
      </c>
      <c r="AR23" s="94">
        <v>640</v>
      </c>
      <c r="AS23" s="94">
        <v>160</v>
      </c>
      <c r="AT23" s="94">
        <v>41</v>
      </c>
      <c r="AU23" s="94">
        <v>1365</v>
      </c>
      <c r="AV23" s="94">
        <v>88</v>
      </c>
      <c r="AW23" s="94">
        <v>71</v>
      </c>
      <c r="AX23" s="94">
        <v>1844</v>
      </c>
      <c r="AY23" s="94">
        <v>56</v>
      </c>
      <c r="AZ23" s="94">
        <v>0</v>
      </c>
      <c r="BA23" s="64">
        <v>0.18653818495613406</v>
      </c>
      <c r="BB23" s="74">
        <v>5.4</v>
      </c>
      <c r="BC23" s="74">
        <v>6.5</v>
      </c>
      <c r="BD23" s="74">
        <v>6.4</v>
      </c>
      <c r="BE23" s="74">
        <v>5.6</v>
      </c>
      <c r="BF23" s="74">
        <v>5.0999999999999996</v>
      </c>
      <c r="BG23" s="74">
        <v>5.3</v>
      </c>
      <c r="BH23" s="74">
        <v>4.8</v>
      </c>
      <c r="BI23" s="74">
        <v>6.7</v>
      </c>
      <c r="BJ23" s="74">
        <v>6.2</v>
      </c>
      <c r="BK23" s="74">
        <v>6.6</v>
      </c>
      <c r="BL23" s="74">
        <v>7.3</v>
      </c>
      <c r="BM23" s="74">
        <v>6.5</v>
      </c>
      <c r="BN23" s="74">
        <v>8.1999999999999993</v>
      </c>
      <c r="BO23" s="74">
        <v>7.2</v>
      </c>
      <c r="BP23" s="74">
        <v>4.7</v>
      </c>
      <c r="BQ23" s="74">
        <v>3.1</v>
      </c>
      <c r="BR23" s="74">
        <v>2.6</v>
      </c>
      <c r="BS23" s="74">
        <v>1.8</v>
      </c>
      <c r="BT23" s="74">
        <v>18.3</v>
      </c>
      <c r="BU23" s="74">
        <v>62.3</v>
      </c>
      <c r="BV23" s="74">
        <v>19.400000000000002</v>
      </c>
    </row>
    <row r="24" spans="1:74" x14ac:dyDescent="0.25">
      <c r="A24" s="63" t="s">
        <v>45</v>
      </c>
      <c r="B24" s="63">
        <v>54045</v>
      </c>
      <c r="C24" s="63" t="s">
        <v>44</v>
      </c>
      <c r="D24" s="91">
        <v>455.31747182485509</v>
      </c>
      <c r="E24" s="94">
        <v>32786</v>
      </c>
      <c r="F24" s="64">
        <v>72.006900742459635</v>
      </c>
      <c r="G24" s="94">
        <v>12382</v>
      </c>
      <c r="H24" s="64">
        <v>2.6</v>
      </c>
      <c r="I24" s="94">
        <v>32223</v>
      </c>
      <c r="J24" s="94">
        <v>1510</v>
      </c>
      <c r="K24" s="94">
        <v>991</v>
      </c>
      <c r="L24" s="94">
        <v>748</v>
      </c>
      <c r="M24" s="94">
        <v>855</v>
      </c>
      <c r="N24" s="94">
        <v>877</v>
      </c>
      <c r="O24" s="94">
        <v>761</v>
      </c>
      <c r="P24" s="94">
        <v>625</v>
      </c>
      <c r="Q24" s="94">
        <v>540</v>
      </c>
      <c r="R24" s="94">
        <v>622</v>
      </c>
      <c r="S24" s="94">
        <v>813</v>
      </c>
      <c r="T24" s="94">
        <v>798</v>
      </c>
      <c r="U24" s="94">
        <v>1174</v>
      </c>
      <c r="V24" s="94">
        <v>720</v>
      </c>
      <c r="W24" s="94">
        <v>836</v>
      </c>
      <c r="X24" s="94">
        <v>273</v>
      </c>
      <c r="Y24" s="94">
        <v>239</v>
      </c>
      <c r="Z24" s="64">
        <v>26.239702794378939</v>
      </c>
      <c r="AA24" s="64">
        <v>13.988047165239864</v>
      </c>
      <c r="AB24" s="64">
        <v>20.578258762720079</v>
      </c>
      <c r="AC24" s="64">
        <v>6.5659828783718304</v>
      </c>
      <c r="AD24" s="64">
        <v>32.628008399289293</v>
      </c>
      <c r="AE24" s="94">
        <v>22858</v>
      </c>
      <c r="AF24" s="94">
        <v>38493</v>
      </c>
      <c r="AG24" s="132">
        <v>0.60806008722338878</v>
      </c>
      <c r="AH24" s="94">
        <v>12382</v>
      </c>
      <c r="AI24" s="94">
        <v>2602</v>
      </c>
      <c r="AJ24" s="94">
        <v>9312</v>
      </c>
      <c r="AK24" s="94">
        <v>3070</v>
      </c>
      <c r="AL24" s="94">
        <v>371</v>
      </c>
      <c r="AM24" s="94">
        <v>331</v>
      </c>
      <c r="AN24" s="94">
        <v>1661</v>
      </c>
      <c r="AO24" s="94">
        <v>1242</v>
      </c>
      <c r="AP24" s="94">
        <v>423</v>
      </c>
      <c r="AQ24" s="94">
        <v>552</v>
      </c>
      <c r="AR24" s="94">
        <v>1091</v>
      </c>
      <c r="AS24" s="94">
        <v>457</v>
      </c>
      <c r="AT24" s="94">
        <v>202</v>
      </c>
      <c r="AU24" s="94">
        <v>1222</v>
      </c>
      <c r="AV24" s="94">
        <v>313</v>
      </c>
      <c r="AW24" s="94">
        <v>3</v>
      </c>
      <c r="AX24" s="94">
        <v>3055</v>
      </c>
      <c r="AY24" s="94">
        <v>108</v>
      </c>
      <c r="AZ24" s="94">
        <v>0</v>
      </c>
      <c r="BA24" s="64">
        <v>0.21920043513734022</v>
      </c>
      <c r="BB24" s="74">
        <v>5.5</v>
      </c>
      <c r="BC24" s="74">
        <v>4.4000000000000004</v>
      </c>
      <c r="BD24" s="74">
        <v>7.2</v>
      </c>
      <c r="BE24" s="74">
        <v>5.5</v>
      </c>
      <c r="BF24" s="74">
        <v>5.0999999999999996</v>
      </c>
      <c r="BG24" s="74">
        <v>5.9</v>
      </c>
      <c r="BH24" s="74">
        <v>5.2</v>
      </c>
      <c r="BI24" s="74">
        <v>5.9</v>
      </c>
      <c r="BJ24" s="74">
        <v>7</v>
      </c>
      <c r="BK24" s="74">
        <v>6.8</v>
      </c>
      <c r="BL24" s="74">
        <v>6.4</v>
      </c>
      <c r="BM24" s="74">
        <v>7.1</v>
      </c>
      <c r="BN24" s="74">
        <v>7.2</v>
      </c>
      <c r="BO24" s="74">
        <v>7.5</v>
      </c>
      <c r="BP24" s="74">
        <v>5.4</v>
      </c>
      <c r="BQ24" s="74">
        <v>3.8</v>
      </c>
      <c r="BR24" s="74">
        <v>2</v>
      </c>
      <c r="BS24" s="74">
        <v>2.1</v>
      </c>
      <c r="BT24" s="74">
        <v>17.100000000000001</v>
      </c>
      <c r="BU24" s="74">
        <v>62.1</v>
      </c>
      <c r="BV24" s="74">
        <v>20.8</v>
      </c>
    </row>
    <row r="25" spans="1:74" x14ac:dyDescent="0.25">
      <c r="A25" s="63" t="s">
        <v>49</v>
      </c>
      <c r="B25" s="63">
        <v>54049</v>
      </c>
      <c r="C25" s="63" t="s">
        <v>48</v>
      </c>
      <c r="D25" s="91">
        <v>311.26522685013191</v>
      </c>
      <c r="E25" s="94">
        <v>56256</v>
      </c>
      <c r="F25" s="64">
        <v>180.7333269099351</v>
      </c>
      <c r="G25" s="94">
        <v>23278</v>
      </c>
      <c r="H25" s="64">
        <v>2.37</v>
      </c>
      <c r="I25" s="94">
        <v>55084</v>
      </c>
      <c r="J25" s="94">
        <v>1284</v>
      </c>
      <c r="K25" s="94">
        <v>1080</v>
      </c>
      <c r="L25" s="94">
        <v>1391</v>
      </c>
      <c r="M25" s="94">
        <v>1245</v>
      </c>
      <c r="N25" s="94">
        <v>1209</v>
      </c>
      <c r="O25" s="94">
        <v>1190</v>
      </c>
      <c r="P25" s="94">
        <v>1038</v>
      </c>
      <c r="Q25" s="94">
        <v>1057</v>
      </c>
      <c r="R25" s="94">
        <v>902</v>
      </c>
      <c r="S25" s="94">
        <v>2057</v>
      </c>
      <c r="T25" s="94">
        <v>2456</v>
      </c>
      <c r="U25" s="94">
        <v>3224</v>
      </c>
      <c r="V25" s="94">
        <v>2239</v>
      </c>
      <c r="W25" s="94">
        <v>1007</v>
      </c>
      <c r="X25" s="94">
        <v>1087</v>
      </c>
      <c r="Y25" s="94">
        <v>812</v>
      </c>
      <c r="Z25" s="64">
        <v>16.131110920182145</v>
      </c>
      <c r="AA25" s="64">
        <v>10.542142795772833</v>
      </c>
      <c r="AB25" s="64">
        <v>17.986940458802302</v>
      </c>
      <c r="AC25" s="64">
        <v>8.8366698169945863</v>
      </c>
      <c r="AD25" s="64">
        <v>46.503136008248127</v>
      </c>
      <c r="AE25" s="94">
        <v>29526</v>
      </c>
      <c r="AF25" s="94">
        <v>55094</v>
      </c>
      <c r="AG25" s="132">
        <v>0.44660194174757284</v>
      </c>
      <c r="AH25" s="94">
        <v>23278</v>
      </c>
      <c r="AI25" s="94">
        <v>3022</v>
      </c>
      <c r="AJ25" s="94">
        <v>17239</v>
      </c>
      <c r="AK25" s="94">
        <v>6039</v>
      </c>
      <c r="AL25" s="94">
        <v>476</v>
      </c>
      <c r="AM25" s="94">
        <v>394</v>
      </c>
      <c r="AN25" s="94">
        <v>2425</v>
      </c>
      <c r="AO25" s="94">
        <v>1448</v>
      </c>
      <c r="AP25" s="94">
        <v>592</v>
      </c>
      <c r="AQ25" s="94">
        <v>1443</v>
      </c>
      <c r="AR25" s="94">
        <v>1754</v>
      </c>
      <c r="AS25" s="94">
        <v>701</v>
      </c>
      <c r="AT25" s="94">
        <v>419</v>
      </c>
      <c r="AU25" s="94">
        <v>3309</v>
      </c>
      <c r="AV25" s="94">
        <v>959</v>
      </c>
      <c r="AW25" s="94">
        <v>94</v>
      </c>
      <c r="AX25" s="94">
        <v>7845</v>
      </c>
      <c r="AY25" s="94">
        <v>369</v>
      </c>
      <c r="AZ25" s="94">
        <v>59</v>
      </c>
      <c r="BA25" s="64">
        <v>0.1992192758110109</v>
      </c>
      <c r="BB25" s="74">
        <v>5.5</v>
      </c>
      <c r="BC25" s="74">
        <v>5.7</v>
      </c>
      <c r="BD25" s="74">
        <v>5.6</v>
      </c>
      <c r="BE25" s="74">
        <v>6.5</v>
      </c>
      <c r="BF25" s="74">
        <v>8</v>
      </c>
      <c r="BG25" s="74">
        <v>6.5</v>
      </c>
      <c r="BH25" s="74">
        <v>5.7</v>
      </c>
      <c r="BI25" s="74">
        <v>6</v>
      </c>
      <c r="BJ25" s="74">
        <v>5.9</v>
      </c>
      <c r="BK25" s="74">
        <v>6.2</v>
      </c>
      <c r="BL25" s="74">
        <v>6.2</v>
      </c>
      <c r="BM25" s="74">
        <v>6.4</v>
      </c>
      <c r="BN25" s="74">
        <v>6.7</v>
      </c>
      <c r="BO25" s="74">
        <v>6.7</v>
      </c>
      <c r="BP25" s="74">
        <v>4.8</v>
      </c>
      <c r="BQ25" s="74">
        <v>3.5</v>
      </c>
      <c r="BR25" s="74">
        <v>2.1</v>
      </c>
      <c r="BS25" s="74">
        <v>2</v>
      </c>
      <c r="BT25" s="74">
        <v>16.799999999999997</v>
      </c>
      <c r="BU25" s="74">
        <v>64.100000000000009</v>
      </c>
      <c r="BV25" s="74">
        <v>19.100000000000001</v>
      </c>
    </row>
    <row r="26" spans="1:74" x14ac:dyDescent="0.25">
      <c r="A26" s="63" t="s">
        <v>51</v>
      </c>
      <c r="B26" s="63">
        <v>54051</v>
      </c>
      <c r="C26" s="63" t="s">
        <v>50</v>
      </c>
      <c r="D26" s="91">
        <v>311.65229194105433</v>
      </c>
      <c r="E26" s="94">
        <v>30813</v>
      </c>
      <c r="F26" s="64">
        <v>98.869800725957589</v>
      </c>
      <c r="G26" s="94">
        <v>11811</v>
      </c>
      <c r="H26" s="64">
        <v>2.57</v>
      </c>
      <c r="I26" s="94">
        <v>30306</v>
      </c>
      <c r="J26" s="94">
        <v>880</v>
      </c>
      <c r="K26" s="94">
        <v>605</v>
      </c>
      <c r="L26" s="94">
        <v>777</v>
      </c>
      <c r="M26" s="94">
        <v>862</v>
      </c>
      <c r="N26" s="94">
        <v>732</v>
      </c>
      <c r="O26" s="94">
        <v>333</v>
      </c>
      <c r="P26" s="94">
        <v>455</v>
      </c>
      <c r="Q26" s="94">
        <v>514</v>
      </c>
      <c r="R26" s="94">
        <v>427</v>
      </c>
      <c r="S26" s="94">
        <v>1018</v>
      </c>
      <c r="T26" s="94">
        <v>1410</v>
      </c>
      <c r="U26" s="94">
        <v>1063</v>
      </c>
      <c r="V26" s="94">
        <v>1132</v>
      </c>
      <c r="W26" s="94">
        <v>591</v>
      </c>
      <c r="X26" s="94">
        <v>574</v>
      </c>
      <c r="Y26" s="94">
        <v>438</v>
      </c>
      <c r="Z26" s="64">
        <v>19.151638303276606</v>
      </c>
      <c r="AA26" s="64">
        <v>13.495893658453983</v>
      </c>
      <c r="AB26" s="64">
        <v>14.638895944458556</v>
      </c>
      <c r="AC26" s="64">
        <v>8.6190839048344756</v>
      </c>
      <c r="AD26" s="64">
        <v>44.094488188976378</v>
      </c>
      <c r="AE26" s="94">
        <v>30706</v>
      </c>
      <c r="AF26" s="94">
        <v>52371</v>
      </c>
      <c r="AG26" s="132">
        <v>0.47286427906189143</v>
      </c>
      <c r="AH26" s="94">
        <v>11811</v>
      </c>
      <c r="AI26" s="94">
        <v>3059</v>
      </c>
      <c r="AJ26" s="94">
        <v>9469</v>
      </c>
      <c r="AK26" s="94">
        <v>2342</v>
      </c>
      <c r="AL26" s="94">
        <v>260</v>
      </c>
      <c r="AM26" s="94">
        <v>480</v>
      </c>
      <c r="AN26" s="94">
        <v>1285</v>
      </c>
      <c r="AO26" s="94">
        <v>659</v>
      </c>
      <c r="AP26" s="94">
        <v>678</v>
      </c>
      <c r="AQ26" s="94">
        <v>568</v>
      </c>
      <c r="AR26" s="94">
        <v>908</v>
      </c>
      <c r="AS26" s="94">
        <v>342</v>
      </c>
      <c r="AT26" s="94">
        <v>81</v>
      </c>
      <c r="AU26" s="94">
        <v>1970</v>
      </c>
      <c r="AV26" s="94">
        <v>373</v>
      </c>
      <c r="AW26" s="94">
        <v>77</v>
      </c>
      <c r="AX26" s="94">
        <v>3623</v>
      </c>
      <c r="AY26" s="94">
        <v>111</v>
      </c>
      <c r="AZ26" s="94">
        <v>38</v>
      </c>
      <c r="BA26" s="64">
        <v>0.17890509036933555</v>
      </c>
      <c r="BB26" s="74">
        <v>4.8</v>
      </c>
      <c r="BC26" s="74">
        <v>5.2</v>
      </c>
      <c r="BD26" s="74">
        <v>5.7</v>
      </c>
      <c r="BE26" s="74">
        <v>5.4</v>
      </c>
      <c r="BF26" s="74">
        <v>4.8</v>
      </c>
      <c r="BG26" s="74">
        <v>5.9</v>
      </c>
      <c r="BH26" s="74">
        <v>5.3</v>
      </c>
      <c r="BI26" s="74">
        <v>5.9</v>
      </c>
      <c r="BJ26" s="74">
        <v>5.5</v>
      </c>
      <c r="BK26" s="74">
        <v>6.8</v>
      </c>
      <c r="BL26" s="74">
        <v>6.6</v>
      </c>
      <c r="BM26" s="74">
        <v>7.3</v>
      </c>
      <c r="BN26" s="74">
        <v>8.5</v>
      </c>
      <c r="BO26" s="74">
        <v>7.3</v>
      </c>
      <c r="BP26" s="74">
        <v>6.5</v>
      </c>
      <c r="BQ26" s="74">
        <v>3.6</v>
      </c>
      <c r="BR26" s="74">
        <v>3</v>
      </c>
      <c r="BS26" s="74">
        <v>1.8</v>
      </c>
      <c r="BT26" s="74">
        <v>15.7</v>
      </c>
      <c r="BU26" s="74">
        <v>62</v>
      </c>
      <c r="BV26" s="74">
        <v>22.200000000000003</v>
      </c>
    </row>
    <row r="27" spans="1:74" x14ac:dyDescent="0.25">
      <c r="A27" s="63" t="s">
        <v>53</v>
      </c>
      <c r="B27" s="63">
        <v>54053</v>
      </c>
      <c r="C27" s="63" t="s">
        <v>52</v>
      </c>
      <c r="D27" s="91">
        <v>444.884650650948</v>
      </c>
      <c r="E27" s="94">
        <v>25667</v>
      </c>
      <c r="F27" s="64">
        <v>57.693606561710908</v>
      </c>
      <c r="G27" s="94">
        <v>10057</v>
      </c>
      <c r="H27" s="64">
        <v>2.48</v>
      </c>
      <c r="I27" s="94">
        <v>24974</v>
      </c>
      <c r="J27" s="94">
        <v>802</v>
      </c>
      <c r="K27" s="94">
        <v>296</v>
      </c>
      <c r="L27" s="94">
        <v>920</v>
      </c>
      <c r="M27" s="94">
        <v>527</v>
      </c>
      <c r="N27" s="94">
        <v>610</v>
      </c>
      <c r="O27" s="94">
        <v>585</v>
      </c>
      <c r="P27" s="94">
        <v>521</v>
      </c>
      <c r="Q27" s="94">
        <v>516</v>
      </c>
      <c r="R27" s="94">
        <v>254</v>
      </c>
      <c r="S27" s="94">
        <v>796</v>
      </c>
      <c r="T27" s="94">
        <v>984</v>
      </c>
      <c r="U27" s="94">
        <v>1230</v>
      </c>
      <c r="V27" s="94">
        <v>818</v>
      </c>
      <c r="W27" s="94">
        <v>200</v>
      </c>
      <c r="X27" s="94">
        <v>612</v>
      </c>
      <c r="Y27" s="94">
        <v>386</v>
      </c>
      <c r="Z27" s="64">
        <v>20.065625932186538</v>
      </c>
      <c r="AA27" s="64">
        <v>11.305558317589739</v>
      </c>
      <c r="AB27" s="64">
        <v>18.653674057870141</v>
      </c>
      <c r="AC27" s="64">
        <v>7.9148851546186743</v>
      </c>
      <c r="AD27" s="64">
        <v>42.060256537734915</v>
      </c>
      <c r="AE27" s="94">
        <v>28598</v>
      </c>
      <c r="AF27" s="94">
        <v>49957</v>
      </c>
      <c r="AG27" s="132">
        <v>0.50024858307646414</v>
      </c>
      <c r="AH27" s="94">
        <v>10057</v>
      </c>
      <c r="AI27" s="94">
        <v>2211</v>
      </c>
      <c r="AJ27" s="94">
        <v>8457</v>
      </c>
      <c r="AK27" s="94">
        <v>1600</v>
      </c>
      <c r="AL27" s="94">
        <v>324</v>
      </c>
      <c r="AM27" s="94">
        <v>324</v>
      </c>
      <c r="AN27" s="94">
        <v>959</v>
      </c>
      <c r="AO27" s="94">
        <v>835</v>
      </c>
      <c r="AP27" s="94">
        <v>300</v>
      </c>
      <c r="AQ27" s="94">
        <v>473</v>
      </c>
      <c r="AR27" s="94">
        <v>881</v>
      </c>
      <c r="AS27" s="94">
        <v>258</v>
      </c>
      <c r="AT27" s="94">
        <v>93</v>
      </c>
      <c r="AU27" s="94">
        <v>1236</v>
      </c>
      <c r="AV27" s="94">
        <v>303</v>
      </c>
      <c r="AW27" s="94">
        <v>136</v>
      </c>
      <c r="AX27" s="94">
        <v>3004</v>
      </c>
      <c r="AY27" s="94">
        <v>53</v>
      </c>
      <c r="AZ27" s="94">
        <v>66</v>
      </c>
      <c r="BA27" s="64">
        <v>0.18680367766360195</v>
      </c>
      <c r="BB27" s="74">
        <v>5.0999999999999996</v>
      </c>
      <c r="BC27" s="74">
        <v>5.5</v>
      </c>
      <c r="BD27" s="74">
        <v>6.3</v>
      </c>
      <c r="BE27" s="74">
        <v>5.8</v>
      </c>
      <c r="BF27" s="74">
        <v>4.8</v>
      </c>
      <c r="BG27" s="74">
        <v>5.6</v>
      </c>
      <c r="BH27" s="74">
        <v>5.4</v>
      </c>
      <c r="BI27" s="74">
        <v>5.8</v>
      </c>
      <c r="BJ27" s="74">
        <v>6.4</v>
      </c>
      <c r="BK27" s="74">
        <v>6.1</v>
      </c>
      <c r="BL27" s="74">
        <v>6.7</v>
      </c>
      <c r="BM27" s="74">
        <v>7.2</v>
      </c>
      <c r="BN27" s="74">
        <v>8.1</v>
      </c>
      <c r="BO27" s="74">
        <v>7.5</v>
      </c>
      <c r="BP27" s="74">
        <v>4.9000000000000004</v>
      </c>
      <c r="BQ27" s="74">
        <v>3.3</v>
      </c>
      <c r="BR27" s="74">
        <v>2.9</v>
      </c>
      <c r="BS27" s="74">
        <v>2.5</v>
      </c>
      <c r="BT27" s="74">
        <v>16.899999999999999</v>
      </c>
      <c r="BU27" s="74">
        <v>61.900000000000013</v>
      </c>
      <c r="BV27" s="74">
        <v>21.099999999999998</v>
      </c>
    </row>
    <row r="28" spans="1:74" s="18" customFormat="1" x14ac:dyDescent="0.25">
      <c r="A28" s="63" t="s">
        <v>47</v>
      </c>
      <c r="B28" s="63">
        <v>54047</v>
      </c>
      <c r="C28" s="63" t="s">
        <v>46</v>
      </c>
      <c r="D28" s="91">
        <v>534.51682824919578</v>
      </c>
      <c r="E28" s="94">
        <v>19334</v>
      </c>
      <c r="F28" s="64">
        <v>36.170984669141873</v>
      </c>
      <c r="G28" s="94">
        <v>6413</v>
      </c>
      <c r="H28" s="64">
        <v>2.79</v>
      </c>
      <c r="I28" s="94">
        <v>17917</v>
      </c>
      <c r="J28" s="94">
        <v>945</v>
      </c>
      <c r="K28" s="94">
        <v>690</v>
      </c>
      <c r="L28" s="94">
        <v>706</v>
      </c>
      <c r="M28" s="94">
        <v>413</v>
      </c>
      <c r="N28" s="94">
        <v>439</v>
      </c>
      <c r="O28" s="94">
        <v>583</v>
      </c>
      <c r="P28" s="94">
        <v>442</v>
      </c>
      <c r="Q28" s="94">
        <v>181</v>
      </c>
      <c r="R28" s="94">
        <v>362</v>
      </c>
      <c r="S28" s="94">
        <v>386</v>
      </c>
      <c r="T28" s="94">
        <v>343</v>
      </c>
      <c r="U28" s="94">
        <v>533</v>
      </c>
      <c r="V28" s="94">
        <v>199</v>
      </c>
      <c r="W28" s="94">
        <v>84</v>
      </c>
      <c r="X28" s="94">
        <v>82</v>
      </c>
      <c r="Y28" s="94">
        <v>25</v>
      </c>
      <c r="Z28" s="64">
        <v>36.503976298144394</v>
      </c>
      <c r="AA28" s="64">
        <v>13.285513800093559</v>
      </c>
      <c r="AB28" s="64">
        <v>24.450335256510215</v>
      </c>
      <c r="AC28" s="64">
        <v>6.0190238577888664</v>
      </c>
      <c r="AD28" s="64">
        <v>19.741150787462967</v>
      </c>
      <c r="AE28" s="94">
        <v>15474</v>
      </c>
      <c r="AF28" s="94">
        <v>30127</v>
      </c>
      <c r="AG28" s="132">
        <v>0.74239825354748168</v>
      </c>
      <c r="AH28" s="94">
        <v>6413</v>
      </c>
      <c r="AI28" s="94">
        <v>3150</v>
      </c>
      <c r="AJ28" s="94">
        <v>5157</v>
      </c>
      <c r="AK28" s="94">
        <v>1256</v>
      </c>
      <c r="AL28" s="94">
        <v>525</v>
      </c>
      <c r="AM28" s="94">
        <v>377</v>
      </c>
      <c r="AN28" s="94">
        <v>1016</v>
      </c>
      <c r="AO28" s="94">
        <v>841</v>
      </c>
      <c r="AP28" s="94">
        <v>236</v>
      </c>
      <c r="AQ28" s="94">
        <v>202</v>
      </c>
      <c r="AR28" s="94">
        <v>630</v>
      </c>
      <c r="AS28" s="94">
        <v>207</v>
      </c>
      <c r="AT28" s="94">
        <v>63</v>
      </c>
      <c r="AU28" s="94">
        <v>719</v>
      </c>
      <c r="AV28" s="94">
        <v>10</v>
      </c>
      <c r="AW28" s="94">
        <v>0</v>
      </c>
      <c r="AX28" s="94">
        <v>911</v>
      </c>
      <c r="AY28" s="94">
        <v>1</v>
      </c>
      <c r="AZ28" s="94">
        <v>0</v>
      </c>
      <c r="BA28" s="64">
        <v>0.22324851864761242</v>
      </c>
      <c r="BB28" s="74">
        <v>4.9000000000000004</v>
      </c>
      <c r="BC28" s="74">
        <v>6.4</v>
      </c>
      <c r="BD28" s="74">
        <v>5.3</v>
      </c>
      <c r="BE28" s="74">
        <v>5</v>
      </c>
      <c r="BF28" s="74">
        <v>4.4000000000000004</v>
      </c>
      <c r="BG28" s="74">
        <v>5.6</v>
      </c>
      <c r="BH28" s="74">
        <v>5.2</v>
      </c>
      <c r="BI28" s="74">
        <v>6.3</v>
      </c>
      <c r="BJ28" s="74">
        <v>5.8</v>
      </c>
      <c r="BK28" s="74">
        <v>6.3</v>
      </c>
      <c r="BL28" s="74">
        <v>6.5</v>
      </c>
      <c r="BM28" s="74">
        <v>6.9</v>
      </c>
      <c r="BN28" s="74">
        <v>9.5</v>
      </c>
      <c r="BO28" s="74">
        <v>8.4</v>
      </c>
      <c r="BP28" s="74">
        <v>5.4</v>
      </c>
      <c r="BQ28" s="74">
        <v>3.8</v>
      </c>
      <c r="BR28" s="74">
        <v>2.2999999999999998</v>
      </c>
      <c r="BS28" s="74">
        <v>2.1</v>
      </c>
      <c r="BT28" s="74">
        <v>16.600000000000001</v>
      </c>
      <c r="BU28" s="74">
        <v>61.499999999999993</v>
      </c>
      <c r="BV28" s="74">
        <v>22.000000000000004</v>
      </c>
    </row>
    <row r="29" spans="1:74" s="25" customFormat="1" x14ac:dyDescent="0.25">
      <c r="A29" s="63" t="s">
        <v>55</v>
      </c>
      <c r="B29" s="63">
        <v>54055</v>
      </c>
      <c r="C29" s="63" t="s">
        <v>54</v>
      </c>
      <c r="D29" s="91">
        <v>420.36821579955307</v>
      </c>
      <c r="E29" s="94">
        <v>59892</v>
      </c>
      <c r="F29" s="64">
        <v>142.56440441813342</v>
      </c>
      <c r="G29" s="94">
        <v>24634</v>
      </c>
      <c r="H29" s="64">
        <v>2.38</v>
      </c>
      <c r="I29" s="94">
        <v>58704</v>
      </c>
      <c r="J29" s="94">
        <v>1901</v>
      </c>
      <c r="K29" s="94">
        <v>1549</v>
      </c>
      <c r="L29" s="94">
        <v>1699</v>
      </c>
      <c r="M29" s="94">
        <v>1864</v>
      </c>
      <c r="N29" s="94">
        <v>1811</v>
      </c>
      <c r="O29" s="94">
        <v>1511</v>
      </c>
      <c r="P29" s="94">
        <v>1184</v>
      </c>
      <c r="Q29" s="94">
        <v>1261</v>
      </c>
      <c r="R29" s="94">
        <v>1469</v>
      </c>
      <c r="S29" s="94">
        <v>1571</v>
      </c>
      <c r="T29" s="94">
        <v>2676</v>
      </c>
      <c r="U29" s="94">
        <v>2818</v>
      </c>
      <c r="V29" s="94">
        <v>1401</v>
      </c>
      <c r="W29" s="94">
        <v>860</v>
      </c>
      <c r="X29" s="94">
        <v>570</v>
      </c>
      <c r="Y29" s="94">
        <v>489</v>
      </c>
      <c r="Z29" s="64">
        <v>20.902005358447674</v>
      </c>
      <c r="AA29" s="64">
        <v>14.918405455873994</v>
      </c>
      <c r="AB29" s="64">
        <v>22.022408053909231</v>
      </c>
      <c r="AC29" s="64">
        <v>6.3773646180076318</v>
      </c>
      <c r="AD29" s="64">
        <v>35.779816513761467</v>
      </c>
      <c r="AE29" s="94">
        <v>25061</v>
      </c>
      <c r="AF29" s="94">
        <v>43293</v>
      </c>
      <c r="AG29" s="132">
        <v>0.57842818868230905</v>
      </c>
      <c r="AH29" s="94">
        <v>24634</v>
      </c>
      <c r="AI29" s="94">
        <v>4781</v>
      </c>
      <c r="AJ29" s="94">
        <v>16986</v>
      </c>
      <c r="AK29" s="94">
        <v>7648</v>
      </c>
      <c r="AL29" s="94">
        <v>478</v>
      </c>
      <c r="AM29" s="94">
        <v>826</v>
      </c>
      <c r="AN29" s="94">
        <v>3243</v>
      </c>
      <c r="AO29" s="94">
        <v>1781</v>
      </c>
      <c r="AP29" s="94">
        <v>1203</v>
      </c>
      <c r="AQ29" s="94">
        <v>1852</v>
      </c>
      <c r="AR29" s="94">
        <v>2033</v>
      </c>
      <c r="AS29" s="94">
        <v>1210</v>
      </c>
      <c r="AT29" s="94">
        <v>492</v>
      </c>
      <c r="AU29" s="94">
        <v>3175</v>
      </c>
      <c r="AV29" s="94">
        <v>536</v>
      </c>
      <c r="AW29" s="94">
        <v>176</v>
      </c>
      <c r="AX29" s="94">
        <v>5706</v>
      </c>
      <c r="AY29" s="94">
        <v>229</v>
      </c>
      <c r="AZ29" s="94">
        <v>7</v>
      </c>
      <c r="BA29" s="64">
        <v>0.2514489911535277</v>
      </c>
      <c r="BB29" s="74">
        <v>5.4</v>
      </c>
      <c r="BC29" s="74">
        <v>6.8</v>
      </c>
      <c r="BD29" s="74">
        <v>5.0999999999999996</v>
      </c>
      <c r="BE29" s="74">
        <v>6.1</v>
      </c>
      <c r="BF29" s="74">
        <v>6</v>
      </c>
      <c r="BG29" s="74">
        <v>5.9</v>
      </c>
      <c r="BH29" s="74">
        <v>5.4</v>
      </c>
      <c r="BI29" s="74">
        <v>4.8</v>
      </c>
      <c r="BJ29" s="74">
        <v>6.6</v>
      </c>
      <c r="BK29" s="74">
        <v>6.3</v>
      </c>
      <c r="BL29" s="74">
        <v>6.1</v>
      </c>
      <c r="BM29" s="74">
        <v>5.7</v>
      </c>
      <c r="BN29" s="74">
        <v>7.9</v>
      </c>
      <c r="BO29" s="74">
        <v>7.7</v>
      </c>
      <c r="BP29" s="74">
        <v>5.2</v>
      </c>
      <c r="BQ29" s="74">
        <v>4.3</v>
      </c>
      <c r="BR29" s="74">
        <v>2.1</v>
      </c>
      <c r="BS29" s="74">
        <v>2.5</v>
      </c>
      <c r="BT29" s="74">
        <v>17.299999999999997</v>
      </c>
      <c r="BU29" s="74">
        <v>60.8</v>
      </c>
      <c r="BV29" s="74">
        <v>21.8</v>
      </c>
    </row>
    <row r="30" spans="1:74" x14ac:dyDescent="0.25">
      <c r="A30" s="63" t="s">
        <v>57</v>
      </c>
      <c r="B30" s="63">
        <v>54057</v>
      </c>
      <c r="C30" s="63" t="s">
        <v>56</v>
      </c>
      <c r="D30" s="91">
        <v>329.41557470817082</v>
      </c>
      <c r="E30" s="94">
        <v>27045</v>
      </c>
      <c r="F30" s="64">
        <v>82.164172413584851</v>
      </c>
      <c r="G30" s="94">
        <v>10431</v>
      </c>
      <c r="H30" s="64">
        <v>2.5299999999999998</v>
      </c>
      <c r="I30" s="94">
        <v>26396</v>
      </c>
      <c r="J30" s="94">
        <v>525</v>
      </c>
      <c r="K30" s="94">
        <v>672</v>
      </c>
      <c r="L30" s="94">
        <v>649</v>
      </c>
      <c r="M30" s="94">
        <v>355</v>
      </c>
      <c r="N30" s="94">
        <v>470</v>
      </c>
      <c r="O30" s="94">
        <v>368</v>
      </c>
      <c r="P30" s="94">
        <v>532</v>
      </c>
      <c r="Q30" s="94">
        <v>517</v>
      </c>
      <c r="R30" s="94">
        <v>373</v>
      </c>
      <c r="S30" s="94">
        <v>1005</v>
      </c>
      <c r="T30" s="94">
        <v>1201</v>
      </c>
      <c r="U30" s="94">
        <v>1829</v>
      </c>
      <c r="V30" s="94">
        <v>845</v>
      </c>
      <c r="W30" s="94">
        <v>313</v>
      </c>
      <c r="X30" s="94">
        <v>445</v>
      </c>
      <c r="Y30" s="94">
        <v>332</v>
      </c>
      <c r="Z30" s="64">
        <v>17.697248585945736</v>
      </c>
      <c r="AA30" s="64">
        <v>7.9091170549324126</v>
      </c>
      <c r="AB30" s="64">
        <v>17.160387307065477</v>
      </c>
      <c r="AC30" s="64">
        <v>9.6347425941903939</v>
      </c>
      <c r="AD30" s="64">
        <v>47.598504457865978</v>
      </c>
      <c r="AE30" s="94">
        <v>30564</v>
      </c>
      <c r="AF30" s="94">
        <v>57345</v>
      </c>
      <c r="AG30" s="132">
        <v>0.42766752947943631</v>
      </c>
      <c r="AH30" s="94">
        <v>10431</v>
      </c>
      <c r="AI30" s="94">
        <v>2110</v>
      </c>
      <c r="AJ30" s="94">
        <v>8177</v>
      </c>
      <c r="AK30" s="94">
        <v>2254</v>
      </c>
      <c r="AL30" s="94">
        <v>198</v>
      </c>
      <c r="AM30" s="94">
        <v>492</v>
      </c>
      <c r="AN30" s="94">
        <v>964</v>
      </c>
      <c r="AO30" s="94">
        <v>375</v>
      </c>
      <c r="AP30" s="94">
        <v>355</v>
      </c>
      <c r="AQ30" s="94">
        <v>411</v>
      </c>
      <c r="AR30" s="94">
        <v>795</v>
      </c>
      <c r="AS30" s="94">
        <v>441</v>
      </c>
      <c r="AT30" s="94">
        <v>176</v>
      </c>
      <c r="AU30" s="94">
        <v>1769</v>
      </c>
      <c r="AV30" s="94">
        <v>297</v>
      </c>
      <c r="AW30" s="94">
        <v>63</v>
      </c>
      <c r="AX30" s="94">
        <v>3511</v>
      </c>
      <c r="AY30" s="94">
        <v>155</v>
      </c>
      <c r="AZ30" s="94">
        <v>77</v>
      </c>
      <c r="BA30" s="64">
        <v>0.16777458081158844</v>
      </c>
      <c r="BB30" s="74">
        <v>4.5999999999999996</v>
      </c>
      <c r="BC30" s="74">
        <v>4.9000000000000004</v>
      </c>
      <c r="BD30" s="74">
        <v>6.8</v>
      </c>
      <c r="BE30" s="74">
        <v>6.6</v>
      </c>
      <c r="BF30" s="74">
        <v>5.0999999999999996</v>
      </c>
      <c r="BG30" s="74">
        <v>6.3</v>
      </c>
      <c r="BH30" s="74">
        <v>5.2</v>
      </c>
      <c r="BI30" s="74">
        <v>5.5</v>
      </c>
      <c r="BJ30" s="74">
        <v>5.4</v>
      </c>
      <c r="BK30" s="74">
        <v>6.8</v>
      </c>
      <c r="BL30" s="74">
        <v>7.2</v>
      </c>
      <c r="BM30" s="74">
        <v>6.1</v>
      </c>
      <c r="BN30" s="74">
        <v>7.7</v>
      </c>
      <c r="BO30" s="74">
        <v>7</v>
      </c>
      <c r="BP30" s="74">
        <v>6.3</v>
      </c>
      <c r="BQ30" s="74">
        <v>3.8</v>
      </c>
      <c r="BR30" s="74">
        <v>2.6</v>
      </c>
      <c r="BS30" s="74">
        <v>2</v>
      </c>
      <c r="BT30" s="74">
        <v>16.3</v>
      </c>
      <c r="BU30" s="74">
        <v>61.900000000000006</v>
      </c>
      <c r="BV30" s="74">
        <v>21.700000000000003</v>
      </c>
    </row>
    <row r="31" spans="1:74" x14ac:dyDescent="0.25">
      <c r="A31" s="63" t="s">
        <v>59</v>
      </c>
      <c r="B31" s="63">
        <v>54059</v>
      </c>
      <c r="C31" s="63" t="s">
        <v>58</v>
      </c>
      <c r="D31" s="91">
        <v>423.76271025248752</v>
      </c>
      <c r="E31" s="94">
        <v>23821</v>
      </c>
      <c r="F31" s="64">
        <v>56.213063168788267</v>
      </c>
      <c r="G31" s="94">
        <v>9110</v>
      </c>
      <c r="H31" s="64">
        <v>2.61</v>
      </c>
      <c r="I31" s="94">
        <v>23742</v>
      </c>
      <c r="J31" s="94">
        <v>1435</v>
      </c>
      <c r="K31" s="94">
        <v>994</v>
      </c>
      <c r="L31" s="94">
        <v>701</v>
      </c>
      <c r="M31" s="94">
        <v>562</v>
      </c>
      <c r="N31" s="94">
        <v>351</v>
      </c>
      <c r="O31" s="94">
        <v>471</v>
      </c>
      <c r="P31" s="94">
        <v>561</v>
      </c>
      <c r="Q31" s="94">
        <v>351</v>
      </c>
      <c r="R31" s="94">
        <v>390</v>
      </c>
      <c r="S31" s="94">
        <v>701</v>
      </c>
      <c r="T31" s="94">
        <v>668</v>
      </c>
      <c r="U31" s="94">
        <v>961</v>
      </c>
      <c r="V31" s="94">
        <v>440</v>
      </c>
      <c r="W31" s="94">
        <v>244</v>
      </c>
      <c r="X31" s="94">
        <v>176</v>
      </c>
      <c r="Y31" s="94">
        <v>104</v>
      </c>
      <c r="Z31" s="64">
        <v>34.357848518111965</v>
      </c>
      <c r="AA31" s="64">
        <v>10.021953896816685</v>
      </c>
      <c r="AB31" s="64">
        <v>19.462129527991216</v>
      </c>
      <c r="AC31" s="64">
        <v>7.6948408342480787</v>
      </c>
      <c r="AD31" s="64">
        <v>28.463227222832053</v>
      </c>
      <c r="AE31" s="94">
        <v>19631</v>
      </c>
      <c r="AF31" s="94">
        <v>35349</v>
      </c>
      <c r="AG31" s="132">
        <v>0.63841931942919872</v>
      </c>
      <c r="AH31" s="94">
        <v>9110</v>
      </c>
      <c r="AI31" s="94">
        <v>2549</v>
      </c>
      <c r="AJ31" s="94">
        <v>6656</v>
      </c>
      <c r="AK31" s="94">
        <v>2454</v>
      </c>
      <c r="AL31" s="94">
        <v>395</v>
      </c>
      <c r="AM31" s="94">
        <v>627</v>
      </c>
      <c r="AN31" s="94">
        <v>1481</v>
      </c>
      <c r="AO31" s="94">
        <v>702</v>
      </c>
      <c r="AP31" s="94">
        <v>301</v>
      </c>
      <c r="AQ31" s="94">
        <v>291</v>
      </c>
      <c r="AR31" s="94">
        <v>951</v>
      </c>
      <c r="AS31" s="94">
        <v>210</v>
      </c>
      <c r="AT31" s="94">
        <v>88</v>
      </c>
      <c r="AU31" s="94">
        <v>1169</v>
      </c>
      <c r="AV31" s="94">
        <v>106</v>
      </c>
      <c r="AW31" s="94">
        <v>28</v>
      </c>
      <c r="AX31" s="94">
        <v>1842</v>
      </c>
      <c r="AY31" s="94">
        <v>44</v>
      </c>
      <c r="AZ31" s="94">
        <v>0</v>
      </c>
      <c r="BA31" s="64">
        <v>0.22926533090467516</v>
      </c>
      <c r="BB31" s="74">
        <v>5.8</v>
      </c>
      <c r="BC31" s="74">
        <v>4.9000000000000004</v>
      </c>
      <c r="BD31" s="74">
        <v>7.3</v>
      </c>
      <c r="BE31" s="74">
        <v>6.1</v>
      </c>
      <c r="BF31" s="74">
        <v>4.5</v>
      </c>
      <c r="BG31" s="74">
        <v>5.4</v>
      </c>
      <c r="BH31" s="74">
        <v>5.2</v>
      </c>
      <c r="BI31" s="74">
        <v>5.4</v>
      </c>
      <c r="BJ31" s="74">
        <v>6.8</v>
      </c>
      <c r="BK31" s="74">
        <v>6.5</v>
      </c>
      <c r="BL31" s="74">
        <v>6.6</v>
      </c>
      <c r="BM31" s="74">
        <v>7.3</v>
      </c>
      <c r="BN31" s="74">
        <v>8.1</v>
      </c>
      <c r="BO31" s="74">
        <v>6.7</v>
      </c>
      <c r="BP31" s="74">
        <v>6.7</v>
      </c>
      <c r="BQ31" s="74">
        <v>4</v>
      </c>
      <c r="BR31" s="74">
        <v>1.4</v>
      </c>
      <c r="BS31" s="74">
        <v>1.3</v>
      </c>
      <c r="BT31" s="74">
        <v>18</v>
      </c>
      <c r="BU31" s="74">
        <v>61.9</v>
      </c>
      <c r="BV31" s="74">
        <v>20.099999999999998</v>
      </c>
    </row>
    <row r="32" spans="1:74" x14ac:dyDescent="0.25">
      <c r="A32" s="63" t="s">
        <v>61</v>
      </c>
      <c r="B32" s="63">
        <v>54061</v>
      </c>
      <c r="C32" s="63" t="s">
        <v>60</v>
      </c>
      <c r="D32" s="91">
        <v>365.66581310538135</v>
      </c>
      <c r="E32" s="94">
        <v>105695</v>
      </c>
      <c r="F32" s="64">
        <v>289.04807671900062</v>
      </c>
      <c r="G32" s="94">
        <v>43640</v>
      </c>
      <c r="H32" s="64">
        <v>2.2999999999999998</v>
      </c>
      <c r="I32" s="94">
        <v>100226</v>
      </c>
      <c r="J32" s="94">
        <v>4302</v>
      </c>
      <c r="K32" s="94">
        <v>1849</v>
      </c>
      <c r="L32" s="94">
        <v>1958</v>
      </c>
      <c r="M32" s="94">
        <v>2355</v>
      </c>
      <c r="N32" s="94">
        <v>2301</v>
      </c>
      <c r="O32" s="94">
        <v>1565</v>
      </c>
      <c r="P32" s="94">
        <v>1921</v>
      </c>
      <c r="Q32" s="94">
        <v>1533</v>
      </c>
      <c r="R32" s="94">
        <v>1436</v>
      </c>
      <c r="S32" s="94">
        <v>3935</v>
      </c>
      <c r="T32" s="94">
        <v>3291</v>
      </c>
      <c r="U32" s="94">
        <v>4050</v>
      </c>
      <c r="V32" s="94">
        <v>3875</v>
      </c>
      <c r="W32" s="94">
        <v>2666</v>
      </c>
      <c r="X32" s="94">
        <v>3090</v>
      </c>
      <c r="Y32" s="94">
        <v>3513</v>
      </c>
      <c r="Z32" s="64">
        <v>18.581576535288725</v>
      </c>
      <c r="AA32" s="64">
        <v>10.669110907424381</v>
      </c>
      <c r="AB32" s="64">
        <v>14.791475710357471</v>
      </c>
      <c r="AC32" s="64">
        <v>9.0169569202566446</v>
      </c>
      <c r="AD32" s="64">
        <v>46.940879926672778</v>
      </c>
      <c r="AE32" s="94">
        <v>36502</v>
      </c>
      <c r="AF32" s="94">
        <v>56466</v>
      </c>
      <c r="AG32" s="132">
        <v>0.44042163153070579</v>
      </c>
      <c r="AH32" s="94">
        <v>43640</v>
      </c>
      <c r="AI32" s="94">
        <v>5521</v>
      </c>
      <c r="AJ32" s="94">
        <v>24935</v>
      </c>
      <c r="AK32" s="94">
        <v>18705</v>
      </c>
      <c r="AL32" s="94">
        <v>298</v>
      </c>
      <c r="AM32" s="94">
        <v>343</v>
      </c>
      <c r="AN32" s="94">
        <v>6316</v>
      </c>
      <c r="AO32" s="94">
        <v>1428</v>
      </c>
      <c r="AP32" s="94">
        <v>1185</v>
      </c>
      <c r="AQ32" s="94">
        <v>3462</v>
      </c>
      <c r="AR32" s="94">
        <v>1830</v>
      </c>
      <c r="AS32" s="94">
        <v>1758</v>
      </c>
      <c r="AT32" s="94">
        <v>1184</v>
      </c>
      <c r="AU32" s="94">
        <v>4092</v>
      </c>
      <c r="AV32" s="94">
        <v>2121</v>
      </c>
      <c r="AW32" s="94">
        <v>901</v>
      </c>
      <c r="AX32" s="94">
        <v>14953</v>
      </c>
      <c r="AY32" s="94">
        <v>1792</v>
      </c>
      <c r="AZ32" s="94">
        <v>239</v>
      </c>
      <c r="BA32" s="64">
        <v>0.28881676292301084</v>
      </c>
      <c r="BB32" s="74">
        <v>4.8</v>
      </c>
      <c r="BC32" s="74">
        <v>4.5</v>
      </c>
      <c r="BD32" s="74">
        <v>4.5999999999999996</v>
      </c>
      <c r="BE32" s="74">
        <v>8.1999999999999993</v>
      </c>
      <c r="BF32" s="74">
        <v>15.2</v>
      </c>
      <c r="BG32" s="74">
        <v>8.6</v>
      </c>
      <c r="BH32" s="74">
        <v>7.6</v>
      </c>
      <c r="BI32" s="74">
        <v>6.6</v>
      </c>
      <c r="BJ32" s="74">
        <v>6.1</v>
      </c>
      <c r="BK32" s="74">
        <v>5.2</v>
      </c>
      <c r="BL32" s="74">
        <v>5.2</v>
      </c>
      <c r="BM32" s="74">
        <v>5.3</v>
      </c>
      <c r="BN32" s="74">
        <v>5.5</v>
      </c>
      <c r="BO32" s="74">
        <v>4.2</v>
      </c>
      <c r="BP32" s="74">
        <v>3.7</v>
      </c>
      <c r="BQ32" s="74">
        <v>2.2000000000000002</v>
      </c>
      <c r="BR32" s="74">
        <v>1.3</v>
      </c>
      <c r="BS32" s="74">
        <v>1.1000000000000001</v>
      </c>
      <c r="BT32" s="74">
        <v>13.9</v>
      </c>
      <c r="BU32" s="74">
        <v>73.500000000000014</v>
      </c>
      <c r="BV32" s="74">
        <v>12.500000000000002</v>
      </c>
    </row>
    <row r="33" spans="1:74" x14ac:dyDescent="0.25">
      <c r="A33" s="63" t="s">
        <v>63</v>
      </c>
      <c r="B33" s="63">
        <v>54063</v>
      </c>
      <c r="C33" s="63" t="s">
        <v>62</v>
      </c>
      <c r="D33" s="91">
        <v>473.10657764773742</v>
      </c>
      <c r="E33" s="94">
        <v>12492</v>
      </c>
      <c r="F33" s="64">
        <v>26.404198525646393</v>
      </c>
      <c r="G33" s="94">
        <v>4493</v>
      </c>
      <c r="H33" s="64">
        <v>2.77</v>
      </c>
      <c r="I33" s="94">
        <v>12437</v>
      </c>
      <c r="J33" s="94">
        <v>340</v>
      </c>
      <c r="K33" s="94">
        <v>177</v>
      </c>
      <c r="L33" s="94">
        <v>198</v>
      </c>
      <c r="M33" s="94">
        <v>284</v>
      </c>
      <c r="N33" s="94">
        <v>234</v>
      </c>
      <c r="O33" s="94">
        <v>366</v>
      </c>
      <c r="P33" s="94">
        <v>307</v>
      </c>
      <c r="Q33" s="94">
        <v>209</v>
      </c>
      <c r="R33" s="94">
        <v>184</v>
      </c>
      <c r="S33" s="94">
        <v>470</v>
      </c>
      <c r="T33" s="94">
        <v>438</v>
      </c>
      <c r="U33" s="94">
        <v>703</v>
      </c>
      <c r="V33" s="94">
        <v>200</v>
      </c>
      <c r="W33" s="94">
        <v>171</v>
      </c>
      <c r="X33" s="94">
        <v>125</v>
      </c>
      <c r="Y33" s="94">
        <v>87</v>
      </c>
      <c r="Z33" s="64">
        <v>15.913643445359449</v>
      </c>
      <c r="AA33" s="64">
        <v>11.529045181393279</v>
      </c>
      <c r="AB33" s="64">
        <v>23.725795682172269</v>
      </c>
      <c r="AC33" s="64">
        <v>10.460716670376142</v>
      </c>
      <c r="AD33" s="64">
        <v>38.370799020698868</v>
      </c>
      <c r="AE33" s="94">
        <v>23787</v>
      </c>
      <c r="AF33" s="94">
        <v>47417</v>
      </c>
      <c r="AG33" s="132">
        <v>0.51168484308925</v>
      </c>
      <c r="AH33" s="94">
        <v>4493</v>
      </c>
      <c r="AI33" s="94">
        <v>1894</v>
      </c>
      <c r="AJ33" s="94">
        <v>3644</v>
      </c>
      <c r="AK33" s="94">
        <v>849</v>
      </c>
      <c r="AL33" s="94">
        <v>208</v>
      </c>
      <c r="AM33" s="94">
        <v>121</v>
      </c>
      <c r="AN33" s="94">
        <v>262</v>
      </c>
      <c r="AO33" s="94">
        <v>375</v>
      </c>
      <c r="AP33" s="94">
        <v>305</v>
      </c>
      <c r="AQ33" s="94">
        <v>165</v>
      </c>
      <c r="AR33" s="94">
        <v>421</v>
      </c>
      <c r="AS33" s="94">
        <v>201</v>
      </c>
      <c r="AT33" s="94">
        <v>78</v>
      </c>
      <c r="AU33" s="94">
        <v>727</v>
      </c>
      <c r="AV33" s="94">
        <v>105</v>
      </c>
      <c r="AW33" s="94">
        <v>66</v>
      </c>
      <c r="AX33" s="94">
        <v>1160</v>
      </c>
      <c r="AY33" s="94">
        <v>71</v>
      </c>
      <c r="AZ33" s="94">
        <v>0</v>
      </c>
      <c r="BA33" s="64">
        <v>0.13388042203985931</v>
      </c>
      <c r="BB33" s="74">
        <v>4.7</v>
      </c>
      <c r="BC33" s="74">
        <v>6</v>
      </c>
      <c r="BD33" s="74">
        <v>5.8</v>
      </c>
      <c r="BE33" s="74">
        <v>6.9</v>
      </c>
      <c r="BF33" s="74">
        <v>3.3</v>
      </c>
      <c r="BG33" s="74">
        <v>5.0999999999999996</v>
      </c>
      <c r="BH33" s="74">
        <v>5.2</v>
      </c>
      <c r="BI33" s="74">
        <v>4</v>
      </c>
      <c r="BJ33" s="74">
        <v>6.8</v>
      </c>
      <c r="BK33" s="74">
        <v>6</v>
      </c>
      <c r="BL33" s="74">
        <v>6.8</v>
      </c>
      <c r="BM33" s="74">
        <v>7</v>
      </c>
      <c r="BN33" s="74">
        <v>8</v>
      </c>
      <c r="BO33" s="74">
        <v>9.6999999999999993</v>
      </c>
      <c r="BP33" s="74">
        <v>4.5999999999999996</v>
      </c>
      <c r="BQ33" s="74">
        <v>4.7</v>
      </c>
      <c r="BR33" s="74">
        <v>2.9</v>
      </c>
      <c r="BS33" s="74">
        <v>2.4</v>
      </c>
      <c r="BT33" s="74">
        <v>16.5</v>
      </c>
      <c r="BU33" s="74">
        <v>59.099999999999994</v>
      </c>
      <c r="BV33" s="74">
        <v>24.299999999999997</v>
      </c>
    </row>
    <row r="34" spans="1:74" x14ac:dyDescent="0.25">
      <c r="A34" s="63" t="s">
        <v>65</v>
      </c>
      <c r="B34" s="63">
        <v>54065</v>
      </c>
      <c r="C34" s="63" t="s">
        <v>64</v>
      </c>
      <c r="D34" s="91">
        <v>229.89969218044934</v>
      </c>
      <c r="E34" s="94">
        <v>17144</v>
      </c>
      <c r="F34" s="64">
        <v>74.571652695139733</v>
      </c>
      <c r="G34" s="94">
        <v>6957</v>
      </c>
      <c r="H34" s="64">
        <v>2.4500000000000002</v>
      </c>
      <c r="I34" s="94">
        <v>17034</v>
      </c>
      <c r="J34" s="94">
        <v>171</v>
      </c>
      <c r="K34" s="94">
        <v>263</v>
      </c>
      <c r="L34" s="94">
        <v>210</v>
      </c>
      <c r="M34" s="94">
        <v>388</v>
      </c>
      <c r="N34" s="94">
        <v>384</v>
      </c>
      <c r="O34" s="94">
        <v>352</v>
      </c>
      <c r="P34" s="94">
        <v>345</v>
      </c>
      <c r="Q34" s="94">
        <v>373</v>
      </c>
      <c r="R34" s="94">
        <v>390</v>
      </c>
      <c r="S34" s="94">
        <v>847</v>
      </c>
      <c r="T34" s="94">
        <v>893</v>
      </c>
      <c r="U34" s="94">
        <v>802</v>
      </c>
      <c r="V34" s="94">
        <v>687</v>
      </c>
      <c r="W34" s="94">
        <v>312</v>
      </c>
      <c r="X34" s="94">
        <v>405</v>
      </c>
      <c r="Y34" s="94">
        <v>135</v>
      </c>
      <c r="Z34" s="64">
        <v>9.2568635906281447</v>
      </c>
      <c r="AA34" s="64">
        <v>11.096737099324422</v>
      </c>
      <c r="AB34" s="64">
        <v>20.986057208566912</v>
      </c>
      <c r="AC34" s="64">
        <v>12.174787983326146</v>
      </c>
      <c r="AD34" s="64">
        <v>46.485554118154376</v>
      </c>
      <c r="AE34" s="94">
        <v>31402</v>
      </c>
      <c r="AF34" s="94">
        <v>56616</v>
      </c>
      <c r="AG34" s="132">
        <v>0.41339657898519477</v>
      </c>
      <c r="AH34" s="94">
        <v>6957</v>
      </c>
      <c r="AI34" s="94">
        <v>2209</v>
      </c>
      <c r="AJ34" s="94">
        <v>5930</v>
      </c>
      <c r="AK34" s="94">
        <v>1027</v>
      </c>
      <c r="AL34" s="94">
        <v>157</v>
      </c>
      <c r="AM34" s="94">
        <v>190</v>
      </c>
      <c r="AN34" s="94">
        <v>255</v>
      </c>
      <c r="AO34" s="94">
        <v>277</v>
      </c>
      <c r="AP34" s="94">
        <v>133</v>
      </c>
      <c r="AQ34" s="94">
        <v>626</v>
      </c>
      <c r="AR34" s="94">
        <v>529</v>
      </c>
      <c r="AS34" s="94">
        <v>139</v>
      </c>
      <c r="AT34" s="94">
        <v>375</v>
      </c>
      <c r="AU34" s="94">
        <v>1100</v>
      </c>
      <c r="AV34" s="94">
        <v>411</v>
      </c>
      <c r="AW34" s="94">
        <v>183</v>
      </c>
      <c r="AX34" s="94">
        <v>2113</v>
      </c>
      <c r="AY34" s="94">
        <v>187</v>
      </c>
      <c r="AZ34" s="94">
        <v>41</v>
      </c>
      <c r="BA34" s="64">
        <v>0.22036926742108398</v>
      </c>
      <c r="BB34" s="74">
        <v>4</v>
      </c>
      <c r="BC34" s="74">
        <v>4.5999999999999996</v>
      </c>
      <c r="BD34" s="74">
        <v>5.7</v>
      </c>
      <c r="BE34" s="74">
        <v>7.2</v>
      </c>
      <c r="BF34" s="74">
        <v>3.1</v>
      </c>
      <c r="BG34" s="74">
        <v>5.9</v>
      </c>
      <c r="BH34" s="74">
        <v>4.8</v>
      </c>
      <c r="BI34" s="74">
        <v>5.2</v>
      </c>
      <c r="BJ34" s="74">
        <v>5.4</v>
      </c>
      <c r="BK34" s="74">
        <v>6.5</v>
      </c>
      <c r="BL34" s="74">
        <v>7.8</v>
      </c>
      <c r="BM34" s="74">
        <v>8</v>
      </c>
      <c r="BN34" s="74">
        <v>8.8000000000000007</v>
      </c>
      <c r="BO34" s="74">
        <v>6.7</v>
      </c>
      <c r="BP34" s="74">
        <v>7.7</v>
      </c>
      <c r="BQ34" s="74">
        <v>5.4</v>
      </c>
      <c r="BR34" s="74">
        <v>1.7</v>
      </c>
      <c r="BS34" s="74">
        <v>1.7</v>
      </c>
      <c r="BT34" s="74">
        <v>14.3</v>
      </c>
      <c r="BU34" s="74">
        <v>62.7</v>
      </c>
      <c r="BV34" s="74">
        <v>23.2</v>
      </c>
    </row>
    <row r="35" spans="1:74" x14ac:dyDescent="0.25">
      <c r="A35" s="63" t="s">
        <v>67</v>
      </c>
      <c r="B35" s="63">
        <v>54067</v>
      </c>
      <c r="C35" s="63" t="s">
        <v>66</v>
      </c>
      <c r="D35" s="91">
        <v>653.88756833800983</v>
      </c>
      <c r="E35" s="94">
        <v>24770</v>
      </c>
      <c r="F35" s="64">
        <v>37.881130028145456</v>
      </c>
      <c r="G35" s="94">
        <v>9678</v>
      </c>
      <c r="H35" s="64">
        <v>2.54</v>
      </c>
      <c r="I35" s="94">
        <v>24619</v>
      </c>
      <c r="J35" s="94">
        <v>711</v>
      </c>
      <c r="K35" s="94">
        <v>744</v>
      </c>
      <c r="L35" s="94">
        <v>653</v>
      </c>
      <c r="M35" s="94">
        <v>860</v>
      </c>
      <c r="N35" s="94">
        <v>592</v>
      </c>
      <c r="O35" s="94">
        <v>585</v>
      </c>
      <c r="P35" s="94">
        <v>388</v>
      </c>
      <c r="Q35" s="94">
        <v>587</v>
      </c>
      <c r="R35" s="94">
        <v>337</v>
      </c>
      <c r="S35" s="94">
        <v>713</v>
      </c>
      <c r="T35" s="94">
        <v>1089</v>
      </c>
      <c r="U35" s="94">
        <v>1078</v>
      </c>
      <c r="V35" s="94">
        <v>794</v>
      </c>
      <c r="W35" s="94">
        <v>289</v>
      </c>
      <c r="X35" s="94">
        <v>144</v>
      </c>
      <c r="Y35" s="94">
        <v>114</v>
      </c>
      <c r="Z35" s="64">
        <v>21.781359785079562</v>
      </c>
      <c r="AA35" s="64">
        <v>15.00309981401116</v>
      </c>
      <c r="AB35" s="64">
        <v>19.601157263897502</v>
      </c>
      <c r="AC35" s="64">
        <v>7.367224633188675</v>
      </c>
      <c r="AD35" s="64">
        <v>36.247158503823101</v>
      </c>
      <c r="AE35" s="94">
        <v>22898</v>
      </c>
      <c r="AF35" s="94">
        <v>42946</v>
      </c>
      <c r="AG35" s="132">
        <v>0.56385616862988219</v>
      </c>
      <c r="AH35" s="94">
        <v>9678</v>
      </c>
      <c r="AI35" s="94">
        <v>2894</v>
      </c>
      <c r="AJ35" s="94">
        <v>7834</v>
      </c>
      <c r="AK35" s="94">
        <v>1844</v>
      </c>
      <c r="AL35" s="94">
        <v>376</v>
      </c>
      <c r="AM35" s="94">
        <v>581</v>
      </c>
      <c r="AN35" s="94">
        <v>855</v>
      </c>
      <c r="AO35" s="94">
        <v>841</v>
      </c>
      <c r="AP35" s="94">
        <v>677</v>
      </c>
      <c r="AQ35" s="94">
        <v>389</v>
      </c>
      <c r="AR35" s="94">
        <v>928</v>
      </c>
      <c r="AS35" s="94">
        <v>229</v>
      </c>
      <c r="AT35" s="94">
        <v>105</v>
      </c>
      <c r="AU35" s="94">
        <v>1456</v>
      </c>
      <c r="AV35" s="94">
        <v>301</v>
      </c>
      <c r="AW35" s="94">
        <v>41</v>
      </c>
      <c r="AX35" s="94">
        <v>2175</v>
      </c>
      <c r="AY35" s="94">
        <v>158</v>
      </c>
      <c r="AZ35" s="94">
        <v>0</v>
      </c>
      <c r="BA35" s="64">
        <v>0.15254609306409131</v>
      </c>
      <c r="BB35" s="74">
        <v>4.8</v>
      </c>
      <c r="BC35" s="74">
        <v>6.2</v>
      </c>
      <c r="BD35" s="74">
        <v>5.5</v>
      </c>
      <c r="BE35" s="74">
        <v>5.0999999999999996</v>
      </c>
      <c r="BF35" s="74">
        <v>4.8</v>
      </c>
      <c r="BG35" s="74">
        <v>5.3</v>
      </c>
      <c r="BH35" s="74">
        <v>5.0999999999999996</v>
      </c>
      <c r="BI35" s="74">
        <v>4.4000000000000004</v>
      </c>
      <c r="BJ35" s="74">
        <v>7.2</v>
      </c>
      <c r="BK35" s="74">
        <v>6.7</v>
      </c>
      <c r="BL35" s="74">
        <v>6.7</v>
      </c>
      <c r="BM35" s="74">
        <v>6.5</v>
      </c>
      <c r="BN35" s="74">
        <v>8.5</v>
      </c>
      <c r="BO35" s="74">
        <v>8.6999999999999993</v>
      </c>
      <c r="BP35" s="74">
        <v>5.4</v>
      </c>
      <c r="BQ35" s="74">
        <v>4.8</v>
      </c>
      <c r="BR35" s="74">
        <v>2</v>
      </c>
      <c r="BS35" s="74">
        <v>2.2999999999999998</v>
      </c>
      <c r="BT35" s="74">
        <v>16.5</v>
      </c>
      <c r="BU35" s="74">
        <v>60.3</v>
      </c>
      <c r="BV35" s="74">
        <v>23.2</v>
      </c>
    </row>
    <row r="36" spans="1:74" s="18" customFormat="1" x14ac:dyDescent="0.25">
      <c r="A36" s="63" t="s">
        <v>69</v>
      </c>
      <c r="B36" s="63">
        <v>54069</v>
      </c>
      <c r="C36" s="63" t="s">
        <v>68</v>
      </c>
      <c r="D36" s="91">
        <v>108.85969227336166</v>
      </c>
      <c r="E36" s="94">
        <v>42443</v>
      </c>
      <c r="F36" s="64">
        <v>389.88719436593465</v>
      </c>
      <c r="G36" s="94">
        <v>17447</v>
      </c>
      <c r="H36" s="64">
        <v>2.31</v>
      </c>
      <c r="I36" s="94">
        <v>40266</v>
      </c>
      <c r="J36" s="94">
        <v>1143</v>
      </c>
      <c r="K36" s="94">
        <v>1339</v>
      </c>
      <c r="L36" s="94">
        <v>1033</v>
      </c>
      <c r="M36" s="94">
        <v>836</v>
      </c>
      <c r="N36" s="94">
        <v>969</v>
      </c>
      <c r="O36" s="94">
        <v>902</v>
      </c>
      <c r="P36" s="94">
        <v>804</v>
      </c>
      <c r="Q36" s="94">
        <v>823</v>
      </c>
      <c r="R36" s="94">
        <v>695</v>
      </c>
      <c r="S36" s="94">
        <v>1090</v>
      </c>
      <c r="T36" s="94">
        <v>1396</v>
      </c>
      <c r="U36" s="94">
        <v>2305</v>
      </c>
      <c r="V36" s="94">
        <v>1434</v>
      </c>
      <c r="W36" s="94">
        <v>1028</v>
      </c>
      <c r="X36" s="94">
        <v>781</v>
      </c>
      <c r="Y36" s="94">
        <v>869</v>
      </c>
      <c r="Z36" s="64">
        <v>20.14673009686479</v>
      </c>
      <c r="AA36" s="64">
        <v>10.345618157849486</v>
      </c>
      <c r="AB36" s="64">
        <v>18.478821573909553</v>
      </c>
      <c r="AC36" s="64">
        <v>6.2474924055711583</v>
      </c>
      <c r="AD36" s="64">
        <v>44.781337765805006</v>
      </c>
      <c r="AE36" s="94">
        <v>32336</v>
      </c>
      <c r="AF36" s="94">
        <v>51516</v>
      </c>
      <c r="AG36" s="132">
        <v>0.48971169828623834</v>
      </c>
      <c r="AH36" s="94">
        <v>17447</v>
      </c>
      <c r="AI36" s="94">
        <v>3753</v>
      </c>
      <c r="AJ36" s="94">
        <v>12082</v>
      </c>
      <c r="AK36" s="94">
        <v>5365</v>
      </c>
      <c r="AL36" s="94">
        <v>285</v>
      </c>
      <c r="AM36" s="94">
        <v>544</v>
      </c>
      <c r="AN36" s="94">
        <v>2349</v>
      </c>
      <c r="AO36" s="94">
        <v>901</v>
      </c>
      <c r="AP36" s="94">
        <v>450</v>
      </c>
      <c r="AQ36" s="94">
        <v>1257</v>
      </c>
      <c r="AR36" s="94">
        <v>1238</v>
      </c>
      <c r="AS36" s="94">
        <v>612</v>
      </c>
      <c r="AT36" s="94">
        <v>332</v>
      </c>
      <c r="AU36" s="94">
        <v>1761</v>
      </c>
      <c r="AV36" s="94">
        <v>519</v>
      </c>
      <c r="AW36" s="94">
        <v>142</v>
      </c>
      <c r="AX36" s="94">
        <v>6062</v>
      </c>
      <c r="AY36" s="94">
        <v>267</v>
      </c>
      <c r="AZ36" s="94">
        <v>33</v>
      </c>
      <c r="BA36" s="64">
        <v>0.24552292263610315</v>
      </c>
      <c r="BB36" s="74">
        <v>5</v>
      </c>
      <c r="BC36" s="74">
        <v>5.4</v>
      </c>
      <c r="BD36" s="74">
        <v>5.6</v>
      </c>
      <c r="BE36" s="74">
        <v>6.8</v>
      </c>
      <c r="BF36" s="74">
        <v>6.8</v>
      </c>
      <c r="BG36" s="74">
        <v>5.8</v>
      </c>
      <c r="BH36" s="74">
        <v>5.6</v>
      </c>
      <c r="BI36" s="74">
        <v>5.5</v>
      </c>
      <c r="BJ36" s="74">
        <v>5.8</v>
      </c>
      <c r="BK36" s="74">
        <v>5.7</v>
      </c>
      <c r="BL36" s="74">
        <v>5.8</v>
      </c>
      <c r="BM36" s="74">
        <v>6.4</v>
      </c>
      <c r="BN36" s="74">
        <v>8</v>
      </c>
      <c r="BO36" s="74">
        <v>7.6</v>
      </c>
      <c r="BP36" s="74">
        <v>5</v>
      </c>
      <c r="BQ36" s="74">
        <v>3</v>
      </c>
      <c r="BR36" s="74">
        <v>2.7</v>
      </c>
      <c r="BS36" s="74">
        <v>3.4</v>
      </c>
      <c r="BT36" s="74">
        <v>16</v>
      </c>
      <c r="BU36" s="74">
        <v>62.199999999999996</v>
      </c>
      <c r="BV36" s="74">
        <v>21.7</v>
      </c>
    </row>
    <row r="37" spans="1:74" s="25" customFormat="1" x14ac:dyDescent="0.25">
      <c r="A37" s="63" t="s">
        <v>71</v>
      </c>
      <c r="B37" s="63">
        <v>54071</v>
      </c>
      <c r="C37" s="63" t="s">
        <v>70</v>
      </c>
      <c r="D37" s="91">
        <v>697.89172585948165</v>
      </c>
      <c r="E37" s="94">
        <v>6249</v>
      </c>
      <c r="F37" s="64">
        <v>8.9541110296215454</v>
      </c>
      <c r="G37" s="94">
        <v>2333</v>
      </c>
      <c r="H37" s="64">
        <v>2.63</v>
      </c>
      <c r="I37" s="94">
        <v>6141</v>
      </c>
      <c r="J37" s="94">
        <v>105</v>
      </c>
      <c r="K37" s="94">
        <v>115</v>
      </c>
      <c r="L37" s="94">
        <v>132</v>
      </c>
      <c r="M37" s="94">
        <v>247</v>
      </c>
      <c r="N37" s="94">
        <v>118</v>
      </c>
      <c r="O37" s="94">
        <v>168</v>
      </c>
      <c r="P37" s="94">
        <v>130</v>
      </c>
      <c r="Q37" s="94">
        <v>128</v>
      </c>
      <c r="R37" s="94">
        <v>99</v>
      </c>
      <c r="S37" s="94">
        <v>207</v>
      </c>
      <c r="T37" s="94">
        <v>244</v>
      </c>
      <c r="U37" s="94">
        <v>352</v>
      </c>
      <c r="V37" s="94">
        <v>138</v>
      </c>
      <c r="W37" s="94">
        <v>34</v>
      </c>
      <c r="X37" s="94">
        <v>89</v>
      </c>
      <c r="Y37" s="94">
        <v>27</v>
      </c>
      <c r="Z37" s="64">
        <v>15.087869695670811</v>
      </c>
      <c r="AA37" s="64">
        <v>15.645092156022288</v>
      </c>
      <c r="AB37" s="64">
        <v>22.503214744963564</v>
      </c>
      <c r="AC37" s="64">
        <v>8.872696099442777</v>
      </c>
      <c r="AD37" s="64">
        <v>37.891127303900554</v>
      </c>
      <c r="AE37" s="94">
        <v>25108</v>
      </c>
      <c r="AF37" s="94">
        <v>46506</v>
      </c>
      <c r="AG37" s="132">
        <v>0.5323617659665667</v>
      </c>
      <c r="AH37" s="94">
        <v>2333</v>
      </c>
      <c r="AI37" s="94">
        <v>1500</v>
      </c>
      <c r="AJ37" s="94">
        <v>1968</v>
      </c>
      <c r="AK37" s="94">
        <v>365</v>
      </c>
      <c r="AL37" s="94">
        <v>63</v>
      </c>
      <c r="AM37" s="94">
        <v>46</v>
      </c>
      <c r="AN37" s="94">
        <v>201</v>
      </c>
      <c r="AO37" s="94">
        <v>281</v>
      </c>
      <c r="AP37" s="94">
        <v>91</v>
      </c>
      <c r="AQ37" s="94">
        <v>128</v>
      </c>
      <c r="AR37" s="94">
        <v>213</v>
      </c>
      <c r="AS37" s="94">
        <v>103</v>
      </c>
      <c r="AT37" s="94">
        <v>41</v>
      </c>
      <c r="AU37" s="94">
        <v>400</v>
      </c>
      <c r="AV37" s="94">
        <v>41</v>
      </c>
      <c r="AW37" s="94">
        <v>6</v>
      </c>
      <c r="AX37" s="94">
        <v>587</v>
      </c>
      <c r="AY37" s="94">
        <v>46</v>
      </c>
      <c r="AZ37" s="94">
        <v>7</v>
      </c>
      <c r="BA37" s="64">
        <v>0.16992014196983141</v>
      </c>
      <c r="BB37" s="74">
        <v>4.9000000000000004</v>
      </c>
      <c r="BC37" s="74">
        <v>4.2</v>
      </c>
      <c r="BD37" s="74">
        <v>5.9</v>
      </c>
      <c r="BE37" s="74">
        <v>5.0999999999999996</v>
      </c>
      <c r="BF37" s="74">
        <v>4.8</v>
      </c>
      <c r="BG37" s="74">
        <v>3.8</v>
      </c>
      <c r="BH37" s="74">
        <v>3.5</v>
      </c>
      <c r="BI37" s="74">
        <v>4.9000000000000004</v>
      </c>
      <c r="BJ37" s="74">
        <v>6.3</v>
      </c>
      <c r="BK37" s="74">
        <v>5.2</v>
      </c>
      <c r="BL37" s="74">
        <v>6.4</v>
      </c>
      <c r="BM37" s="74">
        <v>10.3</v>
      </c>
      <c r="BN37" s="74">
        <v>7.5</v>
      </c>
      <c r="BO37" s="74">
        <v>8.8000000000000007</v>
      </c>
      <c r="BP37" s="74">
        <v>5.8</v>
      </c>
      <c r="BQ37" s="74">
        <v>4.5999999999999996</v>
      </c>
      <c r="BR37" s="74">
        <v>5.0999999999999996</v>
      </c>
      <c r="BS37" s="74">
        <v>3.3</v>
      </c>
      <c r="BT37" s="74">
        <v>15.000000000000002</v>
      </c>
      <c r="BU37" s="74">
        <v>57.8</v>
      </c>
      <c r="BV37" s="74">
        <v>27.600000000000005</v>
      </c>
    </row>
    <row r="38" spans="1:74" x14ac:dyDescent="0.25">
      <c r="A38" s="63" t="s">
        <v>73</v>
      </c>
      <c r="B38" s="63">
        <v>54073</v>
      </c>
      <c r="C38" s="63" t="s">
        <v>72</v>
      </c>
      <c r="D38" s="91">
        <v>134.45170650347009</v>
      </c>
      <c r="E38" s="94">
        <v>7623</v>
      </c>
      <c r="F38" s="64">
        <v>56.696937497057775</v>
      </c>
      <c r="G38" s="94">
        <v>2688</v>
      </c>
      <c r="H38" s="64">
        <v>2.63</v>
      </c>
      <c r="I38" s="94">
        <v>7080</v>
      </c>
      <c r="J38" s="94">
        <v>125</v>
      </c>
      <c r="K38" s="94">
        <v>111</v>
      </c>
      <c r="L38" s="94">
        <v>114</v>
      </c>
      <c r="M38" s="94">
        <v>146</v>
      </c>
      <c r="N38" s="94">
        <v>182</v>
      </c>
      <c r="O38" s="94">
        <v>156</v>
      </c>
      <c r="P38" s="94">
        <v>112</v>
      </c>
      <c r="Q38" s="94">
        <v>92</v>
      </c>
      <c r="R38" s="94">
        <v>95</v>
      </c>
      <c r="S38" s="94">
        <v>253</v>
      </c>
      <c r="T38" s="94">
        <v>211</v>
      </c>
      <c r="U38" s="94">
        <v>326</v>
      </c>
      <c r="V38" s="94">
        <v>357</v>
      </c>
      <c r="W38" s="94">
        <v>107</v>
      </c>
      <c r="X38" s="94">
        <v>204</v>
      </c>
      <c r="Y38" s="94">
        <v>97</v>
      </c>
      <c r="Z38" s="64">
        <v>13.020833333333334</v>
      </c>
      <c r="AA38" s="64">
        <v>12.202380952380953</v>
      </c>
      <c r="AB38" s="64">
        <v>16.927083333333336</v>
      </c>
      <c r="AC38" s="64">
        <v>9.4122023809523814</v>
      </c>
      <c r="AD38" s="64">
        <v>48.4375</v>
      </c>
      <c r="AE38" s="94">
        <v>35800</v>
      </c>
      <c r="AF38" s="94">
        <v>58433</v>
      </c>
      <c r="AG38" s="132">
        <v>0.42150297619047616</v>
      </c>
      <c r="AH38" s="94">
        <v>2688</v>
      </c>
      <c r="AI38" s="94">
        <v>544</v>
      </c>
      <c r="AJ38" s="94">
        <v>2290</v>
      </c>
      <c r="AK38" s="94">
        <v>398</v>
      </c>
      <c r="AL38" s="94">
        <v>60</v>
      </c>
      <c r="AM38" s="94">
        <v>46</v>
      </c>
      <c r="AN38" s="94">
        <v>182</v>
      </c>
      <c r="AO38" s="94">
        <v>189</v>
      </c>
      <c r="AP38" s="94">
        <v>83</v>
      </c>
      <c r="AQ38" s="94">
        <v>203</v>
      </c>
      <c r="AR38" s="94">
        <v>217</v>
      </c>
      <c r="AS38" s="94">
        <v>57</v>
      </c>
      <c r="AT38" s="94">
        <v>18</v>
      </c>
      <c r="AU38" s="94">
        <v>407</v>
      </c>
      <c r="AV38" s="94">
        <v>50</v>
      </c>
      <c r="AW38" s="94">
        <v>7</v>
      </c>
      <c r="AX38" s="94">
        <v>1000</v>
      </c>
      <c r="AY38" s="94">
        <v>78</v>
      </c>
      <c r="AZ38" s="94">
        <v>4</v>
      </c>
      <c r="BA38" s="64">
        <v>0.15916955017301038</v>
      </c>
      <c r="BB38" s="74">
        <v>5</v>
      </c>
      <c r="BC38" s="74">
        <v>3.3</v>
      </c>
      <c r="BD38" s="74">
        <v>7</v>
      </c>
      <c r="BE38" s="74">
        <v>5.7</v>
      </c>
      <c r="BF38" s="74">
        <v>6</v>
      </c>
      <c r="BG38" s="74">
        <v>6.5</v>
      </c>
      <c r="BH38" s="74">
        <v>5.8</v>
      </c>
      <c r="BI38" s="74">
        <v>5.0999999999999996</v>
      </c>
      <c r="BJ38" s="74">
        <v>7.9</v>
      </c>
      <c r="BK38" s="74">
        <v>7.1</v>
      </c>
      <c r="BL38" s="74">
        <v>7.3</v>
      </c>
      <c r="BM38" s="74">
        <v>7.8</v>
      </c>
      <c r="BN38" s="74">
        <v>7</v>
      </c>
      <c r="BO38" s="74">
        <v>6.2</v>
      </c>
      <c r="BP38" s="74">
        <v>4.9000000000000004</v>
      </c>
      <c r="BQ38" s="74">
        <v>2.9</v>
      </c>
      <c r="BR38" s="74">
        <v>2.1</v>
      </c>
      <c r="BS38" s="74">
        <v>2.4</v>
      </c>
      <c r="BT38" s="74">
        <v>15.3</v>
      </c>
      <c r="BU38" s="74">
        <v>66.199999999999989</v>
      </c>
      <c r="BV38" s="74">
        <v>18.5</v>
      </c>
    </row>
    <row r="39" spans="1:74" x14ac:dyDescent="0.25">
      <c r="A39" s="63" t="s">
        <v>75</v>
      </c>
      <c r="B39" s="63">
        <v>54075</v>
      </c>
      <c r="C39" s="63" t="s">
        <v>74</v>
      </c>
      <c r="D39" s="91">
        <v>941.14453738101702</v>
      </c>
      <c r="E39" s="94">
        <v>8006</v>
      </c>
      <c r="F39" s="64">
        <v>8.5099083434590437</v>
      </c>
      <c r="G39" s="94">
        <v>2912</v>
      </c>
      <c r="H39" s="64">
        <v>2.65</v>
      </c>
      <c r="I39" s="94">
        <v>7717</v>
      </c>
      <c r="J39" s="94">
        <v>181</v>
      </c>
      <c r="K39" s="94">
        <v>233</v>
      </c>
      <c r="L39" s="94">
        <v>288</v>
      </c>
      <c r="M39" s="94">
        <v>223</v>
      </c>
      <c r="N39" s="94">
        <v>247</v>
      </c>
      <c r="O39" s="94">
        <v>187</v>
      </c>
      <c r="P39" s="94">
        <v>194</v>
      </c>
      <c r="Q39" s="94">
        <v>113</v>
      </c>
      <c r="R39" s="94">
        <v>108</v>
      </c>
      <c r="S39" s="94">
        <v>176</v>
      </c>
      <c r="T39" s="94">
        <v>352</v>
      </c>
      <c r="U39" s="94">
        <v>334</v>
      </c>
      <c r="V39" s="94">
        <v>152</v>
      </c>
      <c r="W39" s="94">
        <v>53</v>
      </c>
      <c r="X39" s="94">
        <v>23</v>
      </c>
      <c r="Y39" s="94">
        <v>48</v>
      </c>
      <c r="Z39" s="64">
        <v>24.107142857142858</v>
      </c>
      <c r="AA39" s="64">
        <v>16.140109890109891</v>
      </c>
      <c r="AB39" s="64">
        <v>20.673076923076923</v>
      </c>
      <c r="AC39" s="64">
        <v>6.0439560439560438</v>
      </c>
      <c r="AD39" s="64">
        <v>33.035714285714285</v>
      </c>
      <c r="AE39" s="94">
        <v>21639</v>
      </c>
      <c r="AF39" s="94">
        <v>37225</v>
      </c>
      <c r="AG39" s="132">
        <v>0.60920329670329665</v>
      </c>
      <c r="AH39" s="94">
        <v>2912</v>
      </c>
      <c r="AI39" s="94">
        <v>4111</v>
      </c>
      <c r="AJ39" s="94">
        <v>2501</v>
      </c>
      <c r="AK39" s="94">
        <v>411</v>
      </c>
      <c r="AL39" s="94">
        <v>231</v>
      </c>
      <c r="AM39" s="94">
        <v>114</v>
      </c>
      <c r="AN39" s="94">
        <v>264</v>
      </c>
      <c r="AO39" s="94">
        <v>258</v>
      </c>
      <c r="AP39" s="94">
        <v>101</v>
      </c>
      <c r="AQ39" s="94">
        <v>234</v>
      </c>
      <c r="AR39" s="94">
        <v>230</v>
      </c>
      <c r="AS39" s="94">
        <v>88</v>
      </c>
      <c r="AT39" s="94">
        <v>39</v>
      </c>
      <c r="AU39" s="94">
        <v>405</v>
      </c>
      <c r="AV39" s="94">
        <v>111</v>
      </c>
      <c r="AW39" s="94">
        <v>2</v>
      </c>
      <c r="AX39" s="94">
        <v>538</v>
      </c>
      <c r="AY39" s="94">
        <v>57</v>
      </c>
      <c r="AZ39" s="94">
        <v>0</v>
      </c>
      <c r="BA39" s="64">
        <v>0.20172155688622753</v>
      </c>
      <c r="BB39" s="74">
        <v>4.7</v>
      </c>
      <c r="BC39" s="74">
        <v>4.5</v>
      </c>
      <c r="BD39" s="74">
        <v>5.3</v>
      </c>
      <c r="BE39" s="74">
        <v>5.6</v>
      </c>
      <c r="BF39" s="74">
        <v>3.4</v>
      </c>
      <c r="BG39" s="74">
        <v>5.2</v>
      </c>
      <c r="BH39" s="74">
        <v>5.4</v>
      </c>
      <c r="BI39" s="74">
        <v>5.4</v>
      </c>
      <c r="BJ39" s="74">
        <v>5.6</v>
      </c>
      <c r="BK39" s="74">
        <v>5.6</v>
      </c>
      <c r="BL39" s="74">
        <v>6.6</v>
      </c>
      <c r="BM39" s="74">
        <v>7.3</v>
      </c>
      <c r="BN39" s="74">
        <v>9.5</v>
      </c>
      <c r="BO39" s="74">
        <v>8.1</v>
      </c>
      <c r="BP39" s="74">
        <v>7</v>
      </c>
      <c r="BQ39" s="74">
        <v>3.8</v>
      </c>
      <c r="BR39" s="74">
        <v>2.9</v>
      </c>
      <c r="BS39" s="74">
        <v>3.9</v>
      </c>
      <c r="BT39" s="74">
        <v>14.5</v>
      </c>
      <c r="BU39" s="74">
        <v>59.6</v>
      </c>
      <c r="BV39" s="74">
        <v>25.699999999999996</v>
      </c>
    </row>
    <row r="40" spans="1:74" s="18" customFormat="1" x14ac:dyDescent="0.25">
      <c r="A40" s="63" t="s">
        <v>77</v>
      </c>
      <c r="B40" s="63">
        <v>54077</v>
      </c>
      <c r="C40" s="63" t="s">
        <v>76</v>
      </c>
      <c r="D40" s="91">
        <v>651.0218377257205</v>
      </c>
      <c r="E40" s="94">
        <v>34266</v>
      </c>
      <c r="F40" s="64">
        <v>52.634179092524505</v>
      </c>
      <c r="G40" s="94">
        <v>12510</v>
      </c>
      <c r="H40" s="64">
        <v>2.5299999999999998</v>
      </c>
      <c r="I40" s="94">
        <v>31603</v>
      </c>
      <c r="J40" s="94">
        <v>917</v>
      </c>
      <c r="K40" s="94">
        <v>666</v>
      </c>
      <c r="L40" s="94">
        <v>616</v>
      </c>
      <c r="M40" s="94">
        <v>503</v>
      </c>
      <c r="N40" s="94">
        <v>545</v>
      </c>
      <c r="O40" s="94">
        <v>532</v>
      </c>
      <c r="P40" s="94">
        <v>656</v>
      </c>
      <c r="Q40" s="94">
        <v>663</v>
      </c>
      <c r="R40" s="94">
        <v>663</v>
      </c>
      <c r="S40" s="94">
        <v>996</v>
      </c>
      <c r="T40" s="94">
        <v>1247</v>
      </c>
      <c r="U40" s="94">
        <v>1633</v>
      </c>
      <c r="V40" s="94">
        <v>1066</v>
      </c>
      <c r="W40" s="94">
        <v>789</v>
      </c>
      <c r="X40" s="94">
        <v>602</v>
      </c>
      <c r="Y40" s="94">
        <v>416</v>
      </c>
      <c r="Z40" s="64">
        <v>17.577937649880095</v>
      </c>
      <c r="AA40" s="64">
        <v>8.377298161470824</v>
      </c>
      <c r="AB40" s="64">
        <v>20.095923261390887</v>
      </c>
      <c r="AC40" s="64">
        <v>7.9616306954436444</v>
      </c>
      <c r="AD40" s="64">
        <v>45.987210231814544</v>
      </c>
      <c r="AE40" s="94">
        <v>26504</v>
      </c>
      <c r="AF40" s="94">
        <v>55755</v>
      </c>
      <c r="AG40" s="132">
        <v>0.46051159072741804</v>
      </c>
      <c r="AH40" s="94">
        <v>12510</v>
      </c>
      <c r="AI40" s="94">
        <v>2644</v>
      </c>
      <c r="AJ40" s="94">
        <v>10099</v>
      </c>
      <c r="AK40" s="94">
        <v>2411</v>
      </c>
      <c r="AL40" s="94">
        <v>319</v>
      </c>
      <c r="AM40" s="94">
        <v>269</v>
      </c>
      <c r="AN40" s="94">
        <v>1283</v>
      </c>
      <c r="AO40" s="94">
        <v>772</v>
      </c>
      <c r="AP40" s="94">
        <v>295</v>
      </c>
      <c r="AQ40" s="94">
        <v>398</v>
      </c>
      <c r="AR40" s="94">
        <v>1281</v>
      </c>
      <c r="AS40" s="94">
        <v>220</v>
      </c>
      <c r="AT40" s="94">
        <v>357</v>
      </c>
      <c r="AU40" s="94">
        <v>1697</v>
      </c>
      <c r="AV40" s="94">
        <v>392</v>
      </c>
      <c r="AW40" s="94">
        <v>122</v>
      </c>
      <c r="AX40" s="94">
        <v>4150</v>
      </c>
      <c r="AY40" s="94">
        <v>232</v>
      </c>
      <c r="AZ40" s="94">
        <v>16</v>
      </c>
      <c r="BA40" s="64">
        <v>0.18435990849783954</v>
      </c>
      <c r="BB40" s="74">
        <v>4.9000000000000004</v>
      </c>
      <c r="BC40" s="74">
        <v>6</v>
      </c>
      <c r="BD40" s="74">
        <v>4.9000000000000004</v>
      </c>
      <c r="BE40" s="74">
        <v>4.8</v>
      </c>
      <c r="BF40" s="74">
        <v>4.9000000000000004</v>
      </c>
      <c r="BG40" s="74">
        <v>6.7</v>
      </c>
      <c r="BH40" s="74">
        <v>6.4</v>
      </c>
      <c r="BI40" s="74">
        <v>7.1</v>
      </c>
      <c r="BJ40" s="74">
        <v>6.1</v>
      </c>
      <c r="BK40" s="74">
        <v>6.5</v>
      </c>
      <c r="BL40" s="74">
        <v>7.1</v>
      </c>
      <c r="BM40" s="74">
        <v>6.4</v>
      </c>
      <c r="BN40" s="74">
        <v>8</v>
      </c>
      <c r="BO40" s="74">
        <v>7.1</v>
      </c>
      <c r="BP40" s="74">
        <v>5.4</v>
      </c>
      <c r="BQ40" s="74">
        <v>3.5</v>
      </c>
      <c r="BR40" s="74">
        <v>2</v>
      </c>
      <c r="BS40" s="74">
        <v>2.2000000000000002</v>
      </c>
      <c r="BT40" s="74">
        <v>15.8</v>
      </c>
      <c r="BU40" s="74">
        <v>64</v>
      </c>
      <c r="BV40" s="74">
        <v>20.2</v>
      </c>
    </row>
    <row r="41" spans="1:74" s="25" customFormat="1" x14ac:dyDescent="0.25">
      <c r="A41" s="63" t="s">
        <v>79</v>
      </c>
      <c r="B41" s="63">
        <v>54079</v>
      </c>
      <c r="C41" s="63" t="s">
        <v>78</v>
      </c>
      <c r="D41" s="91">
        <v>350.11075341625605</v>
      </c>
      <c r="E41" s="94">
        <v>57385</v>
      </c>
      <c r="F41" s="64">
        <v>163.90527694467423</v>
      </c>
      <c r="G41" s="94">
        <v>22075</v>
      </c>
      <c r="H41" s="64">
        <v>2.59</v>
      </c>
      <c r="I41" s="94">
        <v>57152</v>
      </c>
      <c r="J41" s="94">
        <v>813</v>
      </c>
      <c r="K41" s="94">
        <v>826</v>
      </c>
      <c r="L41" s="94">
        <v>1044</v>
      </c>
      <c r="M41" s="94">
        <v>703</v>
      </c>
      <c r="N41" s="94">
        <v>897</v>
      </c>
      <c r="O41" s="94">
        <v>1042</v>
      </c>
      <c r="P41" s="94">
        <v>1102</v>
      </c>
      <c r="Q41" s="94">
        <v>829</v>
      </c>
      <c r="R41" s="94">
        <v>779</v>
      </c>
      <c r="S41" s="94">
        <v>1738</v>
      </c>
      <c r="T41" s="94">
        <v>1896</v>
      </c>
      <c r="U41" s="94">
        <v>3410</v>
      </c>
      <c r="V41" s="94">
        <v>2395</v>
      </c>
      <c r="W41" s="94">
        <v>1531</v>
      </c>
      <c r="X41" s="94">
        <v>1673</v>
      </c>
      <c r="Y41" s="94">
        <v>1397</v>
      </c>
      <c r="Z41" s="64">
        <v>12.154020385050963</v>
      </c>
      <c r="AA41" s="64">
        <v>7.2480181200453009</v>
      </c>
      <c r="AB41" s="64">
        <v>16.996602491506231</v>
      </c>
      <c r="AC41" s="64">
        <v>7.8731596828992068</v>
      </c>
      <c r="AD41" s="64">
        <v>55.728199320498305</v>
      </c>
      <c r="AE41" s="94">
        <v>34832</v>
      </c>
      <c r="AF41" s="94">
        <v>68740</v>
      </c>
      <c r="AG41" s="132">
        <v>0.36398640996602494</v>
      </c>
      <c r="AH41" s="94">
        <v>22075</v>
      </c>
      <c r="AI41" s="94">
        <v>2613</v>
      </c>
      <c r="AJ41" s="94">
        <v>18150</v>
      </c>
      <c r="AK41" s="94">
        <v>3925</v>
      </c>
      <c r="AL41" s="94">
        <v>295</v>
      </c>
      <c r="AM41" s="94">
        <v>470</v>
      </c>
      <c r="AN41" s="94">
        <v>1576</v>
      </c>
      <c r="AO41" s="94">
        <v>1160</v>
      </c>
      <c r="AP41" s="94">
        <v>472</v>
      </c>
      <c r="AQ41" s="94">
        <v>951</v>
      </c>
      <c r="AR41" s="94">
        <v>1443</v>
      </c>
      <c r="AS41" s="94">
        <v>821</v>
      </c>
      <c r="AT41" s="94">
        <v>375</v>
      </c>
      <c r="AU41" s="94">
        <v>2246</v>
      </c>
      <c r="AV41" s="94">
        <v>916</v>
      </c>
      <c r="AW41" s="94">
        <v>417</v>
      </c>
      <c r="AX41" s="94">
        <v>9132</v>
      </c>
      <c r="AY41" s="94">
        <v>841</v>
      </c>
      <c r="AZ41" s="94">
        <v>307</v>
      </c>
      <c r="BA41" s="64">
        <v>0.1692652413406778</v>
      </c>
      <c r="BB41" s="74">
        <v>5</v>
      </c>
      <c r="BC41" s="74">
        <v>6.1</v>
      </c>
      <c r="BD41" s="74">
        <v>6.9</v>
      </c>
      <c r="BE41" s="74">
        <v>6.6</v>
      </c>
      <c r="BF41" s="74">
        <v>4.8</v>
      </c>
      <c r="BG41" s="74">
        <v>5.3</v>
      </c>
      <c r="BH41" s="74">
        <v>5.8</v>
      </c>
      <c r="BI41" s="74">
        <v>6.7</v>
      </c>
      <c r="BJ41" s="74">
        <v>6.5</v>
      </c>
      <c r="BK41" s="74">
        <v>6.8</v>
      </c>
      <c r="BL41" s="74">
        <v>6.8</v>
      </c>
      <c r="BM41" s="74">
        <v>6.5</v>
      </c>
      <c r="BN41" s="74">
        <v>7.5</v>
      </c>
      <c r="BO41" s="74">
        <v>6.7</v>
      </c>
      <c r="BP41" s="74">
        <v>4.5999999999999996</v>
      </c>
      <c r="BQ41" s="74">
        <v>3.4</v>
      </c>
      <c r="BR41" s="74">
        <v>2</v>
      </c>
      <c r="BS41" s="74">
        <v>2.1</v>
      </c>
      <c r="BT41" s="74">
        <v>18</v>
      </c>
      <c r="BU41" s="74">
        <v>63.3</v>
      </c>
      <c r="BV41" s="74">
        <v>18.800000000000004</v>
      </c>
    </row>
    <row r="42" spans="1:74" x14ac:dyDescent="0.25">
      <c r="A42" s="63" t="s">
        <v>81</v>
      </c>
      <c r="B42" s="63">
        <v>54081</v>
      </c>
      <c r="C42" s="63" t="s">
        <v>80</v>
      </c>
      <c r="D42" s="91">
        <v>608.54611946757325</v>
      </c>
      <c r="E42" s="94">
        <v>74929</v>
      </c>
      <c r="F42" s="64">
        <v>123.12789056243852</v>
      </c>
      <c r="G42" s="94">
        <v>30033</v>
      </c>
      <c r="H42" s="64">
        <v>2.4</v>
      </c>
      <c r="I42" s="94">
        <v>72203</v>
      </c>
      <c r="J42" s="94">
        <v>3567</v>
      </c>
      <c r="K42" s="94">
        <v>1846</v>
      </c>
      <c r="L42" s="94">
        <v>2283</v>
      </c>
      <c r="M42" s="94">
        <v>1797</v>
      </c>
      <c r="N42" s="94">
        <v>1520</v>
      </c>
      <c r="O42" s="94">
        <v>1825</v>
      </c>
      <c r="P42" s="94">
        <v>1348</v>
      </c>
      <c r="Q42" s="94">
        <v>1165</v>
      </c>
      <c r="R42" s="94">
        <v>1106</v>
      </c>
      <c r="S42" s="94">
        <v>2218</v>
      </c>
      <c r="T42" s="94">
        <v>2484</v>
      </c>
      <c r="U42" s="94">
        <v>3445</v>
      </c>
      <c r="V42" s="94">
        <v>2522</v>
      </c>
      <c r="W42" s="94">
        <v>1140</v>
      </c>
      <c r="X42" s="94">
        <v>1075</v>
      </c>
      <c r="Y42" s="94">
        <v>692</v>
      </c>
      <c r="Z42" s="64">
        <v>25.625145673092931</v>
      </c>
      <c r="AA42" s="64">
        <v>11.044517697199748</v>
      </c>
      <c r="AB42" s="64">
        <v>18.126727266673328</v>
      </c>
      <c r="AC42" s="64">
        <v>7.3852096027702858</v>
      </c>
      <c r="AD42" s="64">
        <v>37.818399760263709</v>
      </c>
      <c r="AE42" s="94">
        <v>25549</v>
      </c>
      <c r="AF42" s="94">
        <v>43150</v>
      </c>
      <c r="AG42" s="132">
        <v>0.54796390636966008</v>
      </c>
      <c r="AH42" s="94">
        <v>30033</v>
      </c>
      <c r="AI42" s="94">
        <v>4760</v>
      </c>
      <c r="AJ42" s="94">
        <v>22567</v>
      </c>
      <c r="AK42" s="94">
        <v>7466</v>
      </c>
      <c r="AL42" s="94">
        <v>918</v>
      </c>
      <c r="AM42" s="94">
        <v>1283</v>
      </c>
      <c r="AN42" s="94">
        <v>4402</v>
      </c>
      <c r="AO42" s="94">
        <v>2113</v>
      </c>
      <c r="AP42" s="94">
        <v>775</v>
      </c>
      <c r="AQ42" s="94">
        <v>1885</v>
      </c>
      <c r="AR42" s="94">
        <v>2161</v>
      </c>
      <c r="AS42" s="94">
        <v>948</v>
      </c>
      <c r="AT42" s="94">
        <v>400</v>
      </c>
      <c r="AU42" s="94">
        <v>2948</v>
      </c>
      <c r="AV42" s="94">
        <v>1286</v>
      </c>
      <c r="AW42" s="94">
        <v>322</v>
      </c>
      <c r="AX42" s="94">
        <v>7877</v>
      </c>
      <c r="AY42" s="94">
        <v>610</v>
      </c>
      <c r="AZ42" s="94">
        <v>163</v>
      </c>
      <c r="BA42" s="64">
        <v>0.25531308960165178</v>
      </c>
      <c r="BB42" s="74">
        <v>5.2</v>
      </c>
      <c r="BC42" s="74">
        <v>5.9</v>
      </c>
      <c r="BD42" s="74">
        <v>6.4</v>
      </c>
      <c r="BE42" s="74">
        <v>5.7</v>
      </c>
      <c r="BF42" s="74">
        <v>5.4</v>
      </c>
      <c r="BG42" s="74">
        <v>5.9</v>
      </c>
      <c r="BH42" s="74">
        <v>5.7</v>
      </c>
      <c r="BI42" s="74">
        <v>6.4</v>
      </c>
      <c r="BJ42" s="74">
        <v>6.5</v>
      </c>
      <c r="BK42" s="74">
        <v>6.4</v>
      </c>
      <c r="BL42" s="74">
        <v>6.1</v>
      </c>
      <c r="BM42" s="74">
        <v>6.2</v>
      </c>
      <c r="BN42" s="74">
        <v>7.4</v>
      </c>
      <c r="BO42" s="74">
        <v>7.2</v>
      </c>
      <c r="BP42" s="74">
        <v>5.8</v>
      </c>
      <c r="BQ42" s="74">
        <v>3.5</v>
      </c>
      <c r="BR42" s="74">
        <v>2.2000000000000002</v>
      </c>
      <c r="BS42" s="74">
        <v>2</v>
      </c>
      <c r="BT42" s="74">
        <v>17.5</v>
      </c>
      <c r="BU42" s="74">
        <v>61.7</v>
      </c>
      <c r="BV42" s="74">
        <v>20.7</v>
      </c>
    </row>
    <row r="43" spans="1:74" s="18" customFormat="1" x14ac:dyDescent="0.25">
      <c r="A43" s="63" t="s">
        <v>83</v>
      </c>
      <c r="B43" s="63">
        <v>54083</v>
      </c>
      <c r="C43" s="63" t="s">
        <v>82</v>
      </c>
      <c r="D43" s="91">
        <v>1039.3044534892645</v>
      </c>
      <c r="E43" s="94">
        <v>28150</v>
      </c>
      <c r="F43" s="64">
        <v>27.08542227976778</v>
      </c>
      <c r="G43" s="94">
        <v>10065</v>
      </c>
      <c r="H43" s="64">
        <v>2.59</v>
      </c>
      <c r="I43" s="94">
        <v>26054</v>
      </c>
      <c r="J43" s="94">
        <v>893</v>
      </c>
      <c r="K43" s="94">
        <v>819</v>
      </c>
      <c r="L43" s="94">
        <v>592</v>
      </c>
      <c r="M43" s="94">
        <v>521</v>
      </c>
      <c r="N43" s="94">
        <v>614</v>
      </c>
      <c r="O43" s="94">
        <v>403</v>
      </c>
      <c r="P43" s="94">
        <v>523</v>
      </c>
      <c r="Q43" s="94">
        <v>466</v>
      </c>
      <c r="R43" s="94">
        <v>413</v>
      </c>
      <c r="S43" s="94">
        <v>989</v>
      </c>
      <c r="T43" s="94">
        <v>1031</v>
      </c>
      <c r="U43" s="94">
        <v>1016</v>
      </c>
      <c r="V43" s="94">
        <v>834</v>
      </c>
      <c r="W43" s="94">
        <v>294</v>
      </c>
      <c r="X43" s="94">
        <v>394</v>
      </c>
      <c r="Y43" s="94">
        <v>263</v>
      </c>
      <c r="Z43" s="64">
        <v>22.891207153502236</v>
      </c>
      <c r="AA43" s="64">
        <v>11.276701440635867</v>
      </c>
      <c r="AB43" s="64">
        <v>17.933432687531049</v>
      </c>
      <c r="AC43" s="64">
        <v>9.8261301539990065</v>
      </c>
      <c r="AD43" s="64">
        <v>38.07252856433184</v>
      </c>
      <c r="AE43" s="94">
        <v>24888</v>
      </c>
      <c r="AF43" s="94">
        <v>47343</v>
      </c>
      <c r="AG43" s="132">
        <v>0.52101341281669156</v>
      </c>
      <c r="AH43" s="94">
        <v>10065</v>
      </c>
      <c r="AI43" s="94">
        <v>3115</v>
      </c>
      <c r="AJ43" s="94">
        <v>7429</v>
      </c>
      <c r="AK43" s="94">
        <v>2636</v>
      </c>
      <c r="AL43" s="94">
        <v>274</v>
      </c>
      <c r="AM43" s="94">
        <v>351</v>
      </c>
      <c r="AN43" s="94">
        <v>1289</v>
      </c>
      <c r="AO43" s="94">
        <v>748</v>
      </c>
      <c r="AP43" s="94">
        <v>354</v>
      </c>
      <c r="AQ43" s="94">
        <v>364</v>
      </c>
      <c r="AR43" s="94">
        <v>824</v>
      </c>
      <c r="AS43" s="94">
        <v>389</v>
      </c>
      <c r="AT43" s="94">
        <v>137</v>
      </c>
      <c r="AU43" s="94">
        <v>1607</v>
      </c>
      <c r="AV43" s="94">
        <v>257</v>
      </c>
      <c r="AW43" s="94">
        <v>64</v>
      </c>
      <c r="AX43" s="94">
        <v>2657</v>
      </c>
      <c r="AY43" s="94">
        <v>83</v>
      </c>
      <c r="AZ43" s="94">
        <v>13</v>
      </c>
      <c r="BA43" s="64">
        <v>0.19838486877058761</v>
      </c>
      <c r="BB43" s="74">
        <v>4.9000000000000004</v>
      </c>
      <c r="BC43" s="74">
        <v>5.3</v>
      </c>
      <c r="BD43" s="74">
        <v>5.4</v>
      </c>
      <c r="BE43" s="74">
        <v>5.8</v>
      </c>
      <c r="BF43" s="74">
        <v>5.5</v>
      </c>
      <c r="BG43" s="74">
        <v>6.2</v>
      </c>
      <c r="BH43" s="74">
        <v>5.7</v>
      </c>
      <c r="BI43" s="74">
        <v>6</v>
      </c>
      <c r="BJ43" s="74">
        <v>5.4</v>
      </c>
      <c r="BK43" s="74">
        <v>6.3</v>
      </c>
      <c r="BL43" s="74">
        <v>6.7</v>
      </c>
      <c r="BM43" s="74">
        <v>5.8</v>
      </c>
      <c r="BN43" s="74">
        <v>8.8000000000000007</v>
      </c>
      <c r="BO43" s="74">
        <v>7.2</v>
      </c>
      <c r="BP43" s="74">
        <v>5.9</v>
      </c>
      <c r="BQ43" s="74">
        <v>3.7</v>
      </c>
      <c r="BR43" s="74">
        <v>3</v>
      </c>
      <c r="BS43" s="74">
        <v>2.4</v>
      </c>
      <c r="BT43" s="74">
        <v>15.6</v>
      </c>
      <c r="BU43" s="74">
        <v>62.2</v>
      </c>
      <c r="BV43" s="74">
        <v>22.2</v>
      </c>
    </row>
    <row r="44" spans="1:74" s="25" customFormat="1" x14ac:dyDescent="0.25">
      <c r="A44" s="63" t="s">
        <v>85</v>
      </c>
      <c r="B44" s="63">
        <v>54085</v>
      </c>
      <c r="C44" s="63" t="s">
        <v>84</v>
      </c>
      <c r="D44" s="91">
        <v>453.49780656989981</v>
      </c>
      <c r="E44" s="94">
        <v>8676</v>
      </c>
      <c r="F44" s="64">
        <v>19.131294295825278</v>
      </c>
      <c r="G44" s="94">
        <v>3121</v>
      </c>
      <c r="H44" s="64">
        <v>2.77</v>
      </c>
      <c r="I44" s="94">
        <v>8636</v>
      </c>
      <c r="J44" s="94">
        <v>223</v>
      </c>
      <c r="K44" s="94">
        <v>213</v>
      </c>
      <c r="L44" s="94">
        <v>127</v>
      </c>
      <c r="M44" s="94">
        <v>215</v>
      </c>
      <c r="N44" s="94">
        <v>141</v>
      </c>
      <c r="O44" s="94">
        <v>131</v>
      </c>
      <c r="P44" s="94">
        <v>260</v>
      </c>
      <c r="Q44" s="94">
        <v>243</v>
      </c>
      <c r="R44" s="94">
        <v>134</v>
      </c>
      <c r="S44" s="94">
        <v>353</v>
      </c>
      <c r="T44" s="94">
        <v>243</v>
      </c>
      <c r="U44" s="94">
        <v>389</v>
      </c>
      <c r="V44" s="94">
        <v>144</v>
      </c>
      <c r="W44" s="94">
        <v>79</v>
      </c>
      <c r="X44" s="94">
        <v>147</v>
      </c>
      <c r="Y44" s="94">
        <v>79</v>
      </c>
      <c r="Z44" s="64">
        <v>18.039090035245113</v>
      </c>
      <c r="AA44" s="64">
        <v>11.406600448574174</v>
      </c>
      <c r="AB44" s="64">
        <v>24.607497596924063</v>
      </c>
      <c r="AC44" s="64">
        <v>11.310477411086191</v>
      </c>
      <c r="AD44" s="64">
        <v>34.636334508170457</v>
      </c>
      <c r="AE44" s="94">
        <v>25094</v>
      </c>
      <c r="AF44" s="94">
        <v>45184</v>
      </c>
      <c r="AG44" s="132">
        <v>0.54053188080743353</v>
      </c>
      <c r="AH44" s="94">
        <v>3121</v>
      </c>
      <c r="AI44" s="94">
        <v>1189</v>
      </c>
      <c r="AJ44" s="94">
        <v>2618</v>
      </c>
      <c r="AK44" s="94">
        <v>503</v>
      </c>
      <c r="AL44" s="94">
        <v>122</v>
      </c>
      <c r="AM44" s="94">
        <v>88</v>
      </c>
      <c r="AN44" s="94">
        <v>274</v>
      </c>
      <c r="AO44" s="94">
        <v>251</v>
      </c>
      <c r="AP44" s="94">
        <v>92</v>
      </c>
      <c r="AQ44" s="94">
        <v>118</v>
      </c>
      <c r="AR44" s="94">
        <v>507</v>
      </c>
      <c r="AS44" s="94">
        <v>73</v>
      </c>
      <c r="AT44" s="94">
        <v>9</v>
      </c>
      <c r="AU44" s="94">
        <v>514</v>
      </c>
      <c r="AV44" s="94">
        <v>66</v>
      </c>
      <c r="AW44" s="94">
        <v>12</v>
      </c>
      <c r="AX44" s="94">
        <v>783</v>
      </c>
      <c r="AY44" s="94">
        <v>33</v>
      </c>
      <c r="AZ44" s="94">
        <v>1</v>
      </c>
      <c r="BA44" s="64">
        <v>0.14067278287461774</v>
      </c>
      <c r="BB44" s="74">
        <v>4.9000000000000004</v>
      </c>
      <c r="BC44" s="74">
        <v>5.2</v>
      </c>
      <c r="BD44" s="74">
        <v>6.9</v>
      </c>
      <c r="BE44" s="74">
        <v>5.5</v>
      </c>
      <c r="BF44" s="74">
        <v>4.4000000000000004</v>
      </c>
      <c r="BG44" s="74">
        <v>5.2</v>
      </c>
      <c r="BH44" s="74">
        <v>4.4000000000000004</v>
      </c>
      <c r="BI44" s="74">
        <v>6.9</v>
      </c>
      <c r="BJ44" s="74">
        <v>4.0999999999999996</v>
      </c>
      <c r="BK44" s="74">
        <v>6.5</v>
      </c>
      <c r="BL44" s="74">
        <v>7.1</v>
      </c>
      <c r="BM44" s="74">
        <v>8.6</v>
      </c>
      <c r="BN44" s="74">
        <v>7.6</v>
      </c>
      <c r="BO44" s="74">
        <v>6.1</v>
      </c>
      <c r="BP44" s="74">
        <v>7.6</v>
      </c>
      <c r="BQ44" s="74">
        <v>3.8</v>
      </c>
      <c r="BR44" s="74">
        <v>3.5</v>
      </c>
      <c r="BS44" s="74">
        <v>1.8</v>
      </c>
      <c r="BT44" s="74">
        <v>17</v>
      </c>
      <c r="BU44" s="74">
        <v>60.300000000000004</v>
      </c>
      <c r="BV44" s="74">
        <v>22.8</v>
      </c>
    </row>
    <row r="45" spans="1:74" x14ac:dyDescent="0.25">
      <c r="A45" s="63" t="s">
        <v>87</v>
      </c>
      <c r="B45" s="63">
        <v>54087</v>
      </c>
      <c r="C45" s="63" t="s">
        <v>86</v>
      </c>
      <c r="D45" s="91">
        <v>483.41920316418935</v>
      </c>
      <c r="E45" s="94">
        <v>14129</v>
      </c>
      <c r="F45" s="64">
        <v>29.227221234736927</v>
      </c>
      <c r="G45" s="94">
        <v>5376</v>
      </c>
      <c r="H45" s="64">
        <v>2.61</v>
      </c>
      <c r="I45" s="94">
        <v>14040</v>
      </c>
      <c r="J45" s="94">
        <v>503</v>
      </c>
      <c r="K45" s="94">
        <v>372</v>
      </c>
      <c r="L45" s="94">
        <v>348</v>
      </c>
      <c r="M45" s="94">
        <v>518</v>
      </c>
      <c r="N45" s="94">
        <v>382</v>
      </c>
      <c r="O45" s="94">
        <v>337</v>
      </c>
      <c r="P45" s="94">
        <v>336</v>
      </c>
      <c r="Q45" s="94">
        <v>240</v>
      </c>
      <c r="R45" s="94">
        <v>352</v>
      </c>
      <c r="S45" s="94">
        <v>353</v>
      </c>
      <c r="T45" s="94">
        <v>378</v>
      </c>
      <c r="U45" s="94">
        <v>536</v>
      </c>
      <c r="V45" s="94">
        <v>288</v>
      </c>
      <c r="W45" s="94">
        <v>164</v>
      </c>
      <c r="X45" s="94">
        <v>131</v>
      </c>
      <c r="Y45" s="94">
        <v>138</v>
      </c>
      <c r="Z45" s="64">
        <v>22.749255952380953</v>
      </c>
      <c r="AA45" s="64">
        <v>16.741071428571427</v>
      </c>
      <c r="AB45" s="64">
        <v>23.530505952380953</v>
      </c>
      <c r="AC45" s="64">
        <v>6.5662202380952381</v>
      </c>
      <c r="AD45" s="64">
        <v>30.412946428571431</v>
      </c>
      <c r="AE45" s="94">
        <v>23291</v>
      </c>
      <c r="AF45" s="94">
        <v>38608</v>
      </c>
      <c r="AG45" s="132">
        <v>0.63020833333333337</v>
      </c>
      <c r="AH45" s="94">
        <v>5376</v>
      </c>
      <c r="AI45" s="94">
        <v>1807</v>
      </c>
      <c r="AJ45" s="94">
        <v>4015</v>
      </c>
      <c r="AK45" s="94">
        <v>1361</v>
      </c>
      <c r="AL45" s="94">
        <v>199</v>
      </c>
      <c r="AM45" s="94">
        <v>165</v>
      </c>
      <c r="AN45" s="94">
        <v>721</v>
      </c>
      <c r="AO45" s="94">
        <v>455</v>
      </c>
      <c r="AP45" s="94">
        <v>373</v>
      </c>
      <c r="AQ45" s="94">
        <v>279</v>
      </c>
      <c r="AR45" s="94">
        <v>517</v>
      </c>
      <c r="AS45" s="94">
        <v>153</v>
      </c>
      <c r="AT45" s="94">
        <v>209</v>
      </c>
      <c r="AU45" s="94">
        <v>584</v>
      </c>
      <c r="AV45" s="94">
        <v>81</v>
      </c>
      <c r="AW45" s="94">
        <v>52</v>
      </c>
      <c r="AX45" s="94">
        <v>1163</v>
      </c>
      <c r="AY45" s="94">
        <v>78</v>
      </c>
      <c r="AZ45" s="94">
        <v>3</v>
      </c>
      <c r="BA45" s="64">
        <v>0.25119236883942764</v>
      </c>
      <c r="BB45" s="74">
        <v>4.7</v>
      </c>
      <c r="BC45" s="74">
        <v>6.3</v>
      </c>
      <c r="BD45" s="74">
        <v>5.7</v>
      </c>
      <c r="BE45" s="74">
        <v>7.3</v>
      </c>
      <c r="BF45" s="74">
        <v>3.6</v>
      </c>
      <c r="BG45" s="74">
        <v>5</v>
      </c>
      <c r="BH45" s="74">
        <v>4.5999999999999996</v>
      </c>
      <c r="BI45" s="74">
        <v>4.2</v>
      </c>
      <c r="BJ45" s="74">
        <v>7.5</v>
      </c>
      <c r="BK45" s="74">
        <v>6.6</v>
      </c>
      <c r="BL45" s="74">
        <v>6.9</v>
      </c>
      <c r="BM45" s="74">
        <v>7.6</v>
      </c>
      <c r="BN45" s="74">
        <v>8</v>
      </c>
      <c r="BO45" s="74">
        <v>7.8</v>
      </c>
      <c r="BP45" s="74">
        <v>5.6</v>
      </c>
      <c r="BQ45" s="74">
        <v>4.7</v>
      </c>
      <c r="BR45" s="74">
        <v>2.2000000000000002</v>
      </c>
      <c r="BS45" s="74">
        <v>1.5</v>
      </c>
      <c r="BT45" s="74">
        <v>16.7</v>
      </c>
      <c r="BU45" s="74">
        <v>61.300000000000004</v>
      </c>
      <c r="BV45" s="74">
        <v>21.799999999999997</v>
      </c>
    </row>
    <row r="46" spans="1:74" x14ac:dyDescent="0.25">
      <c r="A46" s="63" t="s">
        <v>89</v>
      </c>
      <c r="B46" s="63">
        <v>54089</v>
      </c>
      <c r="C46" s="63" t="s">
        <v>88</v>
      </c>
      <c r="D46" s="91">
        <v>367.39386213195326</v>
      </c>
      <c r="E46" s="94">
        <v>12125</v>
      </c>
      <c r="F46" s="64">
        <v>33.002728814356679</v>
      </c>
      <c r="G46" s="94">
        <v>4982</v>
      </c>
      <c r="H46" s="64">
        <v>2.2799999999999998</v>
      </c>
      <c r="I46" s="94">
        <v>11367</v>
      </c>
      <c r="J46" s="94">
        <v>360</v>
      </c>
      <c r="K46" s="94">
        <v>312</v>
      </c>
      <c r="L46" s="94">
        <v>420</v>
      </c>
      <c r="M46" s="94">
        <v>421</v>
      </c>
      <c r="N46" s="94">
        <v>263</v>
      </c>
      <c r="O46" s="94">
        <v>404</v>
      </c>
      <c r="P46" s="94">
        <v>252</v>
      </c>
      <c r="Q46" s="94">
        <v>276</v>
      </c>
      <c r="R46" s="94">
        <v>135</v>
      </c>
      <c r="S46" s="94">
        <v>446</v>
      </c>
      <c r="T46" s="94">
        <v>403</v>
      </c>
      <c r="U46" s="94">
        <v>584</v>
      </c>
      <c r="V46" s="94">
        <v>391</v>
      </c>
      <c r="W46" s="94">
        <v>111</v>
      </c>
      <c r="X46" s="94">
        <v>130</v>
      </c>
      <c r="Y46" s="94">
        <v>74</v>
      </c>
      <c r="Z46" s="64">
        <v>21.918908069048577</v>
      </c>
      <c r="AA46" s="64">
        <v>13.729425933360096</v>
      </c>
      <c r="AB46" s="64">
        <v>21.41710156563629</v>
      </c>
      <c r="AC46" s="64">
        <v>8.9522280208751503</v>
      </c>
      <c r="AD46" s="64">
        <v>33.982336411079892</v>
      </c>
      <c r="AE46" s="94">
        <v>23195</v>
      </c>
      <c r="AF46" s="94">
        <v>41077</v>
      </c>
      <c r="AG46" s="132">
        <v>0.57065435568044964</v>
      </c>
      <c r="AH46" s="94">
        <v>4982</v>
      </c>
      <c r="AI46" s="94">
        <v>1686</v>
      </c>
      <c r="AJ46" s="94">
        <v>3807</v>
      </c>
      <c r="AK46" s="94">
        <v>1175</v>
      </c>
      <c r="AL46" s="94">
        <v>276</v>
      </c>
      <c r="AM46" s="94">
        <v>93</v>
      </c>
      <c r="AN46" s="94">
        <v>583</v>
      </c>
      <c r="AO46" s="94">
        <v>678</v>
      </c>
      <c r="AP46" s="94">
        <v>253</v>
      </c>
      <c r="AQ46" s="94">
        <v>143</v>
      </c>
      <c r="AR46" s="94">
        <v>387</v>
      </c>
      <c r="AS46" s="94">
        <v>170</v>
      </c>
      <c r="AT46" s="94">
        <v>73</v>
      </c>
      <c r="AU46" s="94">
        <v>710</v>
      </c>
      <c r="AV46" s="94">
        <v>92</v>
      </c>
      <c r="AW46" s="94">
        <v>47</v>
      </c>
      <c r="AX46" s="94">
        <v>1174</v>
      </c>
      <c r="AY46" s="94">
        <v>39</v>
      </c>
      <c r="AZ46" s="94">
        <v>0</v>
      </c>
      <c r="BA46" s="64">
        <v>0.17931326833403985</v>
      </c>
      <c r="BB46" s="74">
        <v>3.8</v>
      </c>
      <c r="BC46" s="74">
        <v>4.2</v>
      </c>
      <c r="BD46" s="74">
        <v>5.4</v>
      </c>
      <c r="BE46" s="74">
        <v>5</v>
      </c>
      <c r="BF46" s="74">
        <v>3.5</v>
      </c>
      <c r="BG46" s="74">
        <v>5.4</v>
      </c>
      <c r="BH46" s="74">
        <v>5.2</v>
      </c>
      <c r="BI46" s="74">
        <v>5.6</v>
      </c>
      <c r="BJ46" s="74">
        <v>6.7</v>
      </c>
      <c r="BK46" s="74">
        <v>6.2</v>
      </c>
      <c r="BL46" s="74">
        <v>6.5</v>
      </c>
      <c r="BM46" s="74">
        <v>7.9</v>
      </c>
      <c r="BN46" s="74">
        <v>9.3000000000000007</v>
      </c>
      <c r="BO46" s="74">
        <v>9.6</v>
      </c>
      <c r="BP46" s="74">
        <v>5.6</v>
      </c>
      <c r="BQ46" s="74">
        <v>4.9000000000000004</v>
      </c>
      <c r="BR46" s="74">
        <v>2.8</v>
      </c>
      <c r="BS46" s="74">
        <v>2.5</v>
      </c>
      <c r="BT46" s="74">
        <v>13.4</v>
      </c>
      <c r="BU46" s="74">
        <v>61.3</v>
      </c>
      <c r="BV46" s="74">
        <v>25.400000000000002</v>
      </c>
    </row>
    <row r="47" spans="1:74" s="18" customFormat="1" x14ac:dyDescent="0.25">
      <c r="A47" s="63" t="s">
        <v>91</v>
      </c>
      <c r="B47" s="63">
        <v>54091</v>
      </c>
      <c r="C47" s="63" t="s">
        <v>90</v>
      </c>
      <c r="D47" s="91">
        <v>175.55061009913757</v>
      </c>
      <c r="E47" s="94">
        <v>16727</v>
      </c>
      <c r="F47" s="64">
        <v>95.283063901366504</v>
      </c>
      <c r="G47" s="94">
        <v>6557</v>
      </c>
      <c r="H47" s="64">
        <v>2.5</v>
      </c>
      <c r="I47" s="94">
        <v>16398</v>
      </c>
      <c r="J47" s="94">
        <v>433</v>
      </c>
      <c r="K47" s="94">
        <v>314</v>
      </c>
      <c r="L47" s="94">
        <v>307</v>
      </c>
      <c r="M47" s="94">
        <v>389</v>
      </c>
      <c r="N47" s="94">
        <v>420</v>
      </c>
      <c r="O47" s="94">
        <v>396</v>
      </c>
      <c r="P47" s="94">
        <v>281</v>
      </c>
      <c r="Q47" s="94">
        <v>346</v>
      </c>
      <c r="R47" s="94">
        <v>258</v>
      </c>
      <c r="S47" s="94">
        <v>549</v>
      </c>
      <c r="T47" s="94">
        <v>640</v>
      </c>
      <c r="U47" s="94">
        <v>676</v>
      </c>
      <c r="V47" s="94">
        <v>494</v>
      </c>
      <c r="W47" s="94">
        <v>607</v>
      </c>
      <c r="X47" s="94">
        <v>243</v>
      </c>
      <c r="Y47" s="94">
        <v>204</v>
      </c>
      <c r="Z47" s="64">
        <v>16.074424279396066</v>
      </c>
      <c r="AA47" s="64">
        <v>12.337959432667379</v>
      </c>
      <c r="AB47" s="64">
        <v>19.536373341467133</v>
      </c>
      <c r="AC47" s="64">
        <v>8.3727314320573427</v>
      </c>
      <c r="AD47" s="64">
        <v>43.678511514412079</v>
      </c>
      <c r="AE47" s="94">
        <v>27899</v>
      </c>
      <c r="AF47" s="94">
        <v>52823</v>
      </c>
      <c r="AG47" s="132">
        <v>0.47948757053530577</v>
      </c>
      <c r="AH47" s="94">
        <v>6557</v>
      </c>
      <c r="AI47" s="94">
        <v>899</v>
      </c>
      <c r="AJ47" s="94">
        <v>5316</v>
      </c>
      <c r="AK47" s="94">
        <v>1241</v>
      </c>
      <c r="AL47" s="94">
        <v>156</v>
      </c>
      <c r="AM47" s="94">
        <v>235</v>
      </c>
      <c r="AN47" s="94">
        <v>592</v>
      </c>
      <c r="AO47" s="94">
        <v>744</v>
      </c>
      <c r="AP47" s="94">
        <v>215</v>
      </c>
      <c r="AQ47" s="94">
        <v>187</v>
      </c>
      <c r="AR47" s="94">
        <v>457</v>
      </c>
      <c r="AS47" s="94">
        <v>365</v>
      </c>
      <c r="AT47" s="94">
        <v>23</v>
      </c>
      <c r="AU47" s="94">
        <v>953</v>
      </c>
      <c r="AV47" s="94">
        <v>181</v>
      </c>
      <c r="AW47" s="94">
        <v>26</v>
      </c>
      <c r="AX47" s="94">
        <v>2098</v>
      </c>
      <c r="AY47" s="94">
        <v>71</v>
      </c>
      <c r="AZ47" s="94">
        <v>16</v>
      </c>
      <c r="BA47" s="64">
        <v>0.13356543756923564</v>
      </c>
      <c r="BB47" s="74">
        <v>5</v>
      </c>
      <c r="BC47" s="74">
        <v>6</v>
      </c>
      <c r="BD47" s="74">
        <v>5.7</v>
      </c>
      <c r="BE47" s="74">
        <v>5</v>
      </c>
      <c r="BF47" s="74">
        <v>4.7</v>
      </c>
      <c r="BG47" s="74">
        <v>6.2</v>
      </c>
      <c r="BH47" s="74">
        <v>6.2</v>
      </c>
      <c r="BI47" s="74">
        <v>4.8</v>
      </c>
      <c r="BJ47" s="74">
        <v>7.7</v>
      </c>
      <c r="BK47" s="74">
        <v>6.7</v>
      </c>
      <c r="BL47" s="74">
        <v>7.1</v>
      </c>
      <c r="BM47" s="74">
        <v>8</v>
      </c>
      <c r="BN47" s="74">
        <v>6.9</v>
      </c>
      <c r="BO47" s="74">
        <v>7.1</v>
      </c>
      <c r="BP47" s="74">
        <v>5</v>
      </c>
      <c r="BQ47" s="74">
        <v>3.2</v>
      </c>
      <c r="BR47" s="74">
        <v>2.6</v>
      </c>
      <c r="BS47" s="74">
        <v>2.1</v>
      </c>
      <c r="BT47" s="74">
        <v>16.7</v>
      </c>
      <c r="BU47" s="74">
        <v>63.300000000000004</v>
      </c>
      <c r="BV47" s="74">
        <v>20.000000000000004</v>
      </c>
    </row>
    <row r="48" spans="1:74" s="25" customFormat="1" x14ac:dyDescent="0.25">
      <c r="A48" s="63" t="s">
        <v>93</v>
      </c>
      <c r="B48" s="63">
        <v>54093</v>
      </c>
      <c r="C48" s="63" t="s">
        <v>92</v>
      </c>
      <c r="D48" s="91">
        <v>421.01934589344171</v>
      </c>
      <c r="E48" s="94">
        <v>6822</v>
      </c>
      <c r="F48" s="64">
        <v>16.203530945883472</v>
      </c>
      <c r="G48" s="94">
        <v>2790</v>
      </c>
      <c r="H48" s="64">
        <v>2.39</v>
      </c>
      <c r="I48" s="94">
        <v>6657</v>
      </c>
      <c r="J48" s="94">
        <v>172</v>
      </c>
      <c r="K48" s="94">
        <v>148</v>
      </c>
      <c r="L48" s="94">
        <v>162</v>
      </c>
      <c r="M48" s="94">
        <v>148</v>
      </c>
      <c r="N48" s="94">
        <v>212</v>
      </c>
      <c r="O48" s="94">
        <v>166</v>
      </c>
      <c r="P48" s="94">
        <v>163</v>
      </c>
      <c r="Q48" s="94">
        <v>137</v>
      </c>
      <c r="R48" s="94">
        <v>92</v>
      </c>
      <c r="S48" s="94">
        <v>299</v>
      </c>
      <c r="T48" s="94">
        <v>208</v>
      </c>
      <c r="U48" s="94">
        <v>340</v>
      </c>
      <c r="V48" s="94">
        <v>235</v>
      </c>
      <c r="W48" s="94">
        <v>159</v>
      </c>
      <c r="X48" s="94">
        <v>104</v>
      </c>
      <c r="Y48" s="94">
        <v>45</v>
      </c>
      <c r="Z48" s="64">
        <v>17.275985663082437</v>
      </c>
      <c r="AA48" s="64">
        <v>12.903225806451612</v>
      </c>
      <c r="AB48" s="64">
        <v>20</v>
      </c>
      <c r="AC48" s="64">
        <v>10.716845878136201</v>
      </c>
      <c r="AD48" s="64">
        <v>39.103942652329749</v>
      </c>
      <c r="AE48" s="94">
        <v>27914</v>
      </c>
      <c r="AF48" s="94">
        <v>49808</v>
      </c>
      <c r="AG48" s="132">
        <v>0.50179211469534046</v>
      </c>
      <c r="AH48" s="94">
        <v>2790</v>
      </c>
      <c r="AI48" s="94">
        <v>1943</v>
      </c>
      <c r="AJ48" s="94">
        <v>2216</v>
      </c>
      <c r="AK48" s="94">
        <v>574</v>
      </c>
      <c r="AL48" s="94">
        <v>66</v>
      </c>
      <c r="AM48" s="94">
        <v>97</v>
      </c>
      <c r="AN48" s="94">
        <v>208</v>
      </c>
      <c r="AO48" s="94">
        <v>222</v>
      </c>
      <c r="AP48" s="94">
        <v>132</v>
      </c>
      <c r="AQ48" s="94">
        <v>72</v>
      </c>
      <c r="AR48" s="94">
        <v>200</v>
      </c>
      <c r="AS48" s="94">
        <v>92</v>
      </c>
      <c r="AT48" s="94">
        <v>70</v>
      </c>
      <c r="AU48" s="94">
        <v>408</v>
      </c>
      <c r="AV48" s="94">
        <v>67</v>
      </c>
      <c r="AW48" s="94">
        <v>15</v>
      </c>
      <c r="AX48" s="94">
        <v>831</v>
      </c>
      <c r="AY48" s="94">
        <v>37</v>
      </c>
      <c r="AZ48" s="94">
        <v>12</v>
      </c>
      <c r="BA48" s="64">
        <v>0.14907077896401741</v>
      </c>
      <c r="BB48" s="74">
        <v>4.2</v>
      </c>
      <c r="BC48" s="74">
        <v>3</v>
      </c>
      <c r="BD48" s="74">
        <v>4.5</v>
      </c>
      <c r="BE48" s="74">
        <v>5.5</v>
      </c>
      <c r="BF48" s="74">
        <v>3.8</v>
      </c>
      <c r="BG48" s="74">
        <v>5.9</v>
      </c>
      <c r="BH48" s="74">
        <v>4.8</v>
      </c>
      <c r="BI48" s="74">
        <v>4.7</v>
      </c>
      <c r="BJ48" s="74">
        <v>6.5</v>
      </c>
      <c r="BK48" s="74">
        <v>6.2</v>
      </c>
      <c r="BL48" s="74">
        <v>7.9</v>
      </c>
      <c r="BM48" s="74">
        <v>7.4</v>
      </c>
      <c r="BN48" s="74">
        <v>9.3000000000000007</v>
      </c>
      <c r="BO48" s="74">
        <v>7</v>
      </c>
      <c r="BP48" s="74">
        <v>8.1999999999999993</v>
      </c>
      <c r="BQ48" s="74">
        <v>4.4000000000000004</v>
      </c>
      <c r="BR48" s="74">
        <v>3.8</v>
      </c>
      <c r="BS48" s="74">
        <v>2.9</v>
      </c>
      <c r="BT48" s="74">
        <v>11.7</v>
      </c>
      <c r="BU48" s="74">
        <v>62</v>
      </c>
      <c r="BV48" s="74">
        <v>26.3</v>
      </c>
    </row>
    <row r="49" spans="1:74" x14ac:dyDescent="0.25">
      <c r="A49" s="63" t="s">
        <v>95</v>
      </c>
      <c r="B49" s="63">
        <v>54095</v>
      </c>
      <c r="C49" s="63" t="s">
        <v>94</v>
      </c>
      <c r="D49" s="91">
        <v>260.51721151660178</v>
      </c>
      <c r="E49" s="94">
        <v>8397</v>
      </c>
      <c r="F49" s="64">
        <v>32.23203546175256</v>
      </c>
      <c r="G49" s="94">
        <v>2894</v>
      </c>
      <c r="H49" s="64">
        <v>2.87</v>
      </c>
      <c r="I49" s="94">
        <v>8320</v>
      </c>
      <c r="J49" s="94">
        <v>228</v>
      </c>
      <c r="K49" s="94">
        <v>192</v>
      </c>
      <c r="L49" s="94">
        <v>119</v>
      </c>
      <c r="M49" s="94">
        <v>122</v>
      </c>
      <c r="N49" s="94">
        <v>143</v>
      </c>
      <c r="O49" s="94">
        <v>166</v>
      </c>
      <c r="P49" s="94">
        <v>192</v>
      </c>
      <c r="Q49" s="94">
        <v>117</v>
      </c>
      <c r="R49" s="94">
        <v>149</v>
      </c>
      <c r="S49" s="94">
        <v>200</v>
      </c>
      <c r="T49" s="94">
        <v>387</v>
      </c>
      <c r="U49" s="94">
        <v>298</v>
      </c>
      <c r="V49" s="94">
        <v>217</v>
      </c>
      <c r="W49" s="94">
        <v>204</v>
      </c>
      <c r="X49" s="94">
        <v>121</v>
      </c>
      <c r="Y49" s="94">
        <v>39</v>
      </c>
      <c r="Z49" s="64">
        <v>18.624740843123703</v>
      </c>
      <c r="AA49" s="64">
        <v>9.1568762957843823</v>
      </c>
      <c r="AB49" s="64">
        <v>21.561852107809258</v>
      </c>
      <c r="AC49" s="64">
        <v>6.9108500345542501</v>
      </c>
      <c r="AD49" s="64">
        <v>43.745680718728401</v>
      </c>
      <c r="AE49" s="94">
        <v>27047</v>
      </c>
      <c r="AF49" s="94">
        <v>50601</v>
      </c>
      <c r="AG49" s="132">
        <v>0.49343469246717347</v>
      </c>
      <c r="AH49" s="94">
        <v>2894</v>
      </c>
      <c r="AI49" s="94">
        <v>1318</v>
      </c>
      <c r="AJ49" s="94">
        <v>2504</v>
      </c>
      <c r="AK49" s="94">
        <v>390</v>
      </c>
      <c r="AL49" s="94">
        <v>119</v>
      </c>
      <c r="AM49" s="94">
        <v>94</v>
      </c>
      <c r="AN49" s="94">
        <v>175</v>
      </c>
      <c r="AO49" s="94">
        <v>259</v>
      </c>
      <c r="AP49" s="94">
        <v>52</v>
      </c>
      <c r="AQ49" s="94">
        <v>99</v>
      </c>
      <c r="AR49" s="94">
        <v>353</v>
      </c>
      <c r="AS49" s="94">
        <v>49</v>
      </c>
      <c r="AT49" s="94">
        <v>49</v>
      </c>
      <c r="AU49" s="94">
        <v>519</v>
      </c>
      <c r="AV49" s="94">
        <v>31</v>
      </c>
      <c r="AW49" s="94">
        <v>19</v>
      </c>
      <c r="AX49" s="94">
        <v>843</v>
      </c>
      <c r="AY49" s="94">
        <v>29</v>
      </c>
      <c r="AZ49" s="94">
        <v>0</v>
      </c>
      <c r="BA49" s="64">
        <v>0.12713754646840147</v>
      </c>
      <c r="BB49" s="74">
        <v>4.7</v>
      </c>
      <c r="BC49" s="74">
        <v>5.4</v>
      </c>
      <c r="BD49" s="74">
        <v>5.8</v>
      </c>
      <c r="BE49" s="74">
        <v>5.8</v>
      </c>
      <c r="BF49" s="74">
        <v>4.2</v>
      </c>
      <c r="BG49" s="74">
        <v>5.2</v>
      </c>
      <c r="BH49" s="74">
        <v>4.5999999999999996</v>
      </c>
      <c r="BI49" s="74">
        <v>5.3</v>
      </c>
      <c r="BJ49" s="74">
        <v>5.0999999999999996</v>
      </c>
      <c r="BK49" s="74">
        <v>6.9</v>
      </c>
      <c r="BL49" s="74">
        <v>8</v>
      </c>
      <c r="BM49" s="74">
        <v>7.9</v>
      </c>
      <c r="BN49" s="74">
        <v>8.5</v>
      </c>
      <c r="BO49" s="74">
        <v>7.1</v>
      </c>
      <c r="BP49" s="74">
        <v>6.3</v>
      </c>
      <c r="BQ49" s="74">
        <v>4.2</v>
      </c>
      <c r="BR49" s="74">
        <v>3</v>
      </c>
      <c r="BS49" s="74">
        <v>1.8</v>
      </c>
      <c r="BT49" s="74">
        <v>15.900000000000002</v>
      </c>
      <c r="BU49" s="74">
        <v>61.499999999999993</v>
      </c>
      <c r="BV49" s="74">
        <v>22.4</v>
      </c>
    </row>
    <row r="50" spans="1:74" x14ac:dyDescent="0.25">
      <c r="A50" s="63" t="s">
        <v>97</v>
      </c>
      <c r="B50" s="63">
        <v>54097</v>
      </c>
      <c r="C50" s="63" t="s">
        <v>96</v>
      </c>
      <c r="D50" s="91">
        <v>354.53391827208202</v>
      </c>
      <c r="E50" s="94">
        <v>23965</v>
      </c>
      <c r="F50" s="64">
        <v>67.59578918936721</v>
      </c>
      <c r="G50" s="94">
        <v>9599</v>
      </c>
      <c r="H50" s="64">
        <v>2.37</v>
      </c>
      <c r="I50" s="94">
        <v>22779</v>
      </c>
      <c r="J50" s="94">
        <v>926</v>
      </c>
      <c r="K50" s="94">
        <v>594</v>
      </c>
      <c r="L50" s="94">
        <v>716</v>
      </c>
      <c r="M50" s="94">
        <v>520</v>
      </c>
      <c r="N50" s="94">
        <v>382</v>
      </c>
      <c r="O50" s="94">
        <v>724</v>
      </c>
      <c r="P50" s="94">
        <v>534</v>
      </c>
      <c r="Q50" s="94">
        <v>447</v>
      </c>
      <c r="R50" s="94">
        <v>553</v>
      </c>
      <c r="S50" s="94">
        <v>607</v>
      </c>
      <c r="T50" s="94">
        <v>793</v>
      </c>
      <c r="U50" s="94">
        <v>1071</v>
      </c>
      <c r="V50" s="94">
        <v>646</v>
      </c>
      <c r="W50" s="94">
        <v>484</v>
      </c>
      <c r="X50" s="94">
        <v>451</v>
      </c>
      <c r="Y50" s="94">
        <v>151</v>
      </c>
      <c r="Z50" s="64">
        <v>23.294093134701534</v>
      </c>
      <c r="AA50" s="64">
        <v>9.3968121679341596</v>
      </c>
      <c r="AB50" s="64">
        <v>23.523283675382853</v>
      </c>
      <c r="AC50" s="64">
        <v>6.323575372434628</v>
      </c>
      <c r="AD50" s="64">
        <v>37.462235649546827</v>
      </c>
      <c r="AE50" s="94">
        <v>26995</v>
      </c>
      <c r="AF50" s="94">
        <v>44470</v>
      </c>
      <c r="AG50" s="132">
        <v>0.56214188978018542</v>
      </c>
      <c r="AH50" s="94">
        <v>9599</v>
      </c>
      <c r="AI50" s="94">
        <v>1610</v>
      </c>
      <c r="AJ50" s="94">
        <v>7346</v>
      </c>
      <c r="AK50" s="94">
        <v>2253</v>
      </c>
      <c r="AL50" s="94">
        <v>385</v>
      </c>
      <c r="AM50" s="94">
        <v>339</v>
      </c>
      <c r="AN50" s="94">
        <v>1291</v>
      </c>
      <c r="AO50" s="94">
        <v>559</v>
      </c>
      <c r="AP50" s="94">
        <v>297</v>
      </c>
      <c r="AQ50" s="94">
        <v>696</v>
      </c>
      <c r="AR50" s="94">
        <v>830</v>
      </c>
      <c r="AS50" s="94">
        <v>319</v>
      </c>
      <c r="AT50" s="94">
        <v>283</v>
      </c>
      <c r="AU50" s="94">
        <v>1036</v>
      </c>
      <c r="AV50" s="94">
        <v>278</v>
      </c>
      <c r="AW50" s="94">
        <v>86</v>
      </c>
      <c r="AX50" s="94">
        <v>2539</v>
      </c>
      <c r="AY50" s="94">
        <v>206</v>
      </c>
      <c r="AZ50" s="94">
        <v>0</v>
      </c>
      <c r="BA50" s="64">
        <v>0.25765529308836393</v>
      </c>
      <c r="BB50" s="74">
        <v>5.3</v>
      </c>
      <c r="BC50" s="74">
        <v>5.5</v>
      </c>
      <c r="BD50" s="74">
        <v>6.3</v>
      </c>
      <c r="BE50" s="74">
        <v>7.1</v>
      </c>
      <c r="BF50" s="74">
        <v>7.4</v>
      </c>
      <c r="BG50" s="74">
        <v>5.5</v>
      </c>
      <c r="BH50" s="74">
        <v>5.4</v>
      </c>
      <c r="BI50" s="74">
        <v>4.9000000000000004</v>
      </c>
      <c r="BJ50" s="74">
        <v>5.8</v>
      </c>
      <c r="BK50" s="74">
        <v>6</v>
      </c>
      <c r="BL50" s="74">
        <v>6.3</v>
      </c>
      <c r="BM50" s="74">
        <v>7</v>
      </c>
      <c r="BN50" s="74">
        <v>7.1</v>
      </c>
      <c r="BO50" s="74">
        <v>7.3</v>
      </c>
      <c r="BP50" s="74">
        <v>4.7</v>
      </c>
      <c r="BQ50" s="74">
        <v>3.5</v>
      </c>
      <c r="BR50" s="74">
        <v>2.8</v>
      </c>
      <c r="BS50" s="74">
        <v>2</v>
      </c>
      <c r="BT50" s="74">
        <v>17.100000000000001</v>
      </c>
      <c r="BU50" s="74">
        <v>62.499999999999993</v>
      </c>
      <c r="BV50" s="74">
        <v>20.3</v>
      </c>
    </row>
    <row r="51" spans="1:74" x14ac:dyDescent="0.25">
      <c r="A51" s="63" t="s">
        <v>99</v>
      </c>
      <c r="B51" s="63">
        <v>54099</v>
      </c>
      <c r="C51" s="63" t="s">
        <v>98</v>
      </c>
      <c r="D51" s="91">
        <v>512.15279962430736</v>
      </c>
      <c r="E51" s="94">
        <v>39337</v>
      </c>
      <c r="F51" s="64">
        <v>76.807156045726757</v>
      </c>
      <c r="G51" s="94">
        <v>14479</v>
      </c>
      <c r="H51" s="64">
        <v>2.71</v>
      </c>
      <c r="I51" s="94">
        <v>39193</v>
      </c>
      <c r="J51" s="94">
        <v>1588</v>
      </c>
      <c r="K51" s="94">
        <v>877</v>
      </c>
      <c r="L51" s="94">
        <v>1205</v>
      </c>
      <c r="M51" s="94">
        <v>806</v>
      </c>
      <c r="N51" s="94">
        <v>602</v>
      </c>
      <c r="O51" s="94">
        <v>723</v>
      </c>
      <c r="P51" s="94">
        <v>630</v>
      </c>
      <c r="Q51" s="94">
        <v>747</v>
      </c>
      <c r="R51" s="94">
        <v>529</v>
      </c>
      <c r="S51" s="94">
        <v>922</v>
      </c>
      <c r="T51" s="94">
        <v>1563</v>
      </c>
      <c r="U51" s="94">
        <v>1514</v>
      </c>
      <c r="V51" s="94">
        <v>1232</v>
      </c>
      <c r="W51" s="94">
        <v>557</v>
      </c>
      <c r="X51" s="94">
        <v>442</v>
      </c>
      <c r="Y51" s="94">
        <v>542</v>
      </c>
      <c r="Z51" s="64">
        <v>25.3470543545825</v>
      </c>
      <c r="AA51" s="64">
        <v>9.7244284826300156</v>
      </c>
      <c r="AB51" s="64">
        <v>18.157331307410733</v>
      </c>
      <c r="AC51" s="64">
        <v>6.367843083085849</v>
      </c>
      <c r="AD51" s="64">
        <v>40.403342772290905</v>
      </c>
      <c r="AE51" s="94">
        <v>25683</v>
      </c>
      <c r="AF51" s="94">
        <v>45591</v>
      </c>
      <c r="AG51" s="132">
        <v>0.53228814144623249</v>
      </c>
      <c r="AH51" s="94">
        <v>14479</v>
      </c>
      <c r="AI51" s="94">
        <v>3827</v>
      </c>
      <c r="AJ51" s="94">
        <v>10978</v>
      </c>
      <c r="AK51" s="94">
        <v>3501</v>
      </c>
      <c r="AL51" s="94">
        <v>483</v>
      </c>
      <c r="AM51" s="94">
        <v>576</v>
      </c>
      <c r="AN51" s="94">
        <v>1706</v>
      </c>
      <c r="AO51" s="94">
        <v>1145</v>
      </c>
      <c r="AP51" s="94">
        <v>276</v>
      </c>
      <c r="AQ51" s="94">
        <v>598</v>
      </c>
      <c r="AR51" s="94">
        <v>1131</v>
      </c>
      <c r="AS51" s="94">
        <v>445</v>
      </c>
      <c r="AT51" s="94">
        <v>234</v>
      </c>
      <c r="AU51" s="94">
        <v>1781</v>
      </c>
      <c r="AV51" s="94">
        <v>561</v>
      </c>
      <c r="AW51" s="94">
        <v>35</v>
      </c>
      <c r="AX51" s="94">
        <v>3944</v>
      </c>
      <c r="AY51" s="94">
        <v>238</v>
      </c>
      <c r="AZ51" s="94">
        <v>40</v>
      </c>
      <c r="BA51" s="64">
        <v>0.19805957704843477</v>
      </c>
      <c r="BB51" s="74">
        <v>4.9000000000000004</v>
      </c>
      <c r="BC51" s="74">
        <v>5.7</v>
      </c>
      <c r="BD51" s="74">
        <v>6.3</v>
      </c>
      <c r="BE51" s="74">
        <v>5.9</v>
      </c>
      <c r="BF51" s="74">
        <v>7.4</v>
      </c>
      <c r="BG51" s="74">
        <v>5.8</v>
      </c>
      <c r="BH51" s="74">
        <v>5.2</v>
      </c>
      <c r="BI51" s="74">
        <v>5.5</v>
      </c>
      <c r="BJ51" s="74">
        <v>6.3</v>
      </c>
      <c r="BK51" s="74">
        <v>6.9</v>
      </c>
      <c r="BL51" s="74">
        <v>6.8</v>
      </c>
      <c r="BM51" s="74">
        <v>7.6</v>
      </c>
      <c r="BN51" s="74">
        <v>7</v>
      </c>
      <c r="BO51" s="74">
        <v>6.1</v>
      </c>
      <c r="BP51" s="74">
        <v>6.2</v>
      </c>
      <c r="BQ51" s="74">
        <v>4.2</v>
      </c>
      <c r="BR51" s="74">
        <v>2.5</v>
      </c>
      <c r="BS51" s="74">
        <v>1.9</v>
      </c>
      <c r="BT51" s="74">
        <v>16.900000000000002</v>
      </c>
      <c r="BU51" s="74">
        <v>64.400000000000006</v>
      </c>
      <c r="BV51" s="74">
        <v>20.9</v>
      </c>
    </row>
    <row r="52" spans="1:74" x14ac:dyDescent="0.25">
      <c r="A52" s="63" t="s">
        <v>101</v>
      </c>
      <c r="B52" s="63">
        <v>54101</v>
      </c>
      <c r="C52" s="63" t="s">
        <v>100</v>
      </c>
      <c r="D52" s="91">
        <v>555.80385057086085</v>
      </c>
      <c r="E52" s="94">
        <v>8415</v>
      </c>
      <c r="F52" s="64">
        <v>15.1402333599471</v>
      </c>
      <c r="G52" s="94">
        <v>2964</v>
      </c>
      <c r="H52" s="64">
        <v>2.82</v>
      </c>
      <c r="I52" s="94">
        <v>8365</v>
      </c>
      <c r="J52" s="94">
        <v>272</v>
      </c>
      <c r="K52" s="94">
        <v>301</v>
      </c>
      <c r="L52" s="94">
        <v>200</v>
      </c>
      <c r="M52" s="94">
        <v>349</v>
      </c>
      <c r="N52" s="94">
        <v>114</v>
      </c>
      <c r="O52" s="94">
        <v>160</v>
      </c>
      <c r="P52" s="94">
        <v>200</v>
      </c>
      <c r="Q52" s="94">
        <v>160</v>
      </c>
      <c r="R52" s="94">
        <v>116</v>
      </c>
      <c r="S52" s="94">
        <v>271</v>
      </c>
      <c r="T52" s="94">
        <v>296</v>
      </c>
      <c r="U52" s="94">
        <v>233</v>
      </c>
      <c r="V52" s="94">
        <v>176</v>
      </c>
      <c r="W52" s="94">
        <v>44</v>
      </c>
      <c r="X52" s="94">
        <v>41</v>
      </c>
      <c r="Y52" s="94">
        <v>31</v>
      </c>
      <c r="Z52" s="64">
        <v>26.079622132253711</v>
      </c>
      <c r="AA52" s="64">
        <v>15.620782726045885</v>
      </c>
      <c r="AB52" s="64">
        <v>21.457489878542511</v>
      </c>
      <c r="AC52" s="64">
        <v>9.143049932523617</v>
      </c>
      <c r="AD52" s="64">
        <v>27.699055330634277</v>
      </c>
      <c r="AE52" s="94">
        <v>19672</v>
      </c>
      <c r="AF52" s="94">
        <v>37720</v>
      </c>
      <c r="AG52" s="132">
        <v>0.63157894736842102</v>
      </c>
      <c r="AH52" s="94">
        <v>2964</v>
      </c>
      <c r="AI52" s="94">
        <v>1534</v>
      </c>
      <c r="AJ52" s="94">
        <v>2222</v>
      </c>
      <c r="AK52" s="94">
        <v>742</v>
      </c>
      <c r="AL52" s="94">
        <v>95</v>
      </c>
      <c r="AM52" s="94">
        <v>95</v>
      </c>
      <c r="AN52" s="94">
        <v>404</v>
      </c>
      <c r="AO52" s="94">
        <v>254</v>
      </c>
      <c r="AP52" s="94">
        <v>109</v>
      </c>
      <c r="AQ52" s="94">
        <v>153</v>
      </c>
      <c r="AR52" s="94">
        <v>246</v>
      </c>
      <c r="AS52" s="94">
        <v>160</v>
      </c>
      <c r="AT52" s="94">
        <v>3</v>
      </c>
      <c r="AU52" s="94">
        <v>463</v>
      </c>
      <c r="AV52" s="94">
        <v>56</v>
      </c>
      <c r="AW52" s="94">
        <v>48</v>
      </c>
      <c r="AX52" s="94">
        <v>506</v>
      </c>
      <c r="AY52" s="94">
        <v>0</v>
      </c>
      <c r="AZ52" s="94">
        <v>0</v>
      </c>
      <c r="BA52" s="64">
        <v>0.23456790123456789</v>
      </c>
      <c r="BB52" s="74">
        <v>4.7</v>
      </c>
      <c r="BC52" s="74">
        <v>4.8</v>
      </c>
      <c r="BD52" s="74">
        <v>6.8</v>
      </c>
      <c r="BE52" s="74">
        <v>4.9000000000000004</v>
      </c>
      <c r="BF52" s="74">
        <v>6.5</v>
      </c>
      <c r="BG52" s="74">
        <v>3.8</v>
      </c>
      <c r="BH52" s="74">
        <v>4.7</v>
      </c>
      <c r="BI52" s="74">
        <v>4.5999999999999996</v>
      </c>
      <c r="BJ52" s="74">
        <v>6.2</v>
      </c>
      <c r="BK52" s="74">
        <v>6.7</v>
      </c>
      <c r="BL52" s="74">
        <v>7</v>
      </c>
      <c r="BM52" s="74">
        <v>6.7</v>
      </c>
      <c r="BN52" s="74">
        <v>9.3000000000000007</v>
      </c>
      <c r="BO52" s="74">
        <v>9.6999999999999993</v>
      </c>
      <c r="BP52" s="74">
        <v>5</v>
      </c>
      <c r="BQ52" s="74">
        <v>3.6</v>
      </c>
      <c r="BR52" s="74">
        <v>2.5</v>
      </c>
      <c r="BS52" s="74">
        <v>2.7</v>
      </c>
      <c r="BT52" s="74">
        <v>16.3</v>
      </c>
      <c r="BU52" s="74">
        <v>60.400000000000006</v>
      </c>
      <c r="BV52" s="74">
        <v>23.5</v>
      </c>
    </row>
    <row r="53" spans="1:74" x14ac:dyDescent="0.25">
      <c r="A53" s="63" t="s">
        <v>103</v>
      </c>
      <c r="B53" s="63">
        <v>54103</v>
      </c>
      <c r="C53" s="63" t="s">
        <v>102</v>
      </c>
      <c r="D53" s="91">
        <v>361.00265623607368</v>
      </c>
      <c r="E53" s="94">
        <v>14629</v>
      </c>
      <c r="F53" s="64">
        <v>40.523247536532054</v>
      </c>
      <c r="G53" s="94">
        <v>5603</v>
      </c>
      <c r="H53" s="64">
        <v>2.58</v>
      </c>
      <c r="I53" s="94">
        <v>14480</v>
      </c>
      <c r="J53" s="94">
        <v>346</v>
      </c>
      <c r="K53" s="94">
        <v>413</v>
      </c>
      <c r="L53" s="94">
        <v>239</v>
      </c>
      <c r="M53" s="94">
        <v>376</v>
      </c>
      <c r="N53" s="94">
        <v>251</v>
      </c>
      <c r="O53" s="94">
        <v>333</v>
      </c>
      <c r="P53" s="94">
        <v>391</v>
      </c>
      <c r="Q53" s="94">
        <v>200</v>
      </c>
      <c r="R53" s="94">
        <v>349</v>
      </c>
      <c r="S53" s="94">
        <v>418</v>
      </c>
      <c r="T53" s="94">
        <v>500</v>
      </c>
      <c r="U53" s="94">
        <v>893</v>
      </c>
      <c r="V53" s="94">
        <v>331</v>
      </c>
      <c r="W53" s="94">
        <v>237</v>
      </c>
      <c r="X53" s="94">
        <v>237</v>
      </c>
      <c r="Y53" s="94">
        <v>89</v>
      </c>
      <c r="Z53" s="64">
        <v>17.811886489380687</v>
      </c>
      <c r="AA53" s="64">
        <v>11.190433696234161</v>
      </c>
      <c r="AB53" s="64">
        <v>22.719971443869355</v>
      </c>
      <c r="AC53" s="64">
        <v>7.4602891308227743</v>
      </c>
      <c r="AD53" s="64">
        <v>40.817419239693024</v>
      </c>
      <c r="AE53" s="94">
        <v>24688</v>
      </c>
      <c r="AF53" s="94">
        <v>47611</v>
      </c>
      <c r="AG53" s="132">
        <v>0.51722291629484207</v>
      </c>
      <c r="AH53" s="94">
        <v>5603</v>
      </c>
      <c r="AI53" s="94">
        <v>1748</v>
      </c>
      <c r="AJ53" s="94">
        <v>4582</v>
      </c>
      <c r="AK53" s="94">
        <v>1021</v>
      </c>
      <c r="AL53" s="94">
        <v>143</v>
      </c>
      <c r="AM53" s="94">
        <v>171</v>
      </c>
      <c r="AN53" s="94">
        <v>479</v>
      </c>
      <c r="AO53" s="94">
        <v>458</v>
      </c>
      <c r="AP53" s="94">
        <v>252</v>
      </c>
      <c r="AQ53" s="94">
        <v>164</v>
      </c>
      <c r="AR53" s="94">
        <v>651</v>
      </c>
      <c r="AS53" s="94">
        <v>198</v>
      </c>
      <c r="AT53" s="94">
        <v>59</v>
      </c>
      <c r="AU53" s="94">
        <v>799</v>
      </c>
      <c r="AV53" s="94">
        <v>108</v>
      </c>
      <c r="AW53" s="94">
        <v>0</v>
      </c>
      <c r="AX53" s="94">
        <v>1718</v>
      </c>
      <c r="AY53" s="94">
        <v>34</v>
      </c>
      <c r="AZ53" s="94">
        <v>0</v>
      </c>
      <c r="BA53" s="64">
        <v>0.13412304165074512</v>
      </c>
      <c r="BB53" s="74">
        <v>5.6</v>
      </c>
      <c r="BC53" s="74">
        <v>6</v>
      </c>
      <c r="BD53" s="74">
        <v>5.3</v>
      </c>
      <c r="BE53" s="74">
        <v>5.5</v>
      </c>
      <c r="BF53" s="74">
        <v>5.6</v>
      </c>
      <c r="BG53" s="74">
        <v>5.5</v>
      </c>
      <c r="BH53" s="74">
        <v>4.7</v>
      </c>
      <c r="BI53" s="74">
        <v>5.3</v>
      </c>
      <c r="BJ53" s="74">
        <v>5</v>
      </c>
      <c r="BK53" s="74">
        <v>6.4</v>
      </c>
      <c r="BL53" s="74">
        <v>6.7</v>
      </c>
      <c r="BM53" s="74">
        <v>8.8000000000000007</v>
      </c>
      <c r="BN53" s="74">
        <v>6.7</v>
      </c>
      <c r="BO53" s="74">
        <v>8</v>
      </c>
      <c r="BP53" s="74">
        <v>5</v>
      </c>
      <c r="BQ53" s="74">
        <v>5</v>
      </c>
      <c r="BR53" s="74">
        <v>3</v>
      </c>
      <c r="BS53" s="74">
        <v>2</v>
      </c>
      <c r="BT53" s="74">
        <v>16.899999999999999</v>
      </c>
      <c r="BU53" s="74">
        <v>60.2</v>
      </c>
      <c r="BV53" s="74">
        <v>23</v>
      </c>
    </row>
    <row r="54" spans="1:74" s="18" customFormat="1" x14ac:dyDescent="0.25">
      <c r="A54" s="63" t="s">
        <v>105</v>
      </c>
      <c r="B54" s="63">
        <v>54105</v>
      </c>
      <c r="C54" s="63" t="s">
        <v>104</v>
      </c>
      <c r="D54" s="91">
        <v>234.82730673336914</v>
      </c>
      <c r="E54" s="94">
        <v>5264</v>
      </c>
      <c r="F54" s="64">
        <v>22.416473080692118</v>
      </c>
      <c r="G54" s="94">
        <v>2081</v>
      </c>
      <c r="H54" s="64">
        <v>2.5299999999999998</v>
      </c>
      <c r="I54" s="94">
        <v>5264</v>
      </c>
      <c r="J54" s="94">
        <v>151</v>
      </c>
      <c r="K54" s="94">
        <v>124</v>
      </c>
      <c r="L54" s="94">
        <v>195</v>
      </c>
      <c r="M54" s="94">
        <v>64</v>
      </c>
      <c r="N54" s="94">
        <v>102</v>
      </c>
      <c r="O54" s="94">
        <v>81</v>
      </c>
      <c r="P54" s="94">
        <v>138</v>
      </c>
      <c r="Q54" s="94">
        <v>50</v>
      </c>
      <c r="R54" s="94">
        <v>161</v>
      </c>
      <c r="S54" s="94">
        <v>208</v>
      </c>
      <c r="T54" s="94">
        <v>210</v>
      </c>
      <c r="U54" s="94">
        <v>230</v>
      </c>
      <c r="V54" s="94">
        <v>158</v>
      </c>
      <c r="W54" s="94">
        <v>95</v>
      </c>
      <c r="X54" s="94">
        <v>62</v>
      </c>
      <c r="Y54" s="94">
        <v>52</v>
      </c>
      <c r="Z54" s="64">
        <v>22.585295530994713</v>
      </c>
      <c r="AA54" s="64">
        <v>7.9769341662662185</v>
      </c>
      <c r="AB54" s="64">
        <v>20.663142719846228</v>
      </c>
      <c r="AC54" s="64">
        <v>9.99519461797213</v>
      </c>
      <c r="AD54" s="64">
        <v>38.779432964920716</v>
      </c>
      <c r="AE54" s="94">
        <v>25483</v>
      </c>
      <c r="AF54" s="94">
        <v>49441</v>
      </c>
      <c r="AG54" s="132">
        <v>0.51225372417107162</v>
      </c>
      <c r="AH54" s="94">
        <v>2081</v>
      </c>
      <c r="AI54" s="94">
        <v>694</v>
      </c>
      <c r="AJ54" s="94">
        <v>1735</v>
      </c>
      <c r="AK54" s="94">
        <v>346</v>
      </c>
      <c r="AL54" s="94">
        <v>61</v>
      </c>
      <c r="AM54" s="94">
        <v>56</v>
      </c>
      <c r="AN54" s="94">
        <v>312</v>
      </c>
      <c r="AO54" s="94">
        <v>85</v>
      </c>
      <c r="AP54" s="94">
        <v>36</v>
      </c>
      <c r="AQ54" s="94">
        <v>105</v>
      </c>
      <c r="AR54" s="94">
        <v>314</v>
      </c>
      <c r="AS54" s="94">
        <v>28</v>
      </c>
      <c r="AT54" s="94">
        <v>0</v>
      </c>
      <c r="AU54" s="94">
        <v>376</v>
      </c>
      <c r="AV54" s="94">
        <v>29</v>
      </c>
      <c r="AW54" s="94">
        <v>7</v>
      </c>
      <c r="AX54" s="94">
        <v>558</v>
      </c>
      <c r="AY54" s="94">
        <v>11</v>
      </c>
      <c r="AZ54" s="94">
        <v>0</v>
      </c>
      <c r="BA54" s="64">
        <v>0.21435793731041455</v>
      </c>
      <c r="BB54" s="74">
        <v>4.8</v>
      </c>
      <c r="BC54" s="74">
        <v>6.2</v>
      </c>
      <c r="BD54" s="74">
        <v>6.6</v>
      </c>
      <c r="BE54" s="74">
        <v>5.7</v>
      </c>
      <c r="BF54" s="74">
        <v>3</v>
      </c>
      <c r="BG54" s="74">
        <v>5.7</v>
      </c>
      <c r="BH54" s="74">
        <v>5</v>
      </c>
      <c r="BI54" s="74">
        <v>4.5999999999999996</v>
      </c>
      <c r="BJ54" s="74">
        <v>7.2</v>
      </c>
      <c r="BK54" s="74">
        <v>6.7</v>
      </c>
      <c r="BL54" s="74">
        <v>6.8</v>
      </c>
      <c r="BM54" s="74">
        <v>7.9</v>
      </c>
      <c r="BN54" s="74">
        <v>9.6</v>
      </c>
      <c r="BO54" s="74">
        <v>8.4</v>
      </c>
      <c r="BP54" s="74">
        <v>4.0999999999999996</v>
      </c>
      <c r="BQ54" s="74">
        <v>2.9</v>
      </c>
      <c r="BR54" s="74">
        <v>3.8</v>
      </c>
      <c r="BS54" s="74">
        <v>1</v>
      </c>
      <c r="BT54" s="74">
        <v>17.600000000000001</v>
      </c>
      <c r="BU54" s="74">
        <v>62.199999999999996</v>
      </c>
      <c r="BV54" s="74">
        <v>20.2</v>
      </c>
    </row>
    <row r="55" spans="1:74" s="25" customFormat="1" x14ac:dyDescent="0.25">
      <c r="A55" s="63" t="s">
        <v>107</v>
      </c>
      <c r="B55" s="63">
        <v>54107</v>
      </c>
      <c r="C55" s="63" t="s">
        <v>106</v>
      </c>
      <c r="D55" s="91">
        <v>376.62852351364239</v>
      </c>
      <c r="E55" s="94">
        <v>84678</v>
      </c>
      <c r="F55" s="64">
        <v>224.83161713303627</v>
      </c>
      <c r="G55" s="94">
        <v>35220</v>
      </c>
      <c r="H55" s="64">
        <v>2.38</v>
      </c>
      <c r="I55" s="94">
        <v>83696</v>
      </c>
      <c r="J55" s="94">
        <v>2760</v>
      </c>
      <c r="K55" s="94">
        <v>1946</v>
      </c>
      <c r="L55" s="94">
        <v>2229</v>
      </c>
      <c r="M55" s="94">
        <v>1980</v>
      </c>
      <c r="N55" s="94">
        <v>1852</v>
      </c>
      <c r="O55" s="94">
        <v>1827</v>
      </c>
      <c r="P55" s="94">
        <v>1779</v>
      </c>
      <c r="Q55" s="94">
        <v>1651</v>
      </c>
      <c r="R55" s="94">
        <v>1518</v>
      </c>
      <c r="S55" s="94">
        <v>2582</v>
      </c>
      <c r="T55" s="94">
        <v>3505</v>
      </c>
      <c r="U55" s="94">
        <v>4183</v>
      </c>
      <c r="V55" s="94">
        <v>3067</v>
      </c>
      <c r="W55" s="94">
        <v>1639</v>
      </c>
      <c r="X55" s="94">
        <v>1539</v>
      </c>
      <c r="Y55" s="94">
        <v>1163</v>
      </c>
      <c r="Z55" s="64">
        <v>19.690516751845539</v>
      </c>
      <c r="AA55" s="64">
        <v>10.880181714934697</v>
      </c>
      <c r="AB55" s="64">
        <v>19.236229415105054</v>
      </c>
      <c r="AC55" s="64">
        <v>7.331061896649631</v>
      </c>
      <c r="AD55" s="64">
        <v>42.862010221465077</v>
      </c>
      <c r="AE55" s="94">
        <v>29176</v>
      </c>
      <c r="AF55" s="94">
        <v>50231</v>
      </c>
      <c r="AG55" s="132">
        <v>0.49806927881885293</v>
      </c>
      <c r="AH55" s="94">
        <v>35220</v>
      </c>
      <c r="AI55" s="94">
        <v>5091</v>
      </c>
      <c r="AJ55" s="94">
        <v>25959</v>
      </c>
      <c r="AK55" s="94">
        <v>9261</v>
      </c>
      <c r="AL55" s="94">
        <v>712</v>
      </c>
      <c r="AM55" s="94">
        <v>788</v>
      </c>
      <c r="AN55" s="94">
        <v>4389</v>
      </c>
      <c r="AO55" s="94">
        <v>2120</v>
      </c>
      <c r="AP55" s="94">
        <v>1119</v>
      </c>
      <c r="AQ55" s="94">
        <v>2237</v>
      </c>
      <c r="AR55" s="94">
        <v>2831</v>
      </c>
      <c r="AS55" s="94">
        <v>1061</v>
      </c>
      <c r="AT55" s="94">
        <v>754</v>
      </c>
      <c r="AU55" s="94">
        <v>4455</v>
      </c>
      <c r="AV55" s="94">
        <v>1218</v>
      </c>
      <c r="AW55" s="94">
        <v>381</v>
      </c>
      <c r="AX55" s="94">
        <v>10616</v>
      </c>
      <c r="AY55" s="94">
        <v>587</v>
      </c>
      <c r="AZ55" s="94">
        <v>206</v>
      </c>
      <c r="BA55" s="64">
        <v>0.23800561629921729</v>
      </c>
      <c r="BB55" s="74">
        <v>5.5</v>
      </c>
      <c r="BC55" s="74">
        <v>5.4</v>
      </c>
      <c r="BD55" s="74">
        <v>6.6</v>
      </c>
      <c r="BE55" s="74">
        <v>5.8</v>
      </c>
      <c r="BF55" s="74">
        <v>5.3</v>
      </c>
      <c r="BG55" s="74">
        <v>5.8</v>
      </c>
      <c r="BH55" s="74">
        <v>5.4</v>
      </c>
      <c r="BI55" s="74">
        <v>6</v>
      </c>
      <c r="BJ55" s="74">
        <v>6.1</v>
      </c>
      <c r="BK55" s="74">
        <v>6.6</v>
      </c>
      <c r="BL55" s="74">
        <v>6.7</v>
      </c>
      <c r="BM55" s="74">
        <v>7.4</v>
      </c>
      <c r="BN55" s="74">
        <v>7.2</v>
      </c>
      <c r="BO55" s="74">
        <v>6.4</v>
      </c>
      <c r="BP55" s="74">
        <v>5.5</v>
      </c>
      <c r="BQ55" s="74">
        <v>3.7</v>
      </c>
      <c r="BR55" s="74">
        <v>2.4</v>
      </c>
      <c r="BS55" s="74">
        <v>2.2999999999999998</v>
      </c>
      <c r="BT55" s="74">
        <v>17.5</v>
      </c>
      <c r="BU55" s="74">
        <v>62.300000000000004</v>
      </c>
      <c r="BV55" s="74">
        <v>20.3</v>
      </c>
    </row>
    <row r="56" spans="1:74" x14ac:dyDescent="0.25">
      <c r="A56" s="63" t="s">
        <v>109</v>
      </c>
      <c r="B56" s="63">
        <v>54109</v>
      </c>
      <c r="C56" s="63" t="s">
        <v>108</v>
      </c>
      <c r="D56" s="91">
        <v>501.56508692994987</v>
      </c>
      <c r="E56" s="94">
        <v>21581</v>
      </c>
      <c r="F56" s="64">
        <v>43.027317017011733</v>
      </c>
      <c r="G56" s="94">
        <v>7795</v>
      </c>
      <c r="H56" s="64">
        <v>2.76</v>
      </c>
      <c r="I56" s="94">
        <v>21519</v>
      </c>
      <c r="J56" s="94">
        <v>763</v>
      </c>
      <c r="K56" s="94">
        <v>660</v>
      </c>
      <c r="L56" s="94">
        <v>575</v>
      </c>
      <c r="M56" s="94">
        <v>377</v>
      </c>
      <c r="N56" s="94">
        <v>442</v>
      </c>
      <c r="O56" s="94">
        <v>500</v>
      </c>
      <c r="P56" s="94">
        <v>362</v>
      </c>
      <c r="Q56" s="94">
        <v>245</v>
      </c>
      <c r="R56" s="94">
        <v>518</v>
      </c>
      <c r="S56" s="94">
        <v>559</v>
      </c>
      <c r="T56" s="94">
        <v>788</v>
      </c>
      <c r="U56" s="94">
        <v>882</v>
      </c>
      <c r="V56" s="94">
        <v>518</v>
      </c>
      <c r="W56" s="94">
        <v>380</v>
      </c>
      <c r="X56" s="94">
        <v>162</v>
      </c>
      <c r="Y56" s="94">
        <v>64</v>
      </c>
      <c r="Z56" s="64">
        <v>25.631815266196277</v>
      </c>
      <c r="AA56" s="64">
        <v>10.50673508659397</v>
      </c>
      <c r="AB56" s="64">
        <v>20.846696600384863</v>
      </c>
      <c r="AC56" s="64">
        <v>7.1712636305323931</v>
      </c>
      <c r="AD56" s="64">
        <v>35.843489416292499</v>
      </c>
      <c r="AE56" s="94">
        <v>22237</v>
      </c>
      <c r="AF56" s="94">
        <v>44630</v>
      </c>
      <c r="AG56" s="132">
        <v>0.56985246953175117</v>
      </c>
      <c r="AH56" s="94">
        <v>7795</v>
      </c>
      <c r="AI56" s="94">
        <v>2266</v>
      </c>
      <c r="AJ56" s="94">
        <v>6643</v>
      </c>
      <c r="AK56" s="94">
        <v>1152</v>
      </c>
      <c r="AL56" s="94">
        <v>243</v>
      </c>
      <c r="AM56" s="94">
        <v>457</v>
      </c>
      <c r="AN56" s="94">
        <v>1034</v>
      </c>
      <c r="AO56" s="94">
        <v>773</v>
      </c>
      <c r="AP56" s="94">
        <v>304</v>
      </c>
      <c r="AQ56" s="94">
        <v>209</v>
      </c>
      <c r="AR56" s="94">
        <v>935</v>
      </c>
      <c r="AS56" s="94">
        <v>96</v>
      </c>
      <c r="AT56" s="94">
        <v>63</v>
      </c>
      <c r="AU56" s="94">
        <v>1113</v>
      </c>
      <c r="AV56" s="94">
        <v>189</v>
      </c>
      <c r="AW56" s="94">
        <v>0</v>
      </c>
      <c r="AX56" s="94">
        <v>1856</v>
      </c>
      <c r="AY56" s="94">
        <v>14</v>
      </c>
      <c r="AZ56" s="94">
        <v>15</v>
      </c>
      <c r="BA56" s="64">
        <v>0.16946760744066711</v>
      </c>
      <c r="BB56" s="74">
        <v>5.2</v>
      </c>
      <c r="BC56" s="74">
        <v>5.6</v>
      </c>
      <c r="BD56" s="74">
        <v>6</v>
      </c>
      <c r="BE56" s="74">
        <v>5.7</v>
      </c>
      <c r="BF56" s="74">
        <v>4.7</v>
      </c>
      <c r="BG56" s="74">
        <v>5.3</v>
      </c>
      <c r="BH56" s="74">
        <v>5</v>
      </c>
      <c r="BI56" s="74">
        <v>5.5</v>
      </c>
      <c r="BJ56" s="74">
        <v>7.1</v>
      </c>
      <c r="BK56" s="74">
        <v>6.8</v>
      </c>
      <c r="BL56" s="74">
        <v>6.4</v>
      </c>
      <c r="BM56" s="74">
        <v>6.8</v>
      </c>
      <c r="BN56" s="74">
        <v>8.1</v>
      </c>
      <c r="BO56" s="74">
        <v>8.4</v>
      </c>
      <c r="BP56" s="74">
        <v>5.8</v>
      </c>
      <c r="BQ56" s="74">
        <v>3.2</v>
      </c>
      <c r="BR56" s="74">
        <v>1.6</v>
      </c>
      <c r="BS56" s="74">
        <v>2.8</v>
      </c>
      <c r="BT56" s="74">
        <v>16.8</v>
      </c>
      <c r="BU56" s="74">
        <v>61.399999999999991</v>
      </c>
      <c r="BV56" s="74">
        <v>21.8</v>
      </c>
    </row>
    <row r="57" spans="1:74" s="53" customFormat="1" ht="18.75" x14ac:dyDescent="0.3">
      <c r="A57" s="49" t="s">
        <v>1989</v>
      </c>
      <c r="B57" s="49"/>
      <c r="C57" s="49"/>
      <c r="D57" s="92">
        <f>SUM(D2:D56)</f>
        <v>24217.284040189494</v>
      </c>
      <c r="E57" s="52">
        <f>SUM(E2:E56)</f>
        <v>1801049</v>
      </c>
      <c r="F57" s="51">
        <f>E57/D57</f>
        <v>74.370395830147245</v>
      </c>
      <c r="G57" s="52">
        <f>SUM(G2:G56)</f>
        <v>711352</v>
      </c>
      <c r="H57" s="51">
        <f>I57/G57</f>
        <v>2.4692810310507314</v>
      </c>
      <c r="I57" s="52">
        <f>SUM(I2:I56)</f>
        <v>1756528</v>
      </c>
      <c r="J57" s="52">
        <f t="shared" ref="J57:Y57" si="0">SUM(J2:J56)</f>
        <v>55868</v>
      </c>
      <c r="K57" s="52">
        <f t="shared" si="0"/>
        <v>41534</v>
      </c>
      <c r="L57" s="52">
        <f t="shared" si="0"/>
        <v>41769</v>
      </c>
      <c r="M57" s="52">
        <f t="shared" si="0"/>
        <v>40261</v>
      </c>
      <c r="N57" s="52">
        <f t="shared" si="0"/>
        <v>38139</v>
      </c>
      <c r="O57" s="52">
        <f t="shared" si="0"/>
        <v>35538</v>
      </c>
      <c r="P57" s="52">
        <f t="shared" si="0"/>
        <v>35333</v>
      </c>
      <c r="Q57" s="52">
        <f t="shared" si="0"/>
        <v>32366</v>
      </c>
      <c r="R57" s="52">
        <f t="shared" si="0"/>
        <v>29709</v>
      </c>
      <c r="S57" s="52">
        <f t="shared" si="0"/>
        <v>57258</v>
      </c>
      <c r="T57" s="52">
        <f t="shared" si="0"/>
        <v>68655</v>
      </c>
      <c r="U57" s="52">
        <f t="shared" si="0"/>
        <v>84207</v>
      </c>
      <c r="V57" s="52">
        <f t="shared" si="0"/>
        <v>57019</v>
      </c>
      <c r="W57" s="52">
        <f t="shared" si="0"/>
        <v>34410</v>
      </c>
      <c r="X57" s="52">
        <f t="shared" si="0"/>
        <v>31940</v>
      </c>
      <c r="Y57" s="52">
        <f t="shared" si="0"/>
        <v>27346</v>
      </c>
      <c r="Z57" s="51">
        <f>(J57+K57+L57)/G57*100</f>
        <v>19.564294470248203</v>
      </c>
      <c r="AA57" s="51">
        <f>(M57+N57)/G57*100</f>
        <v>11.021266545957557</v>
      </c>
      <c r="AB57" s="51">
        <f>(O57+P57+Q57+R57)/G57*100</f>
        <v>18.689200283403999</v>
      </c>
      <c r="AC57" s="51">
        <f>S57/G57*100</f>
        <v>8.0491795904137486</v>
      </c>
      <c r="AD57" s="51">
        <f>(T57+U57+V57+W57+X57+Y57)/G57*100</f>
        <v>42.676059109976492</v>
      </c>
      <c r="AE57" s="52">
        <f>AVERAGE(AE2:AE56)</f>
        <v>26552.890909090907</v>
      </c>
      <c r="AF57" s="52">
        <f>AVERAGE(AF2:AF56)</f>
        <v>48558.2</v>
      </c>
      <c r="AG57" s="133"/>
      <c r="AH57" s="52">
        <f>SUM(AH2:AH56)</f>
        <v>711352</v>
      </c>
      <c r="AI57" s="52">
        <f t="shared" ref="AI57:AL57" si="1">SUM(AI2:AI56)</f>
        <v>148085</v>
      </c>
      <c r="AJ57" s="52">
        <f t="shared" si="1"/>
        <v>525945</v>
      </c>
      <c r="AK57" s="52">
        <f t="shared" si="1"/>
        <v>185407</v>
      </c>
      <c r="AL57" s="52">
        <f t="shared" si="1"/>
        <v>16249</v>
      </c>
      <c r="AM57" s="52">
        <f t="shared" ref="AM57" si="2">SUM(AM2:AM56)</f>
        <v>19379</v>
      </c>
      <c r="AN57" s="52">
        <f t="shared" ref="AN57" si="3">SUM(AN2:AN56)</f>
        <v>82426</v>
      </c>
      <c r="AO57" s="52">
        <f t="shared" ref="AO57:AP57" si="4">SUM(AO2:AO56)</f>
        <v>44028</v>
      </c>
      <c r="AP57" s="52">
        <f t="shared" si="4"/>
        <v>22912</v>
      </c>
      <c r="AQ57" s="52">
        <f t="shared" ref="AQ57" si="5">SUM(AQ2:AQ56)</f>
        <v>41307</v>
      </c>
      <c r="AR57" s="52">
        <f t="shared" ref="AR57" si="6">SUM(AR2:AR56)</f>
        <v>54256</v>
      </c>
      <c r="AS57" s="52">
        <f t="shared" ref="AS57:AT57" si="7">SUM(AS2:AS56)</f>
        <v>23855</v>
      </c>
      <c r="AT57" s="52">
        <f t="shared" si="7"/>
        <v>14865</v>
      </c>
      <c r="AU57" s="52">
        <f t="shared" ref="AU57" si="8">SUM(AU2:AU56)</f>
        <v>87940</v>
      </c>
      <c r="AV57" s="52">
        <f t="shared" ref="AV57" si="9">SUM(AV2:AV56)</f>
        <v>25761</v>
      </c>
      <c r="AW57" s="52">
        <f t="shared" ref="AW57:AX57" si="10">SUM(AW2:AW56)</f>
        <v>8791</v>
      </c>
      <c r="AX57" s="52">
        <f t="shared" si="10"/>
        <v>210976</v>
      </c>
      <c r="AY57" s="52">
        <f t="shared" ref="AY57" si="11">SUM(AY2:AY56)</f>
        <v>17102</v>
      </c>
      <c r="AZ57" s="52">
        <f t="shared" ref="AZ57" si="12">SUM(AZ2:AZ56)</f>
        <v>3124</v>
      </c>
      <c r="BA57" s="51">
        <f>(AZ57+AW57+AT57+AQ57+AN57)/G57*100</f>
        <v>21.158723107547317</v>
      </c>
      <c r="BB57" s="54">
        <f>AVERAGE(BB2:BB56)</f>
        <v>4.9836363636363643</v>
      </c>
      <c r="BC57" s="54">
        <f t="shared" ref="BC57:BS57" si="13">AVERAGE(BC2:BC56)</f>
        <v>5.4254545454545449</v>
      </c>
      <c r="BD57" s="54">
        <f t="shared" si="13"/>
        <v>5.905454545454548</v>
      </c>
      <c r="BE57" s="54">
        <f t="shared" si="13"/>
        <v>6.0709090909090895</v>
      </c>
      <c r="BF57" s="54">
        <f t="shared" si="13"/>
        <v>5.3854545454545466</v>
      </c>
      <c r="BG57" s="54">
        <f t="shared" si="13"/>
        <v>5.6327272727272728</v>
      </c>
      <c r="BH57" s="54">
        <f t="shared" si="13"/>
        <v>5.3509090909090888</v>
      </c>
      <c r="BI57" s="54">
        <f t="shared" si="13"/>
        <v>5.6036363636363653</v>
      </c>
      <c r="BJ57" s="54">
        <f t="shared" si="13"/>
        <v>6.1745454545454574</v>
      </c>
      <c r="BK57" s="54">
        <f t="shared" si="13"/>
        <v>6.4345454545454528</v>
      </c>
      <c r="BL57" s="54">
        <f t="shared" si="13"/>
        <v>6.750909090909091</v>
      </c>
      <c r="BM57" s="54">
        <f t="shared" si="13"/>
        <v>7.2618181818181817</v>
      </c>
      <c r="BN57" s="54">
        <f t="shared" si="13"/>
        <v>7.7454545454545451</v>
      </c>
      <c r="BO57" s="54">
        <f t="shared" si="13"/>
        <v>7.2854545454545452</v>
      </c>
      <c r="BP57" s="54">
        <f t="shared" si="13"/>
        <v>5.5745454545454551</v>
      </c>
      <c r="BQ57" s="54">
        <f t="shared" si="13"/>
        <v>3.834545454545454</v>
      </c>
      <c r="BR57" s="54">
        <f t="shared" si="13"/>
        <v>2.4600000000000004</v>
      </c>
      <c r="BS57" s="54">
        <f t="shared" si="13"/>
        <v>2.1618181818181821</v>
      </c>
      <c r="BT57" s="54">
        <f t="shared" ref="BT57" si="14">BB57+BC57+BD57</f>
        <v>16.31454545454546</v>
      </c>
      <c r="BU57" s="54">
        <f t="shared" ref="BU57" si="15">BE57+BF57+BG57+BH57+BI57+BJ57+BK57+BL57+BM57+BN57</f>
        <v>62.41090909090908</v>
      </c>
      <c r="BV57" s="54">
        <f t="shared" ref="BV57" si="16">BO57+BP57+BQ57+BR57+BS57</f>
        <v>21.31636363636364</v>
      </c>
    </row>
    <row r="58" spans="1:74" ht="18.75" x14ac:dyDescent="0.3">
      <c r="Z58" s="50"/>
      <c r="AA58" s="50"/>
      <c r="AB58" s="50"/>
      <c r="AC58" s="50"/>
      <c r="AD58" s="50"/>
      <c r="BT58" s="57"/>
      <c r="BU58" s="57"/>
      <c r="BV58" s="57"/>
    </row>
    <row r="59" spans="1:74" s="58" customFormat="1" ht="18.75" x14ac:dyDescent="0.3">
      <c r="A59" s="55" t="s">
        <v>1990</v>
      </c>
      <c r="B59" s="55"/>
      <c r="C59" s="55"/>
      <c r="D59" s="93"/>
      <c r="E59" s="95">
        <v>1801049</v>
      </c>
      <c r="F59" s="56"/>
      <c r="G59" s="95">
        <v>711352</v>
      </c>
      <c r="H59" s="56">
        <v>2.4700000000000002</v>
      </c>
      <c r="I59" s="95">
        <v>1756528</v>
      </c>
      <c r="J59" s="95">
        <v>55868</v>
      </c>
      <c r="K59" s="95">
        <v>41534</v>
      </c>
      <c r="L59" s="95">
        <v>41769</v>
      </c>
      <c r="M59" s="95">
        <v>40261</v>
      </c>
      <c r="N59" s="95">
        <v>38139</v>
      </c>
      <c r="O59" s="95">
        <v>35538</v>
      </c>
      <c r="P59" s="95">
        <v>35333</v>
      </c>
      <c r="Q59" s="95">
        <v>32366</v>
      </c>
      <c r="R59" s="95">
        <v>29709</v>
      </c>
      <c r="S59" s="95">
        <v>57258</v>
      </c>
      <c r="T59" s="95">
        <v>68655</v>
      </c>
      <c r="U59" s="95">
        <v>84207</v>
      </c>
      <c r="V59" s="95">
        <v>57019</v>
      </c>
      <c r="W59" s="95">
        <v>34410</v>
      </c>
      <c r="X59" s="95">
        <v>31940</v>
      </c>
      <c r="Y59" s="95">
        <v>27346</v>
      </c>
      <c r="Z59" s="56">
        <f>(J59+K59+L59)/G59*100</f>
        <v>19.564294470248203</v>
      </c>
      <c r="AA59" s="56">
        <f>(M59+N59)/G59*100</f>
        <v>11.021266545957557</v>
      </c>
      <c r="AB59" s="56">
        <f>(O59+P59+Q59+R59)/G59*100</f>
        <v>18.689200283403999</v>
      </c>
      <c r="AC59" s="56">
        <f>S59/G59*100</f>
        <v>8.0491795904137486</v>
      </c>
      <c r="AD59" s="56">
        <f>(T59+U59+V59+W59+X59+Y59)/G59*100</f>
        <v>42.676059109976492</v>
      </c>
      <c r="AE59" s="95">
        <v>28761</v>
      </c>
      <c r="AF59" s="95">
        <v>50884</v>
      </c>
      <c r="AG59" s="135"/>
      <c r="AH59" s="95">
        <v>711352</v>
      </c>
      <c r="AI59" s="95">
        <v>148085</v>
      </c>
      <c r="AJ59" s="95">
        <v>525945</v>
      </c>
      <c r="AK59" s="95">
        <v>185407</v>
      </c>
      <c r="AL59" s="95">
        <v>16249</v>
      </c>
      <c r="AM59" s="95">
        <v>19379</v>
      </c>
      <c r="AN59" s="95">
        <v>82426</v>
      </c>
      <c r="AO59" s="95">
        <v>44028</v>
      </c>
      <c r="AP59" s="95">
        <v>22912</v>
      </c>
      <c r="AQ59" s="95">
        <v>41307</v>
      </c>
      <c r="AR59" s="95">
        <v>54256</v>
      </c>
      <c r="AS59" s="95">
        <v>23855</v>
      </c>
      <c r="AT59" s="95">
        <v>14865</v>
      </c>
      <c r="AU59" s="95">
        <v>87940</v>
      </c>
      <c r="AV59" s="95">
        <v>25761</v>
      </c>
      <c r="AW59" s="95">
        <v>8791</v>
      </c>
      <c r="AX59" s="95">
        <v>210976</v>
      </c>
      <c r="AY59" s="95">
        <v>17102</v>
      </c>
      <c r="AZ59" s="95">
        <v>3124</v>
      </c>
      <c r="BA59" s="56">
        <f>(AZ59+AW59+AT59+AQ59+AN59)/G59*100</f>
        <v>21.158723107547317</v>
      </c>
      <c r="BB59" s="57">
        <v>5.2</v>
      </c>
      <c r="BC59" s="57">
        <v>5.6</v>
      </c>
      <c r="BD59" s="57">
        <v>6</v>
      </c>
      <c r="BE59" s="57">
        <v>6.1</v>
      </c>
      <c r="BF59" s="57">
        <v>6.2</v>
      </c>
      <c r="BG59" s="57">
        <v>6</v>
      </c>
      <c r="BH59" s="57">
        <v>5.7</v>
      </c>
      <c r="BI59" s="57">
        <v>5.9</v>
      </c>
      <c r="BJ59" s="57">
        <v>6.2</v>
      </c>
      <c r="BK59" s="57">
        <v>6.4</v>
      </c>
      <c r="BL59" s="57">
        <v>6.6</v>
      </c>
      <c r="BM59" s="57">
        <v>6.9</v>
      </c>
      <c r="BN59" s="57">
        <v>7.4</v>
      </c>
      <c r="BO59" s="57">
        <v>6.8</v>
      </c>
      <c r="BP59" s="57">
        <v>5.3</v>
      </c>
      <c r="BQ59" s="57">
        <v>3.5</v>
      </c>
      <c r="BR59" s="57">
        <v>2.2000000000000002</v>
      </c>
      <c r="BS59" s="57">
        <v>2.1</v>
      </c>
      <c r="BT59" s="57">
        <f t="shared" ref="BT59" si="17">BB59+BC59+BD59</f>
        <v>16.8</v>
      </c>
      <c r="BU59" s="57">
        <f t="shared" ref="BU59" si="18">BE59+BF59+BG59+BH59+BI59+BJ59+BK59+BL59+BM59+BN59</f>
        <v>63.4</v>
      </c>
      <c r="BV59" s="57">
        <f t="shared" ref="BV59" si="19">BO59+BP59+BQ59+BR59+BS59</f>
        <v>19.900000000000002</v>
      </c>
    </row>
    <row r="60" spans="1:74" ht="18.75" x14ac:dyDescent="0.3">
      <c r="Z60" s="50"/>
    </row>
    <row r="61" spans="1:74" x14ac:dyDescent="0.25">
      <c r="A61" s="1" t="s">
        <v>2123</v>
      </c>
    </row>
    <row r="62" spans="1:74" x14ac:dyDescent="0.25">
      <c r="A62" s="1" t="s">
        <v>2124</v>
      </c>
    </row>
    <row r="63" spans="1:74" x14ac:dyDescent="0.25">
      <c r="A63" s="1" t="s">
        <v>2125</v>
      </c>
    </row>
    <row r="64" spans="1:74" x14ac:dyDescent="0.25">
      <c r="A64" s="1" t="s">
        <v>2126</v>
      </c>
    </row>
  </sheetData>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5"/>
  <sheetViews>
    <sheetView workbookViewId="0">
      <selection activeCell="A22" sqref="A22"/>
    </sheetView>
  </sheetViews>
  <sheetFormatPr defaultRowHeight="15" x14ac:dyDescent="0.25"/>
  <cols>
    <col min="1" max="1" width="229.5703125" customWidth="1"/>
  </cols>
  <sheetData>
    <row r="1" spans="1:1" x14ac:dyDescent="0.25">
      <c r="A1" s="75" t="s">
        <v>1985</v>
      </c>
    </row>
    <row r="2" spans="1:1" x14ac:dyDescent="0.25">
      <c r="A2" s="46" t="s">
        <v>2008</v>
      </c>
    </row>
    <row r="3" spans="1:1" x14ac:dyDescent="0.25">
      <c r="A3" s="46" t="s">
        <v>2121</v>
      </c>
    </row>
    <row r="4" spans="1:1" x14ac:dyDescent="0.25">
      <c r="A4" s="46"/>
    </row>
    <row r="5" spans="1:1" x14ac:dyDescent="0.25">
      <c r="A5" s="75" t="s">
        <v>1986</v>
      </c>
    </row>
    <row r="6" spans="1:1" ht="30.75" customHeight="1" x14ac:dyDescent="0.25">
      <c r="A6" s="48" t="s">
        <v>2122</v>
      </c>
    </row>
    <row r="7" spans="1:1" x14ac:dyDescent="0.25">
      <c r="A7" s="46"/>
    </row>
    <row r="8" spans="1:1" x14ac:dyDescent="0.25">
      <c r="A8" s="75" t="s">
        <v>1987</v>
      </c>
    </row>
    <row r="9" spans="1:1" ht="30" x14ac:dyDescent="0.25">
      <c r="A9" s="47" t="s">
        <v>2120</v>
      </c>
    </row>
    <row r="11" spans="1:1" x14ac:dyDescent="0.25">
      <c r="A11" s="75" t="s">
        <v>1982</v>
      </c>
    </row>
    <row r="12" spans="1:1" x14ac:dyDescent="0.25">
      <c r="A12" t="s">
        <v>1988</v>
      </c>
    </row>
    <row r="14" spans="1:1" x14ac:dyDescent="0.25">
      <c r="A14" s="41" t="s">
        <v>1983</v>
      </c>
    </row>
    <row r="15" spans="1:1" s="100" customFormat="1" x14ac:dyDescent="0.25">
      <c r="A15" s="46" t="s">
        <v>2100</v>
      </c>
    </row>
    <row r="16" spans="1:1" s="100" customFormat="1" x14ac:dyDescent="0.25">
      <c r="A16" s="46" t="s">
        <v>2010</v>
      </c>
    </row>
    <row r="17" spans="1:1" s="100" customFormat="1" x14ac:dyDescent="0.25">
      <c r="A17" s="103" t="s">
        <v>1977</v>
      </c>
    </row>
    <row r="18" spans="1:1" s="100" customFormat="1" x14ac:dyDescent="0.25">
      <c r="A18" s="103" t="s">
        <v>2011</v>
      </c>
    </row>
    <row r="19" spans="1:1" s="100" customFormat="1" x14ac:dyDescent="0.25">
      <c r="A19" s="46" t="s">
        <v>2012</v>
      </c>
    </row>
    <row r="20" spans="1:1" s="100" customFormat="1" x14ac:dyDescent="0.25">
      <c r="A20" s="46" t="s">
        <v>2013</v>
      </c>
    </row>
    <row r="21" spans="1:1" s="100" customFormat="1" x14ac:dyDescent="0.25">
      <c r="A21" s="46" t="s">
        <v>2014</v>
      </c>
    </row>
    <row r="22" spans="1:1" s="100" customFormat="1" x14ac:dyDescent="0.25">
      <c r="A22" s="46" t="s">
        <v>2015</v>
      </c>
    </row>
    <row r="23" spans="1:1" s="100" customFormat="1" x14ac:dyDescent="0.25">
      <c r="A23" s="46" t="s">
        <v>2016</v>
      </c>
    </row>
    <row r="24" spans="1:1" s="100" customFormat="1" x14ac:dyDescent="0.25">
      <c r="A24" s="46" t="s">
        <v>2017</v>
      </c>
    </row>
    <row r="25" spans="1:1" s="100" customFormat="1" x14ac:dyDescent="0.25">
      <c r="A25" s="46" t="s">
        <v>2151</v>
      </c>
    </row>
    <row r="26" spans="1:1" x14ac:dyDescent="0.25">
      <c r="A26" s="101"/>
    </row>
    <row r="27" spans="1:1" x14ac:dyDescent="0.25">
      <c r="A27" s="3" t="s">
        <v>2018</v>
      </c>
    </row>
    <row r="28" spans="1:1" x14ac:dyDescent="0.25">
      <c r="A28" s="3" t="s">
        <v>1981</v>
      </c>
    </row>
    <row r="29" spans="1:1" x14ac:dyDescent="0.25">
      <c r="A29" s="2" t="s">
        <v>344</v>
      </c>
    </row>
    <row r="30" spans="1:1" x14ac:dyDescent="0.25">
      <c r="A30" s="2" t="s">
        <v>2101</v>
      </c>
    </row>
    <row r="31" spans="1:1" x14ac:dyDescent="0.25">
      <c r="A31" s="2" t="s">
        <v>343</v>
      </c>
    </row>
    <row r="32" spans="1:1" x14ac:dyDescent="0.25">
      <c r="A32" s="2"/>
    </row>
    <row r="33" spans="1:1" x14ac:dyDescent="0.25">
      <c r="A33" s="2" t="s">
        <v>2052</v>
      </c>
    </row>
    <row r="34" spans="1:1" x14ac:dyDescent="0.25">
      <c r="A34" s="2" t="s">
        <v>2019</v>
      </c>
    </row>
    <row r="35" spans="1:1" x14ac:dyDescent="0.25">
      <c r="A35" s="2" t="s">
        <v>2020</v>
      </c>
    </row>
    <row r="36" spans="1:1" x14ac:dyDescent="0.25">
      <c r="A36" s="2" t="s">
        <v>2021</v>
      </c>
    </row>
    <row r="37" spans="1:1" x14ac:dyDescent="0.25">
      <c r="A37" s="2" t="s">
        <v>2022</v>
      </c>
    </row>
    <row r="38" spans="1:1" x14ac:dyDescent="0.25">
      <c r="A38" s="2" t="s">
        <v>2023</v>
      </c>
    </row>
    <row r="39" spans="1:1" x14ac:dyDescent="0.25">
      <c r="A39" s="2" t="s">
        <v>2024</v>
      </c>
    </row>
    <row r="40" spans="1:1" x14ac:dyDescent="0.25">
      <c r="A40" s="2" t="s">
        <v>2025</v>
      </c>
    </row>
    <row r="41" spans="1:1" x14ac:dyDescent="0.25">
      <c r="A41" s="2" t="s">
        <v>2026</v>
      </c>
    </row>
    <row r="42" spans="1:1" x14ac:dyDescent="0.25">
      <c r="A42" s="2" t="s">
        <v>2027</v>
      </c>
    </row>
    <row r="43" spans="1:1" x14ac:dyDescent="0.25">
      <c r="A43" s="2" t="s">
        <v>2028</v>
      </c>
    </row>
    <row r="44" spans="1:1" x14ac:dyDescent="0.25">
      <c r="A44" s="2" t="s">
        <v>2029</v>
      </c>
    </row>
    <row r="45" spans="1:1" x14ac:dyDescent="0.25">
      <c r="A45" s="2" t="s">
        <v>2030</v>
      </c>
    </row>
    <row r="46" spans="1:1" x14ac:dyDescent="0.25">
      <c r="A46" s="2" t="s">
        <v>2031</v>
      </c>
    </row>
    <row r="47" spans="1:1" x14ac:dyDescent="0.25">
      <c r="A47" s="2" t="s">
        <v>2053</v>
      </c>
    </row>
    <row r="48" spans="1:1" x14ac:dyDescent="0.25">
      <c r="A48" s="2"/>
    </row>
    <row r="49" spans="1:1" x14ac:dyDescent="0.25">
      <c r="A49" s="2" t="s">
        <v>2055</v>
      </c>
    </row>
    <row r="50" spans="1:1" x14ac:dyDescent="0.25">
      <c r="A50" s="2" t="s">
        <v>2057</v>
      </c>
    </row>
    <row r="51" spans="1:1" x14ac:dyDescent="0.25">
      <c r="A51" s="2" t="s">
        <v>2102</v>
      </c>
    </row>
    <row r="52" spans="1:1" x14ac:dyDescent="0.25">
      <c r="A52" s="2"/>
    </row>
    <row r="53" spans="1:1" x14ac:dyDescent="0.25">
      <c r="A53" s="2" t="s">
        <v>369</v>
      </c>
    </row>
    <row r="54" spans="1:1" x14ac:dyDescent="0.25">
      <c r="A54" s="2" t="s">
        <v>370</v>
      </c>
    </row>
    <row r="55" spans="1:1" x14ac:dyDescent="0.25">
      <c r="A55" s="2" t="s">
        <v>368</v>
      </c>
    </row>
    <row r="56" spans="1:1" x14ac:dyDescent="0.25">
      <c r="A56" s="2" t="s">
        <v>367</v>
      </c>
    </row>
    <row r="57" spans="1:1" x14ac:dyDescent="0.25">
      <c r="A57" s="2"/>
    </row>
    <row r="58" spans="1:1" x14ac:dyDescent="0.25">
      <c r="A58" s="2" t="s">
        <v>2103</v>
      </c>
    </row>
    <row r="59" spans="1:1" x14ac:dyDescent="0.25">
      <c r="A59" s="2" t="s">
        <v>2118</v>
      </c>
    </row>
    <row r="60" spans="1:1" x14ac:dyDescent="0.25">
      <c r="A60" s="2" t="s">
        <v>2117</v>
      </c>
    </row>
    <row r="61" spans="1:1" x14ac:dyDescent="0.25">
      <c r="A61" s="2" t="s">
        <v>2116</v>
      </c>
    </row>
    <row r="62" spans="1:1" x14ac:dyDescent="0.25">
      <c r="A62" s="2" t="s">
        <v>2115</v>
      </c>
    </row>
    <row r="63" spans="1:1" x14ac:dyDescent="0.25">
      <c r="A63" s="2" t="s">
        <v>2114</v>
      </c>
    </row>
    <row r="64" spans="1:1" x14ac:dyDescent="0.25">
      <c r="A64" s="2" t="s">
        <v>2113</v>
      </c>
    </row>
    <row r="65" spans="1:1" x14ac:dyDescent="0.25">
      <c r="A65" s="2" t="s">
        <v>2112</v>
      </c>
    </row>
    <row r="66" spans="1:1" x14ac:dyDescent="0.25">
      <c r="A66" s="2" t="s">
        <v>2111</v>
      </c>
    </row>
    <row r="67" spans="1:1" x14ac:dyDescent="0.25">
      <c r="A67" s="2" t="s">
        <v>2110</v>
      </c>
    </row>
    <row r="68" spans="1:1" x14ac:dyDescent="0.25">
      <c r="A68" s="2" t="s">
        <v>2109</v>
      </c>
    </row>
    <row r="69" spans="1:1" x14ac:dyDescent="0.25">
      <c r="A69" s="2" t="s">
        <v>2108</v>
      </c>
    </row>
    <row r="70" spans="1:1" x14ac:dyDescent="0.25">
      <c r="A70" s="2" t="s">
        <v>2107</v>
      </c>
    </row>
    <row r="71" spans="1:1" x14ac:dyDescent="0.25">
      <c r="A71" s="2" t="s">
        <v>2106</v>
      </c>
    </row>
    <row r="72" spans="1:1" x14ac:dyDescent="0.25">
      <c r="A72" s="2" t="s">
        <v>2105</v>
      </c>
    </row>
    <row r="73" spans="1:1" x14ac:dyDescent="0.25">
      <c r="A73" s="2" t="s">
        <v>2104</v>
      </c>
    </row>
    <row r="74" spans="1:1" x14ac:dyDescent="0.25">
      <c r="A74" s="2"/>
    </row>
    <row r="75" spans="1:1" x14ac:dyDescent="0.25">
      <c r="A75" s="2" t="s">
        <v>404</v>
      </c>
    </row>
    <row r="76" spans="1:1" x14ac:dyDescent="0.25">
      <c r="A76" s="2" t="s">
        <v>405</v>
      </c>
    </row>
    <row r="77" spans="1:1" x14ac:dyDescent="0.25">
      <c r="A77" s="2" t="s">
        <v>406</v>
      </c>
    </row>
    <row r="78" spans="1:1" x14ac:dyDescent="0.25">
      <c r="A78" s="2" t="s">
        <v>407</v>
      </c>
    </row>
    <row r="79" spans="1:1" x14ac:dyDescent="0.25">
      <c r="A79" s="2" t="s">
        <v>408</v>
      </c>
    </row>
    <row r="80" spans="1:1" x14ac:dyDescent="0.25">
      <c r="A80" s="2" t="s">
        <v>409</v>
      </c>
    </row>
    <row r="81" spans="1:1" x14ac:dyDescent="0.25">
      <c r="A81" s="2" t="s">
        <v>410</v>
      </c>
    </row>
    <row r="82" spans="1:1" x14ac:dyDescent="0.25">
      <c r="A82" s="2" t="s">
        <v>411</v>
      </c>
    </row>
    <row r="83" spans="1:1" x14ac:dyDescent="0.25">
      <c r="A83" s="2" t="s">
        <v>412</v>
      </c>
    </row>
    <row r="84" spans="1:1" x14ac:dyDescent="0.25">
      <c r="A84" s="2" t="s">
        <v>413</v>
      </c>
    </row>
    <row r="85" spans="1:1" x14ac:dyDescent="0.25">
      <c r="A85" s="2" t="s">
        <v>414</v>
      </c>
    </row>
    <row r="86" spans="1:1" x14ac:dyDescent="0.25">
      <c r="A86" s="2" t="s">
        <v>415</v>
      </c>
    </row>
    <row r="87" spans="1:1" x14ac:dyDescent="0.25">
      <c r="A87" s="2" t="s">
        <v>416</v>
      </c>
    </row>
    <row r="88" spans="1:1" x14ac:dyDescent="0.25">
      <c r="A88" s="2" t="s">
        <v>417</v>
      </c>
    </row>
    <row r="89" spans="1:1" x14ac:dyDescent="0.25">
      <c r="A89" s="2" t="s">
        <v>418</v>
      </c>
    </row>
    <row r="90" spans="1:1" x14ac:dyDescent="0.25">
      <c r="A90" s="2" t="s">
        <v>419</v>
      </c>
    </row>
    <row r="91" spans="1:1" x14ac:dyDescent="0.25">
      <c r="A91" s="2" t="s">
        <v>420</v>
      </c>
    </row>
    <row r="92" spans="1:1" x14ac:dyDescent="0.25">
      <c r="A92" s="2" t="s">
        <v>421</v>
      </c>
    </row>
    <row r="93" spans="1:1" x14ac:dyDescent="0.25">
      <c r="A93" s="2" t="s">
        <v>426</v>
      </c>
    </row>
    <row r="94" spans="1:1" x14ac:dyDescent="0.25">
      <c r="A94" s="2" t="s">
        <v>425</v>
      </c>
    </row>
    <row r="95" spans="1:1" x14ac:dyDescent="0.25">
      <c r="A95" s="2" t="s">
        <v>2119</v>
      </c>
    </row>
  </sheetData>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980F6-C930-4A0C-B2EB-A194CE2A04B5}">
  <dimension ref="A1:CD354"/>
  <sheetViews>
    <sheetView topLeftCell="AC1" zoomScale="90" zoomScaleNormal="90" workbookViewId="0">
      <pane ySplit="1" topLeftCell="A227" activePane="bottomLeft" state="frozen"/>
      <selection pane="bottomLeft" activeCell="A242" sqref="A242:XFD242"/>
    </sheetView>
  </sheetViews>
  <sheetFormatPr defaultRowHeight="15" x14ac:dyDescent="0.25"/>
  <cols>
    <col min="1" max="1" width="31.7109375" bestFit="1" customWidth="1"/>
    <col min="2" max="2" width="38.42578125" customWidth="1"/>
    <col min="3" max="3" width="54.28515625" customWidth="1"/>
    <col min="4" max="4" width="28" customWidth="1"/>
    <col min="5" max="5" width="37.140625" customWidth="1"/>
    <col min="6" max="6" width="8.28515625" customWidth="1"/>
    <col min="7" max="7" width="7.7109375" customWidth="1"/>
    <col min="8" max="8" width="11.140625" customWidth="1"/>
    <col min="9" max="9" width="9.140625" style="8" customWidth="1"/>
    <col min="10" max="10" width="10.140625" style="8" customWidth="1"/>
    <col min="11" max="11" width="19.140625" style="8" customWidth="1"/>
    <col min="12" max="12" width="21.85546875" style="32" customWidth="1"/>
    <col min="13" max="13" width="18.85546875" style="1" customWidth="1"/>
    <col min="14" max="14" width="21" style="6" customWidth="1"/>
    <col min="15" max="15" width="19.5703125" style="1" customWidth="1"/>
    <col min="16" max="16" width="26.140625" style="21" customWidth="1"/>
    <col min="17" max="17" width="27.5703125" style="1" customWidth="1"/>
    <col min="18" max="18" width="20.7109375" style="1" customWidth="1"/>
    <col min="19" max="26" width="23.28515625" style="1" customWidth="1"/>
    <col min="27" max="29" width="21.5703125" style="1" customWidth="1"/>
    <col min="30" max="30" width="23.85546875" style="1" customWidth="1"/>
    <col min="31" max="31" width="22" style="1" customWidth="1"/>
    <col min="32" max="32" width="23.85546875" style="1" customWidth="1"/>
    <col min="33" max="33" width="23.5703125" style="1" customWidth="1"/>
    <col min="34" max="34" width="25" style="106" customWidth="1"/>
    <col min="35" max="37" width="27.140625" style="106" customWidth="1"/>
    <col min="38" max="38" width="26.28515625" style="106" customWidth="1"/>
    <col min="39" max="39" width="19.7109375" style="38" customWidth="1"/>
    <col min="40" max="40" width="26.5703125" style="38" customWidth="1"/>
    <col min="41" max="41" width="36.28515625" style="106" customWidth="1"/>
    <col min="42" max="42" width="19.42578125" style="1" customWidth="1"/>
    <col min="43" max="43" width="17" style="1" customWidth="1"/>
    <col min="44" max="45" width="20.7109375" style="1" customWidth="1"/>
    <col min="46" max="46" width="34.85546875" style="1" customWidth="1"/>
    <col min="47" max="47" width="34" style="1" customWidth="1"/>
    <col min="48" max="48" width="36.42578125" style="1" customWidth="1"/>
    <col min="49" max="49" width="37.42578125" style="1" customWidth="1"/>
    <col min="50" max="50" width="36.85546875" style="1" customWidth="1"/>
    <col min="51" max="51" width="39.42578125" style="1" customWidth="1"/>
    <col min="52" max="52" width="37.42578125" style="1" customWidth="1"/>
    <col min="53" max="53" width="36.85546875" style="1" customWidth="1"/>
    <col min="54" max="54" width="39.42578125" style="1" customWidth="1"/>
    <col min="55" max="55" width="37.42578125" style="1" customWidth="1"/>
    <col min="56" max="56" width="36.85546875" style="1" customWidth="1"/>
    <col min="57" max="57" width="39.42578125" style="1" customWidth="1"/>
    <col min="58" max="58" width="36.42578125" style="1" customWidth="1"/>
    <col min="59" max="59" width="35.85546875" style="1" customWidth="1"/>
    <col min="60" max="60" width="38.7109375" style="1" customWidth="1"/>
    <col min="61" max="61" width="42.42578125" style="106" customWidth="1"/>
    <col min="62" max="62" width="17" style="1" bestFit="1" customWidth="1"/>
    <col min="63" max="66" width="16.85546875" style="1" bestFit="1" customWidth="1"/>
    <col min="67" max="78" width="16.140625" style="1" bestFit="1" customWidth="1"/>
    <col min="79" max="79" width="16.28515625" style="1" bestFit="1" customWidth="1"/>
    <col min="80" max="80" width="18" style="1" bestFit="1" customWidth="1"/>
    <col min="81" max="81" width="14.28515625" style="1" bestFit="1" customWidth="1"/>
    <col min="82" max="82" width="16.28515625" style="1" bestFit="1" customWidth="1"/>
  </cols>
  <sheetData>
    <row r="1" spans="1:82" s="5" customFormat="1" x14ac:dyDescent="0.25">
      <c r="A1" s="5" t="s">
        <v>1975</v>
      </c>
      <c r="B1" s="5" t="s">
        <v>1976</v>
      </c>
      <c r="C1" s="5" t="s">
        <v>1974</v>
      </c>
      <c r="D1" s="5" t="s">
        <v>2096</v>
      </c>
      <c r="E1" s="5" t="s">
        <v>1972</v>
      </c>
      <c r="F1" s="5" t="s">
        <v>1971</v>
      </c>
      <c r="G1" s="5" t="s">
        <v>1973</v>
      </c>
      <c r="H1" s="5" t="s">
        <v>1970</v>
      </c>
      <c r="I1" s="114" t="s">
        <v>434</v>
      </c>
      <c r="J1" s="114" t="s">
        <v>338</v>
      </c>
      <c r="K1" s="108" t="s">
        <v>337</v>
      </c>
      <c r="L1" s="30" t="s">
        <v>1979</v>
      </c>
      <c r="M1" s="123" t="s">
        <v>339</v>
      </c>
      <c r="N1" s="124" t="s">
        <v>1980</v>
      </c>
      <c r="O1" s="123" t="s">
        <v>340</v>
      </c>
      <c r="P1" s="125" t="s">
        <v>341</v>
      </c>
      <c r="Q1" s="4" t="s">
        <v>342</v>
      </c>
      <c r="R1" s="4" t="s">
        <v>345</v>
      </c>
      <c r="S1" s="4" t="s">
        <v>346</v>
      </c>
      <c r="T1" s="4" t="s">
        <v>347</v>
      </c>
      <c r="U1" s="4" t="s">
        <v>348</v>
      </c>
      <c r="V1" s="4" t="s">
        <v>349</v>
      </c>
      <c r="W1" s="4" t="s">
        <v>350</v>
      </c>
      <c r="X1" s="4" t="s">
        <v>351</v>
      </c>
      <c r="Y1" s="4" t="s">
        <v>352</v>
      </c>
      <c r="Z1" s="4" t="s">
        <v>353</v>
      </c>
      <c r="AA1" s="4" t="s">
        <v>354</v>
      </c>
      <c r="AB1" s="4" t="s">
        <v>355</v>
      </c>
      <c r="AC1" s="4" t="s">
        <v>356</v>
      </c>
      <c r="AD1" s="4" t="s">
        <v>357</v>
      </c>
      <c r="AE1" s="4" t="s">
        <v>358</v>
      </c>
      <c r="AF1" s="4" t="s">
        <v>359</v>
      </c>
      <c r="AG1" s="4" t="s">
        <v>360</v>
      </c>
      <c r="AH1" s="104" t="s">
        <v>429</v>
      </c>
      <c r="AI1" s="104" t="s">
        <v>430</v>
      </c>
      <c r="AJ1" s="104" t="s">
        <v>431</v>
      </c>
      <c r="AK1" s="104" t="s">
        <v>432</v>
      </c>
      <c r="AL1" s="104" t="s">
        <v>433</v>
      </c>
      <c r="AM1" s="44" t="s">
        <v>362</v>
      </c>
      <c r="AN1" s="44" t="s">
        <v>361</v>
      </c>
      <c r="AO1" s="107" t="s">
        <v>428</v>
      </c>
      <c r="AP1" s="45" t="s">
        <v>363</v>
      </c>
      <c r="AQ1" s="45" t="s">
        <v>364</v>
      </c>
      <c r="AR1" s="45" t="s">
        <v>365</v>
      </c>
      <c r="AS1" s="45" t="s">
        <v>366</v>
      </c>
      <c r="AT1" s="4" t="s">
        <v>371</v>
      </c>
      <c r="AU1" s="4" t="s">
        <v>372</v>
      </c>
      <c r="AV1" s="4" t="s">
        <v>373</v>
      </c>
      <c r="AW1" s="4" t="s">
        <v>374</v>
      </c>
      <c r="AX1" s="4" t="s">
        <v>375</v>
      </c>
      <c r="AY1" s="4" t="s">
        <v>376</v>
      </c>
      <c r="AZ1" s="4" t="s">
        <v>377</v>
      </c>
      <c r="BA1" s="4" t="s">
        <v>378</v>
      </c>
      <c r="BB1" s="4" t="s">
        <v>379</v>
      </c>
      <c r="BC1" s="4" t="s">
        <v>380</v>
      </c>
      <c r="BD1" s="4" t="s">
        <v>381</v>
      </c>
      <c r="BE1" s="4" t="s">
        <v>382</v>
      </c>
      <c r="BF1" s="4" t="s">
        <v>383</v>
      </c>
      <c r="BG1" s="4" t="s">
        <v>384</v>
      </c>
      <c r="BH1" s="4" t="s">
        <v>385</v>
      </c>
      <c r="BI1" s="107" t="s">
        <v>427</v>
      </c>
      <c r="BJ1" s="4" t="s">
        <v>386</v>
      </c>
      <c r="BK1" s="4" t="s">
        <v>387</v>
      </c>
      <c r="BL1" s="4" t="s">
        <v>388</v>
      </c>
      <c r="BM1" s="4" t="s">
        <v>389</v>
      </c>
      <c r="BN1" s="4" t="s">
        <v>390</v>
      </c>
      <c r="BO1" s="4" t="s">
        <v>391</v>
      </c>
      <c r="BP1" s="4" t="s">
        <v>392</v>
      </c>
      <c r="BQ1" s="4" t="s">
        <v>393</v>
      </c>
      <c r="BR1" s="4" t="s">
        <v>394</v>
      </c>
      <c r="BS1" s="4" t="s">
        <v>395</v>
      </c>
      <c r="BT1" s="4" t="s">
        <v>396</v>
      </c>
      <c r="BU1" s="4" t="s">
        <v>397</v>
      </c>
      <c r="BV1" s="4" t="s">
        <v>398</v>
      </c>
      <c r="BW1" s="4" t="s">
        <v>399</v>
      </c>
      <c r="BX1" s="4" t="s">
        <v>400</v>
      </c>
      <c r="BY1" s="4" t="s">
        <v>401</v>
      </c>
      <c r="BZ1" s="4" t="s">
        <v>402</v>
      </c>
      <c r="CA1" s="4" t="s">
        <v>403</v>
      </c>
      <c r="CB1" s="43" t="s">
        <v>422</v>
      </c>
      <c r="CC1" s="43" t="s">
        <v>423</v>
      </c>
      <c r="CD1" s="43" t="s">
        <v>424</v>
      </c>
    </row>
    <row r="2" spans="1:82" x14ac:dyDescent="0.25">
      <c r="A2" s="14"/>
      <c r="B2" s="14"/>
      <c r="C2" s="14"/>
      <c r="D2" s="14"/>
      <c r="E2" s="14"/>
      <c r="F2" s="14"/>
      <c r="G2" s="14"/>
      <c r="H2" s="14"/>
      <c r="I2" s="109"/>
      <c r="J2" s="109"/>
      <c r="K2" s="109"/>
      <c r="L2" s="31"/>
      <c r="M2" s="15" t="s">
        <v>2032</v>
      </c>
      <c r="N2" s="16"/>
      <c r="O2" s="15" t="s">
        <v>2033</v>
      </c>
      <c r="P2" s="20" t="s">
        <v>2034</v>
      </c>
      <c r="Q2" s="15" t="s">
        <v>2035</v>
      </c>
      <c r="R2" s="15" t="s">
        <v>2036</v>
      </c>
      <c r="S2" s="15" t="s">
        <v>2037</v>
      </c>
      <c r="T2" s="15" t="s">
        <v>2038</v>
      </c>
      <c r="U2" s="15" t="s">
        <v>2039</v>
      </c>
      <c r="V2" s="15" t="s">
        <v>2040</v>
      </c>
      <c r="W2" s="15" t="s">
        <v>2041</v>
      </c>
      <c r="X2" s="15" t="s">
        <v>2042</v>
      </c>
      <c r="Y2" s="15" t="s">
        <v>2043</v>
      </c>
      <c r="Z2" s="15" t="s">
        <v>2044</v>
      </c>
      <c r="AA2" s="15" t="s">
        <v>2045</v>
      </c>
      <c r="AB2" s="15" t="s">
        <v>2046</v>
      </c>
      <c r="AC2" s="15" t="s">
        <v>2047</v>
      </c>
      <c r="AD2" s="15" t="s">
        <v>2048</v>
      </c>
      <c r="AE2" s="15" t="s">
        <v>2049</v>
      </c>
      <c r="AF2" s="15" t="s">
        <v>2050</v>
      </c>
      <c r="AG2" s="15" t="s">
        <v>2051</v>
      </c>
      <c r="AH2" s="105"/>
      <c r="AI2" s="105"/>
      <c r="AJ2" s="105"/>
      <c r="AK2" s="16"/>
      <c r="AL2" s="105"/>
      <c r="AM2" s="36" t="s">
        <v>2054</v>
      </c>
      <c r="AN2" s="36" t="s">
        <v>2058</v>
      </c>
      <c r="AO2" s="105"/>
      <c r="AP2" s="15" t="s">
        <v>2059</v>
      </c>
      <c r="AQ2" s="15" t="s">
        <v>2060</v>
      </c>
      <c r="AR2" s="15" t="s">
        <v>2061</v>
      </c>
      <c r="AS2" s="15" t="s">
        <v>2062</v>
      </c>
      <c r="AT2" s="15" t="s">
        <v>2063</v>
      </c>
      <c r="AU2" s="15" t="s">
        <v>2064</v>
      </c>
      <c r="AV2" s="15" t="s">
        <v>2065</v>
      </c>
      <c r="AW2" s="15" t="s">
        <v>2066</v>
      </c>
      <c r="AX2" s="15" t="s">
        <v>2067</v>
      </c>
      <c r="AY2" s="15" t="s">
        <v>2068</v>
      </c>
      <c r="AZ2" s="15" t="s">
        <v>2069</v>
      </c>
      <c r="BA2" s="15" t="s">
        <v>2070</v>
      </c>
      <c r="BB2" s="15" t="s">
        <v>2071</v>
      </c>
      <c r="BC2" s="15" t="s">
        <v>2072</v>
      </c>
      <c r="BD2" s="15" t="s">
        <v>2073</v>
      </c>
      <c r="BE2" s="15" t="s">
        <v>2074</v>
      </c>
      <c r="BF2" s="15" t="s">
        <v>2075</v>
      </c>
      <c r="BG2" s="15" t="s">
        <v>2076</v>
      </c>
      <c r="BH2" s="15" t="s">
        <v>2077</v>
      </c>
      <c r="BI2" s="105"/>
      <c r="BJ2" s="15" t="s">
        <v>2078</v>
      </c>
      <c r="BK2" s="15" t="s">
        <v>2079</v>
      </c>
      <c r="BL2" s="15" t="s">
        <v>2080</v>
      </c>
      <c r="BM2" s="15" t="s">
        <v>2081</v>
      </c>
      <c r="BN2" s="15" t="s">
        <v>2082</v>
      </c>
      <c r="BO2" s="15" t="s">
        <v>2083</v>
      </c>
      <c r="BP2" s="15" t="s">
        <v>2084</v>
      </c>
      <c r="BQ2" s="15" t="s">
        <v>2085</v>
      </c>
      <c r="BR2" s="15" t="s">
        <v>2086</v>
      </c>
      <c r="BS2" s="15" t="s">
        <v>2087</v>
      </c>
      <c r="BT2" s="15" t="s">
        <v>2088</v>
      </c>
      <c r="BU2" s="15" t="s">
        <v>2089</v>
      </c>
      <c r="BV2" s="15" t="s">
        <v>2090</v>
      </c>
      <c r="BW2" s="15" t="s">
        <v>2091</v>
      </c>
      <c r="BX2" s="15" t="s">
        <v>2092</v>
      </c>
      <c r="BY2" s="15" t="s">
        <v>2093</v>
      </c>
      <c r="BZ2" s="15" t="s">
        <v>2094</v>
      </c>
      <c r="CA2" s="15" t="s">
        <v>2095</v>
      </c>
      <c r="CB2" s="15"/>
      <c r="CC2" s="15"/>
      <c r="CD2" s="15"/>
    </row>
    <row r="3" spans="1:82" s="25" customFormat="1" x14ac:dyDescent="0.25">
      <c r="A3" s="24" t="s">
        <v>1695</v>
      </c>
      <c r="B3" s="25" t="s">
        <v>1696</v>
      </c>
      <c r="C3" s="26" t="s">
        <v>1697</v>
      </c>
      <c r="D3" s="26" t="s">
        <v>2097</v>
      </c>
      <c r="E3" s="25" t="s">
        <v>546</v>
      </c>
      <c r="F3" s="27" t="s">
        <v>547</v>
      </c>
      <c r="G3" s="27" t="s">
        <v>440</v>
      </c>
      <c r="H3" s="27" t="s">
        <v>1698</v>
      </c>
      <c r="I3" s="27" t="s">
        <v>1699</v>
      </c>
      <c r="J3" s="27" t="s">
        <v>1978</v>
      </c>
      <c r="K3" s="27" t="s">
        <v>1978</v>
      </c>
      <c r="L3" s="33">
        <v>337.15723785250202</v>
      </c>
      <c r="M3" s="26">
        <f>M7-M6-M5-M4</f>
        <v>10440</v>
      </c>
      <c r="N3" s="29">
        <f t="shared" ref="N3:N36" si="0">M3/L3</f>
        <v>30.964780903108604</v>
      </c>
      <c r="O3" s="26">
        <f>O7-O6-O5-O4</f>
        <v>3729</v>
      </c>
      <c r="P3" s="28">
        <f>Q3/O3</f>
        <v>2.7798337355859482</v>
      </c>
      <c r="Q3" s="26">
        <f>Q7-Q6-Q5-Q4</f>
        <v>10366</v>
      </c>
      <c r="R3" s="26">
        <f>R7-R6-R5-R4</f>
        <v>173</v>
      </c>
      <c r="S3" s="26">
        <f t="shared" ref="S3:AG3" si="1">S7-S6-S5-S4</f>
        <v>261</v>
      </c>
      <c r="T3" s="26">
        <f t="shared" si="1"/>
        <v>213</v>
      </c>
      <c r="U3" s="26">
        <f t="shared" si="1"/>
        <v>419</v>
      </c>
      <c r="V3" s="26">
        <f t="shared" si="1"/>
        <v>161</v>
      </c>
      <c r="W3" s="26">
        <f t="shared" si="1"/>
        <v>192</v>
      </c>
      <c r="X3" s="26">
        <f t="shared" si="1"/>
        <v>194</v>
      </c>
      <c r="Y3" s="26">
        <f t="shared" si="1"/>
        <v>231</v>
      </c>
      <c r="Z3" s="26">
        <f t="shared" si="1"/>
        <v>131</v>
      </c>
      <c r="AA3" s="26">
        <f t="shared" si="1"/>
        <v>413</v>
      </c>
      <c r="AB3" s="26">
        <f t="shared" si="1"/>
        <v>308</v>
      </c>
      <c r="AC3" s="26">
        <f t="shared" si="1"/>
        <v>294</v>
      </c>
      <c r="AD3" s="26">
        <f t="shared" si="1"/>
        <v>287</v>
      </c>
      <c r="AE3" s="26">
        <f t="shared" si="1"/>
        <v>180</v>
      </c>
      <c r="AF3" s="26">
        <f t="shared" si="1"/>
        <v>224</v>
      </c>
      <c r="AG3" s="115">
        <f t="shared" si="1"/>
        <v>48</v>
      </c>
      <c r="AH3" s="121">
        <f t="shared" ref="AH3:AH27" si="2">(R3+S3+T3)/O3</f>
        <v>0.17350496111558059</v>
      </c>
      <c r="AI3" s="121">
        <f t="shared" ref="AI3:AI27" si="3">(U3+V3)/O3</f>
        <v>0.15553767766157148</v>
      </c>
      <c r="AJ3" s="121">
        <f t="shared" ref="AJ3:AJ27" si="4">(W3+X3+Y3+Z3)/O3</f>
        <v>0.20058997050147492</v>
      </c>
      <c r="AK3" s="122">
        <f t="shared" ref="AK3:AK27" si="5">AA3/O3</f>
        <v>0.11075355323142934</v>
      </c>
      <c r="AL3" s="121">
        <f t="shared" ref="AL3:AL27" si="6">(AB3+AC3+AD3+AE3+AF3+AG3)/O3</f>
        <v>0.35961383748994369</v>
      </c>
      <c r="AM3" s="39">
        <v>23616</v>
      </c>
      <c r="AN3" s="39">
        <v>42260</v>
      </c>
      <c r="AO3" s="121">
        <f t="shared" ref="AO3:AO27" si="7">(R3+S3+T3+U3+V3+W3+X3+Y3+Z3)/O3</f>
        <v>0.52963260927862699</v>
      </c>
      <c r="AP3" s="26">
        <f>AP7-AP6-AP5-AP4</f>
        <v>3729</v>
      </c>
      <c r="AQ3" s="26">
        <f t="shared" ref="AQ3:AS3" si="8">AQ7-AQ6-AQ5-AQ4</f>
        <v>1080</v>
      </c>
      <c r="AR3" s="26">
        <f t="shared" si="8"/>
        <v>3036</v>
      </c>
      <c r="AS3" s="26">
        <f t="shared" si="8"/>
        <v>693</v>
      </c>
      <c r="AT3" s="26">
        <f>AT7-AT6-AT5-AT4</f>
        <v>93</v>
      </c>
      <c r="AU3" s="26">
        <f t="shared" ref="AU3:BC3" si="9">AU7-AU6-AU5-AU4</f>
        <v>106</v>
      </c>
      <c r="AV3" s="26">
        <f t="shared" si="9"/>
        <v>346</v>
      </c>
      <c r="AW3" s="26">
        <f t="shared" si="9"/>
        <v>477</v>
      </c>
      <c r="AX3" s="26">
        <f t="shared" si="9"/>
        <v>130</v>
      </c>
      <c r="AY3" s="26">
        <f t="shared" si="9"/>
        <v>133</v>
      </c>
      <c r="AZ3" s="26">
        <f t="shared" si="9"/>
        <v>386</v>
      </c>
      <c r="BA3" s="26">
        <f t="shared" si="9"/>
        <v>44</v>
      </c>
      <c r="BB3" s="26">
        <f t="shared" si="9"/>
        <v>78</v>
      </c>
      <c r="BC3" s="26">
        <f t="shared" si="9"/>
        <v>510</v>
      </c>
      <c r="BD3" s="26">
        <f t="shared" ref="BD3" si="10">BD7-BD6-BD5-BD4</f>
        <v>179</v>
      </c>
      <c r="BE3" s="26">
        <f t="shared" ref="BE3" si="11">BE7-BE6-BE5-BE4</f>
        <v>7</v>
      </c>
      <c r="BF3" s="26">
        <f t="shared" ref="BF3" si="12">BF7-BF6-BF5-BF4</f>
        <v>947</v>
      </c>
      <c r="BG3" s="26">
        <f t="shared" ref="BG3" si="13">BG7-BG6-BG5-BG4</f>
        <v>51</v>
      </c>
      <c r="BH3" s="26">
        <f t="shared" ref="BH3" si="14">BH7-BH6-BH5-BH4</f>
        <v>0</v>
      </c>
      <c r="BI3" s="121">
        <f t="shared" ref="BI3:BI70" si="15">(BH3+BE3+BB3+AY3+AV3)/(AT3+AU3+AV3+AW3+AX3+AY3+AZ3+BA3+BB3+BC3+BD3+BE3+BF3+BG3+BH3)</f>
        <v>0.16174361915686836</v>
      </c>
      <c r="BJ3" s="26">
        <v>5.0999999999999996</v>
      </c>
      <c r="BK3" s="26">
        <v>5.5</v>
      </c>
      <c r="BL3" s="26">
        <v>6.3</v>
      </c>
      <c r="BM3" s="26">
        <v>7.8</v>
      </c>
      <c r="BN3" s="26">
        <v>7</v>
      </c>
      <c r="BO3" s="26">
        <v>5.3</v>
      </c>
      <c r="BP3" s="26">
        <v>5.0999999999999996</v>
      </c>
      <c r="BQ3" s="26">
        <v>5.3</v>
      </c>
      <c r="BR3" s="26">
        <v>5.9</v>
      </c>
      <c r="BS3" s="115">
        <v>6.5</v>
      </c>
      <c r="BT3" s="26">
        <v>6.1</v>
      </c>
      <c r="BU3" s="26">
        <v>6.9</v>
      </c>
      <c r="BV3" s="26">
        <v>7.2</v>
      </c>
      <c r="BW3" s="26">
        <v>8.1999999999999993</v>
      </c>
      <c r="BX3" s="26">
        <v>4</v>
      </c>
      <c r="BY3" s="26">
        <v>3.6</v>
      </c>
      <c r="BZ3" s="26">
        <v>2.8</v>
      </c>
      <c r="CA3" s="26">
        <v>1.5</v>
      </c>
      <c r="CB3" s="115">
        <f t="shared" ref="CB3:CB68" si="16">BJ3+BK3+BL3</f>
        <v>16.899999999999999</v>
      </c>
      <c r="CC3" s="115">
        <f t="shared" ref="CC3:CC68" si="17">BM3+BN3+BO3+BP3+BQ3+BR3+BS3+BT3+BU3+BV3</f>
        <v>63.100000000000009</v>
      </c>
      <c r="CD3" s="115">
        <f t="shared" ref="CD3:CD68" si="18">BW3+BX3+BY3+BZ3+CA3</f>
        <v>20.099999999999998</v>
      </c>
    </row>
    <row r="4" spans="1:82" s="14" customFormat="1" x14ac:dyDescent="0.25">
      <c r="A4" s="7" t="s">
        <v>543</v>
      </c>
      <c r="B4" t="s">
        <v>544</v>
      </c>
      <c r="C4" s="1" t="s">
        <v>545</v>
      </c>
      <c r="D4" s="1" t="s">
        <v>2099</v>
      </c>
      <c r="E4" t="s">
        <v>546</v>
      </c>
      <c r="F4" s="8" t="s">
        <v>547</v>
      </c>
      <c r="G4" s="8" t="s">
        <v>440</v>
      </c>
      <c r="H4" s="8" t="s">
        <v>548</v>
      </c>
      <c r="I4" s="8" t="s">
        <v>549</v>
      </c>
      <c r="J4" s="8">
        <v>5405788</v>
      </c>
      <c r="K4" s="8" t="s">
        <v>125</v>
      </c>
      <c r="L4" s="32">
        <v>2.1281813070914062</v>
      </c>
      <c r="M4" s="1">
        <v>1876</v>
      </c>
      <c r="N4" s="102">
        <f t="shared" si="0"/>
        <v>881.50384262322871</v>
      </c>
      <c r="O4" s="1">
        <v>636</v>
      </c>
      <c r="P4" s="21">
        <v>2.95</v>
      </c>
      <c r="Q4" s="1">
        <v>1876</v>
      </c>
      <c r="R4" s="1">
        <v>32</v>
      </c>
      <c r="S4" s="1">
        <v>36</v>
      </c>
      <c r="T4" s="1">
        <v>49</v>
      </c>
      <c r="U4" s="1">
        <v>41</v>
      </c>
      <c r="V4" s="1">
        <v>33</v>
      </c>
      <c r="W4" s="1">
        <v>62</v>
      </c>
      <c r="X4" s="1">
        <v>21</v>
      </c>
      <c r="Y4" s="1">
        <v>88</v>
      </c>
      <c r="Z4" s="1">
        <v>19</v>
      </c>
      <c r="AA4" s="1">
        <v>64</v>
      </c>
      <c r="AB4" s="1">
        <v>61</v>
      </c>
      <c r="AC4" s="1">
        <v>44</v>
      </c>
      <c r="AD4" s="1">
        <v>30</v>
      </c>
      <c r="AE4" s="1">
        <v>17</v>
      </c>
      <c r="AF4" s="1">
        <v>5</v>
      </c>
      <c r="AG4" s="1">
        <v>34</v>
      </c>
      <c r="AH4" s="106">
        <f t="shared" si="2"/>
        <v>0.18396226415094338</v>
      </c>
      <c r="AI4" s="106">
        <f t="shared" si="3"/>
        <v>0.11635220125786164</v>
      </c>
      <c r="AJ4" s="106">
        <f t="shared" si="4"/>
        <v>0.29874213836477986</v>
      </c>
      <c r="AK4" s="6">
        <f t="shared" si="5"/>
        <v>0.10062893081761007</v>
      </c>
      <c r="AL4" s="106">
        <f t="shared" si="6"/>
        <v>0.30031446540880502</v>
      </c>
      <c r="AM4" s="38">
        <v>23261</v>
      </c>
      <c r="AN4" s="38">
        <v>43690</v>
      </c>
      <c r="AO4" s="106">
        <f t="shared" si="7"/>
        <v>0.59905660377358494</v>
      </c>
      <c r="AP4" s="1">
        <v>636</v>
      </c>
      <c r="AQ4" s="1">
        <v>107</v>
      </c>
      <c r="AR4" s="1">
        <v>478</v>
      </c>
      <c r="AS4" s="1">
        <v>158</v>
      </c>
      <c r="AT4" s="1">
        <v>25</v>
      </c>
      <c r="AU4" s="1">
        <v>30</v>
      </c>
      <c r="AV4" s="1">
        <v>44</v>
      </c>
      <c r="AW4" s="1">
        <v>39</v>
      </c>
      <c r="AX4" s="1">
        <v>63</v>
      </c>
      <c r="AY4" s="1">
        <v>34</v>
      </c>
      <c r="AZ4" s="1">
        <v>45</v>
      </c>
      <c r="BA4" s="1">
        <v>80</v>
      </c>
      <c r="BB4" s="1">
        <v>3</v>
      </c>
      <c r="BC4" s="1">
        <v>87</v>
      </c>
      <c r="BD4" s="1">
        <v>12</v>
      </c>
      <c r="BE4" s="1">
        <v>0</v>
      </c>
      <c r="BF4" s="1">
        <v>130</v>
      </c>
      <c r="BG4" s="1">
        <v>0</v>
      </c>
      <c r="BH4" s="1">
        <v>0</v>
      </c>
      <c r="BI4" s="106">
        <f>(BH4+BE4+BB4+AY4+AV4)/(AT4+AU4+AV4+AW4+AX4+AY4+AZ4+BA4+BB4+BC4+BD4+BE4+BF4+BG4+BH4)</f>
        <v>0.13682432432432431</v>
      </c>
      <c r="BJ4" s="1">
        <v>4.8</v>
      </c>
      <c r="BK4" s="1">
        <v>8.4</v>
      </c>
      <c r="BL4" s="1">
        <v>11.2</v>
      </c>
      <c r="BM4" s="1">
        <v>8</v>
      </c>
      <c r="BN4" s="1">
        <v>6.9</v>
      </c>
      <c r="BO4" s="1">
        <v>6.5</v>
      </c>
      <c r="BP4" s="1">
        <v>3.4</v>
      </c>
      <c r="BQ4" s="1">
        <v>4.4000000000000004</v>
      </c>
      <c r="BR4" s="1">
        <v>7.8</v>
      </c>
      <c r="BS4" s="1">
        <v>6.7</v>
      </c>
      <c r="BT4" s="1">
        <v>4</v>
      </c>
      <c r="BU4" s="1">
        <v>5.8</v>
      </c>
      <c r="BV4" s="1">
        <v>5.0999999999999996</v>
      </c>
      <c r="BW4" s="1">
        <v>8.1999999999999993</v>
      </c>
      <c r="BX4" s="1">
        <v>5.0999999999999996</v>
      </c>
      <c r="BY4" s="1">
        <v>1.7</v>
      </c>
      <c r="BZ4" s="1">
        <v>1.5</v>
      </c>
      <c r="CA4" s="1">
        <v>0.7</v>
      </c>
      <c r="CB4" s="1">
        <f t="shared" si="16"/>
        <v>24.4</v>
      </c>
      <c r="CC4" s="1">
        <f t="shared" si="17"/>
        <v>58.599999999999994</v>
      </c>
      <c r="CD4" s="1">
        <f t="shared" si="18"/>
        <v>17.2</v>
      </c>
    </row>
    <row r="5" spans="1:82" x14ac:dyDescent="0.25">
      <c r="A5" s="7" t="s">
        <v>1030</v>
      </c>
      <c r="B5" t="s">
        <v>1031</v>
      </c>
      <c r="C5" s="1" t="s">
        <v>1032</v>
      </c>
      <c r="D5" s="1" t="s">
        <v>2099</v>
      </c>
      <c r="E5" t="s">
        <v>546</v>
      </c>
      <c r="F5" s="8" t="s">
        <v>547</v>
      </c>
      <c r="G5" s="8" t="s">
        <v>440</v>
      </c>
      <c r="H5" s="8" t="s">
        <v>1033</v>
      </c>
      <c r="I5" s="8" t="s">
        <v>1034</v>
      </c>
      <c r="J5" s="8">
        <v>5442244</v>
      </c>
      <c r="K5" s="8" t="s">
        <v>209</v>
      </c>
      <c r="L5" s="32">
        <v>0.33795204829391901</v>
      </c>
      <c r="M5" s="1">
        <v>362</v>
      </c>
      <c r="N5" s="102">
        <f t="shared" si="0"/>
        <v>1071.1578812067632</v>
      </c>
      <c r="O5" s="1">
        <v>137</v>
      </c>
      <c r="P5" s="21">
        <v>2.64</v>
      </c>
      <c r="Q5" s="1">
        <v>362</v>
      </c>
      <c r="R5" s="1">
        <v>19</v>
      </c>
      <c r="S5" s="1">
        <v>15</v>
      </c>
      <c r="T5" s="1">
        <v>9</v>
      </c>
      <c r="U5" s="1">
        <v>14</v>
      </c>
      <c r="V5" s="1">
        <v>13</v>
      </c>
      <c r="W5" s="1">
        <v>11</v>
      </c>
      <c r="X5" s="1">
        <v>14</v>
      </c>
      <c r="Y5" s="1">
        <v>5</v>
      </c>
      <c r="Z5" s="1">
        <v>15</v>
      </c>
      <c r="AA5" s="1">
        <v>9</v>
      </c>
      <c r="AB5" s="1">
        <v>6</v>
      </c>
      <c r="AC5" s="1">
        <v>5</v>
      </c>
      <c r="AD5" s="1">
        <v>2</v>
      </c>
      <c r="AE5" s="1">
        <v>0</v>
      </c>
      <c r="AF5" s="1">
        <v>0</v>
      </c>
      <c r="AG5" s="1">
        <v>0</v>
      </c>
      <c r="AH5" s="106">
        <f t="shared" si="2"/>
        <v>0.31386861313868614</v>
      </c>
      <c r="AI5" s="106">
        <f t="shared" si="3"/>
        <v>0.19708029197080293</v>
      </c>
      <c r="AJ5" s="106">
        <f t="shared" si="4"/>
        <v>0.32846715328467152</v>
      </c>
      <c r="AK5" s="6">
        <f t="shared" si="5"/>
        <v>6.569343065693431E-2</v>
      </c>
      <c r="AL5" s="106">
        <f t="shared" si="6"/>
        <v>9.4890510948905105E-2</v>
      </c>
      <c r="AM5" s="38">
        <v>12417</v>
      </c>
      <c r="AN5" s="38">
        <v>29625</v>
      </c>
      <c r="AO5" s="106">
        <f t="shared" si="7"/>
        <v>0.83941605839416056</v>
      </c>
      <c r="AP5" s="1">
        <v>137</v>
      </c>
      <c r="AQ5" s="1">
        <v>27</v>
      </c>
      <c r="AR5" s="1">
        <v>98</v>
      </c>
      <c r="AS5" s="1">
        <v>39</v>
      </c>
      <c r="AT5" s="1">
        <v>3</v>
      </c>
      <c r="AU5" s="1">
        <v>11</v>
      </c>
      <c r="AV5" s="1">
        <v>24</v>
      </c>
      <c r="AW5" s="1">
        <v>15</v>
      </c>
      <c r="AX5" s="1">
        <v>10</v>
      </c>
      <c r="AY5" s="1">
        <v>10</v>
      </c>
      <c r="AZ5" s="1">
        <v>25</v>
      </c>
      <c r="BA5" s="1">
        <v>8</v>
      </c>
      <c r="BB5" s="1">
        <v>1</v>
      </c>
      <c r="BC5" s="1">
        <v>15</v>
      </c>
      <c r="BD5" s="1">
        <v>0</v>
      </c>
      <c r="BE5" s="1">
        <v>0</v>
      </c>
      <c r="BF5" s="1">
        <v>5</v>
      </c>
      <c r="BG5" s="1">
        <v>2</v>
      </c>
      <c r="BH5" s="1">
        <v>0</v>
      </c>
      <c r="BI5" s="106">
        <f t="shared" si="15"/>
        <v>0.27131782945736432</v>
      </c>
      <c r="BJ5" s="1">
        <v>4.4000000000000004</v>
      </c>
      <c r="BK5" s="1">
        <v>6.1</v>
      </c>
      <c r="BL5" s="1">
        <v>6.4</v>
      </c>
      <c r="BM5" s="1">
        <v>13.8</v>
      </c>
      <c r="BN5" s="1">
        <v>4.4000000000000004</v>
      </c>
      <c r="BO5" s="1">
        <v>3.3</v>
      </c>
      <c r="BP5" s="1">
        <v>1.7</v>
      </c>
      <c r="BQ5" s="1">
        <v>3.6</v>
      </c>
      <c r="BR5" s="1">
        <v>4.4000000000000004</v>
      </c>
      <c r="BS5" s="1">
        <v>5.8</v>
      </c>
      <c r="BT5" s="1">
        <v>8.8000000000000007</v>
      </c>
      <c r="BU5" s="1">
        <v>10.199999999999999</v>
      </c>
      <c r="BV5" s="1">
        <v>14.9</v>
      </c>
      <c r="BW5" s="1">
        <v>2.5</v>
      </c>
      <c r="BX5" s="1">
        <v>3.3</v>
      </c>
      <c r="BY5" s="1">
        <v>3.6</v>
      </c>
      <c r="BZ5" s="1">
        <v>0.8</v>
      </c>
      <c r="CA5" s="1">
        <v>1.9</v>
      </c>
      <c r="CB5" s="1">
        <f t="shared" si="16"/>
        <v>16.899999999999999</v>
      </c>
      <c r="CC5" s="1">
        <f t="shared" si="17"/>
        <v>70.900000000000006</v>
      </c>
      <c r="CD5" s="1">
        <f t="shared" si="18"/>
        <v>12.100000000000001</v>
      </c>
    </row>
    <row r="6" spans="1:82" x14ac:dyDescent="0.25">
      <c r="A6" s="7" t="s">
        <v>1323</v>
      </c>
      <c r="B6" t="s">
        <v>1324</v>
      </c>
      <c r="C6" s="1" t="s">
        <v>1325</v>
      </c>
      <c r="D6" s="1" t="s">
        <v>2099</v>
      </c>
      <c r="E6" t="s">
        <v>546</v>
      </c>
      <c r="F6" s="8" t="s">
        <v>547</v>
      </c>
      <c r="G6" s="8" t="s">
        <v>440</v>
      </c>
      <c r="H6" s="8" t="s">
        <v>1326</v>
      </c>
      <c r="I6" s="8" t="s">
        <v>1327</v>
      </c>
      <c r="J6" s="8">
        <v>5463292</v>
      </c>
      <c r="K6" s="8" t="s">
        <v>265</v>
      </c>
      <c r="L6" s="32">
        <v>2.9198078970211125</v>
      </c>
      <c r="M6" s="1">
        <v>2922</v>
      </c>
      <c r="N6" s="102">
        <f t="shared" si="0"/>
        <v>1000.750769590398</v>
      </c>
      <c r="O6" s="1">
        <v>1311</v>
      </c>
      <c r="P6" s="21">
        <v>1.89</v>
      </c>
      <c r="Q6" s="1">
        <v>2477</v>
      </c>
      <c r="R6" s="1">
        <v>222</v>
      </c>
      <c r="S6" s="1">
        <v>122</v>
      </c>
      <c r="T6" s="1">
        <v>39</v>
      </c>
      <c r="U6" s="1">
        <v>115</v>
      </c>
      <c r="V6" s="1">
        <v>101</v>
      </c>
      <c r="W6" s="1">
        <v>53</v>
      </c>
      <c r="X6" s="1">
        <v>51</v>
      </c>
      <c r="Y6" s="1">
        <v>147</v>
      </c>
      <c r="Z6" s="1">
        <v>91</v>
      </c>
      <c r="AA6" s="1">
        <v>24</v>
      </c>
      <c r="AB6" s="1">
        <v>106</v>
      </c>
      <c r="AC6" s="1">
        <v>86</v>
      </c>
      <c r="AD6" s="1">
        <v>81</v>
      </c>
      <c r="AE6" s="1">
        <v>16</v>
      </c>
      <c r="AF6" s="1">
        <v>29</v>
      </c>
      <c r="AG6" s="1">
        <v>28</v>
      </c>
      <c r="AH6" s="106">
        <f t="shared" si="2"/>
        <v>0.29214340198321892</v>
      </c>
      <c r="AI6" s="106">
        <f t="shared" si="3"/>
        <v>0.16475972540045766</v>
      </c>
      <c r="AJ6" s="106">
        <f t="shared" si="4"/>
        <v>0.2608695652173913</v>
      </c>
      <c r="AK6" s="6">
        <f t="shared" si="5"/>
        <v>1.8306636155606407E-2</v>
      </c>
      <c r="AL6" s="106">
        <f t="shared" si="6"/>
        <v>0.26392067124332569</v>
      </c>
      <c r="AM6" s="38">
        <v>23285</v>
      </c>
      <c r="AN6" s="38">
        <v>35186</v>
      </c>
      <c r="AO6" s="106">
        <f t="shared" si="7"/>
        <v>0.71777269260106791</v>
      </c>
      <c r="AP6" s="1">
        <v>1311</v>
      </c>
      <c r="AQ6" s="1">
        <v>185</v>
      </c>
      <c r="AR6" s="1">
        <v>749</v>
      </c>
      <c r="AS6" s="1">
        <v>562</v>
      </c>
      <c r="AT6" s="1">
        <v>24</v>
      </c>
      <c r="AU6" s="1">
        <v>52</v>
      </c>
      <c r="AV6" s="1">
        <v>220</v>
      </c>
      <c r="AW6" s="1">
        <v>95</v>
      </c>
      <c r="AX6" s="1">
        <v>92</v>
      </c>
      <c r="AY6" s="1">
        <v>82</v>
      </c>
      <c r="AZ6" s="1">
        <v>123</v>
      </c>
      <c r="BA6" s="1">
        <v>76</v>
      </c>
      <c r="BB6" s="1">
        <v>90</v>
      </c>
      <c r="BC6" s="1">
        <v>98</v>
      </c>
      <c r="BD6" s="1">
        <v>32</v>
      </c>
      <c r="BE6" s="1">
        <v>0</v>
      </c>
      <c r="BF6" s="1">
        <v>232</v>
      </c>
      <c r="BG6" s="1">
        <v>8</v>
      </c>
      <c r="BH6" s="1">
        <v>0</v>
      </c>
      <c r="BI6" s="106">
        <f t="shared" si="15"/>
        <v>0.3202614379084967</v>
      </c>
      <c r="BJ6" s="1">
        <v>5.0999999999999996</v>
      </c>
      <c r="BK6" s="1">
        <v>2.5</v>
      </c>
      <c r="BL6" s="1">
        <v>4.5999999999999996</v>
      </c>
      <c r="BM6" s="1">
        <v>13.7</v>
      </c>
      <c r="BN6" s="1">
        <v>9.3000000000000007</v>
      </c>
      <c r="BO6" s="1">
        <v>2.8</v>
      </c>
      <c r="BP6" s="1">
        <v>6.8</v>
      </c>
      <c r="BQ6" s="1">
        <v>3.9</v>
      </c>
      <c r="BR6" s="1">
        <v>5.2</v>
      </c>
      <c r="BS6" s="1">
        <v>5.9</v>
      </c>
      <c r="BT6" s="1">
        <v>7</v>
      </c>
      <c r="BU6" s="1">
        <v>4.9000000000000004</v>
      </c>
      <c r="BV6" s="1">
        <v>6.7</v>
      </c>
      <c r="BW6" s="1">
        <v>8.3000000000000007</v>
      </c>
      <c r="BX6" s="1">
        <v>2.2999999999999998</v>
      </c>
      <c r="BY6" s="1">
        <v>5.5</v>
      </c>
      <c r="BZ6" s="1">
        <v>3</v>
      </c>
      <c r="CA6" s="1">
        <v>2.4</v>
      </c>
      <c r="CB6" s="1">
        <f t="shared" si="16"/>
        <v>12.2</v>
      </c>
      <c r="CC6" s="1">
        <f t="shared" si="17"/>
        <v>66.2</v>
      </c>
      <c r="CD6" s="1">
        <f t="shared" si="18"/>
        <v>21.5</v>
      </c>
    </row>
    <row r="7" spans="1:82" s="18" customFormat="1" x14ac:dyDescent="0.25">
      <c r="A7" s="17" t="s">
        <v>1</v>
      </c>
      <c r="B7" s="42" t="s">
        <v>1984</v>
      </c>
      <c r="D7" s="18" t="s">
        <v>2098</v>
      </c>
      <c r="I7" s="110"/>
      <c r="J7" s="110">
        <v>54001</v>
      </c>
      <c r="K7" s="110" t="s">
        <v>0</v>
      </c>
      <c r="L7" s="34">
        <f>SUM(L3:L6)</f>
        <v>342.5431791049084</v>
      </c>
      <c r="M7" s="17">
        <v>15600</v>
      </c>
      <c r="N7" s="19">
        <f t="shared" si="0"/>
        <v>45.541703795603219</v>
      </c>
      <c r="O7" s="17">
        <v>5813</v>
      </c>
      <c r="P7" s="22">
        <v>2.59</v>
      </c>
      <c r="Q7" s="17">
        <v>15081</v>
      </c>
      <c r="R7" s="17">
        <v>446</v>
      </c>
      <c r="S7" s="17">
        <v>434</v>
      </c>
      <c r="T7" s="17">
        <v>310</v>
      </c>
      <c r="U7" s="17">
        <v>589</v>
      </c>
      <c r="V7" s="17">
        <v>308</v>
      </c>
      <c r="W7" s="17">
        <v>318</v>
      </c>
      <c r="X7" s="17">
        <v>280</v>
      </c>
      <c r="Y7" s="17">
        <v>471</v>
      </c>
      <c r="Z7" s="17">
        <v>256</v>
      </c>
      <c r="AA7" s="17">
        <v>510</v>
      </c>
      <c r="AB7" s="17">
        <v>481</v>
      </c>
      <c r="AC7" s="17">
        <v>429</v>
      </c>
      <c r="AD7" s="17">
        <v>400</v>
      </c>
      <c r="AE7" s="17">
        <v>213</v>
      </c>
      <c r="AF7" s="17">
        <v>258</v>
      </c>
      <c r="AG7" s="17">
        <v>110</v>
      </c>
      <c r="AH7" s="113">
        <f t="shared" si="2"/>
        <v>0.20471357302597626</v>
      </c>
      <c r="AI7" s="113">
        <f t="shared" si="3"/>
        <v>0.15430930672630311</v>
      </c>
      <c r="AJ7" s="113">
        <f t="shared" si="4"/>
        <v>0.22793738173060382</v>
      </c>
      <c r="AK7" s="113">
        <f t="shared" si="5"/>
        <v>8.7734388439704117E-2</v>
      </c>
      <c r="AL7" s="113">
        <f t="shared" si="6"/>
        <v>0.32530535007741268</v>
      </c>
      <c r="AM7" s="37">
        <v>23616</v>
      </c>
      <c r="AN7" s="37">
        <v>42260</v>
      </c>
      <c r="AO7" s="113">
        <f t="shared" si="7"/>
        <v>0.58696026148288316</v>
      </c>
      <c r="AP7" s="17">
        <v>5813</v>
      </c>
      <c r="AQ7" s="17">
        <v>1399</v>
      </c>
      <c r="AR7" s="17">
        <v>4361</v>
      </c>
      <c r="AS7" s="17">
        <v>1452</v>
      </c>
      <c r="AT7" s="17">
        <v>145</v>
      </c>
      <c r="AU7" s="17">
        <v>199</v>
      </c>
      <c r="AV7" s="17">
        <v>634</v>
      </c>
      <c r="AW7" s="17">
        <v>626</v>
      </c>
      <c r="AX7" s="17">
        <v>295</v>
      </c>
      <c r="AY7" s="17">
        <v>259</v>
      </c>
      <c r="AZ7" s="17">
        <v>579</v>
      </c>
      <c r="BA7" s="17">
        <v>208</v>
      </c>
      <c r="BB7" s="17">
        <v>172</v>
      </c>
      <c r="BC7" s="17">
        <v>710</v>
      </c>
      <c r="BD7" s="17">
        <v>223</v>
      </c>
      <c r="BE7" s="17">
        <v>7</v>
      </c>
      <c r="BF7" s="17">
        <v>1314</v>
      </c>
      <c r="BG7" s="17">
        <v>61</v>
      </c>
      <c r="BH7" s="17">
        <v>0</v>
      </c>
      <c r="BI7" s="113">
        <f t="shared" si="15"/>
        <v>0.19734904270986744</v>
      </c>
      <c r="BJ7" s="17">
        <v>5.0999999999999996</v>
      </c>
      <c r="BK7" s="17">
        <v>5.5</v>
      </c>
      <c r="BL7" s="17">
        <v>6.3</v>
      </c>
      <c r="BM7" s="17">
        <v>7.8</v>
      </c>
      <c r="BN7" s="17">
        <v>7</v>
      </c>
      <c r="BO7" s="17">
        <v>5.3</v>
      </c>
      <c r="BP7" s="17">
        <v>5.0999999999999996</v>
      </c>
      <c r="BQ7" s="17">
        <v>5.3</v>
      </c>
      <c r="BR7" s="17">
        <v>5.9</v>
      </c>
      <c r="BS7" s="17">
        <v>6.5</v>
      </c>
      <c r="BT7" s="17">
        <v>6.1</v>
      </c>
      <c r="BU7" s="17">
        <v>6.9</v>
      </c>
      <c r="BV7" s="17">
        <v>7.2</v>
      </c>
      <c r="BW7" s="17">
        <v>8.1999999999999993</v>
      </c>
      <c r="BX7" s="17">
        <v>4</v>
      </c>
      <c r="BY7" s="17">
        <v>3.6</v>
      </c>
      <c r="BZ7" s="17">
        <v>2.8</v>
      </c>
      <c r="CA7" s="17">
        <v>1.5</v>
      </c>
      <c r="CB7" s="112">
        <f t="shared" si="16"/>
        <v>16.899999999999999</v>
      </c>
      <c r="CC7" s="112">
        <f t="shared" si="17"/>
        <v>63.100000000000009</v>
      </c>
      <c r="CD7" s="112">
        <f t="shared" si="18"/>
        <v>20.099999999999998</v>
      </c>
    </row>
    <row r="8" spans="1:82" s="25" customFormat="1" x14ac:dyDescent="0.25">
      <c r="A8" s="24" t="s">
        <v>1950</v>
      </c>
      <c r="B8" s="25" t="s">
        <v>1951</v>
      </c>
      <c r="C8" s="26" t="s">
        <v>1952</v>
      </c>
      <c r="D8" s="26" t="s">
        <v>2097</v>
      </c>
      <c r="E8" s="25" t="s">
        <v>975</v>
      </c>
      <c r="F8" s="27" t="s">
        <v>976</v>
      </c>
      <c r="G8" s="27" t="s">
        <v>440</v>
      </c>
      <c r="H8" s="27" t="s">
        <v>1953</v>
      </c>
      <c r="I8" s="27" t="s">
        <v>1954</v>
      </c>
      <c r="J8" s="27" t="s">
        <v>1978</v>
      </c>
      <c r="K8" s="27" t="s">
        <v>1978</v>
      </c>
      <c r="L8" s="33">
        <v>314.97390559739125</v>
      </c>
      <c r="M8" s="26">
        <f>M11-M10-M9</f>
        <v>101650</v>
      </c>
      <c r="N8" s="29">
        <f t="shared" si="0"/>
        <v>322.72514704736199</v>
      </c>
      <c r="O8" s="26">
        <f>O11-O10-O9</f>
        <v>39255</v>
      </c>
      <c r="P8" s="28">
        <f>Q8/O8</f>
        <v>2.5780664883454336</v>
      </c>
      <c r="Q8" s="26">
        <f t="shared" ref="Q8:AG8" si="19">Q11-Q10-Q9</f>
        <v>101202</v>
      </c>
      <c r="R8" s="26">
        <f t="shared" si="19"/>
        <v>1355</v>
      </c>
      <c r="S8" s="26">
        <f t="shared" si="19"/>
        <v>1024</v>
      </c>
      <c r="T8" s="26">
        <f t="shared" si="19"/>
        <v>1177</v>
      </c>
      <c r="U8" s="26">
        <f t="shared" si="19"/>
        <v>997</v>
      </c>
      <c r="V8" s="26">
        <f t="shared" si="19"/>
        <v>1884</v>
      </c>
      <c r="W8" s="26">
        <f t="shared" si="19"/>
        <v>1294</v>
      </c>
      <c r="X8" s="26">
        <f t="shared" si="19"/>
        <v>2054</v>
      </c>
      <c r="Y8" s="26">
        <f t="shared" si="19"/>
        <v>1056</v>
      </c>
      <c r="Z8" s="26">
        <f t="shared" si="19"/>
        <v>1518</v>
      </c>
      <c r="AA8" s="26">
        <f t="shared" si="19"/>
        <v>3324</v>
      </c>
      <c r="AB8" s="26">
        <f t="shared" si="19"/>
        <v>5026</v>
      </c>
      <c r="AC8" s="26">
        <f t="shared" si="19"/>
        <v>6780</v>
      </c>
      <c r="AD8" s="26">
        <f t="shared" si="19"/>
        <v>4816</v>
      </c>
      <c r="AE8" s="26">
        <f t="shared" si="19"/>
        <v>2266</v>
      </c>
      <c r="AF8" s="26">
        <f t="shared" si="19"/>
        <v>2786</v>
      </c>
      <c r="AG8" s="26">
        <f t="shared" si="19"/>
        <v>1898</v>
      </c>
      <c r="AH8" s="121">
        <f t="shared" si="2"/>
        <v>9.058718634568845E-2</v>
      </c>
      <c r="AI8" s="121">
        <f t="shared" si="3"/>
        <v>7.3391924595592919E-2</v>
      </c>
      <c r="AJ8" s="121">
        <f t="shared" si="4"/>
        <v>0.15085976308750479</v>
      </c>
      <c r="AK8" s="122">
        <f t="shared" si="5"/>
        <v>8.4677111196025986E-2</v>
      </c>
      <c r="AL8" s="121">
        <f t="shared" si="6"/>
        <v>0.60048401477518787</v>
      </c>
      <c r="AM8" s="39">
        <v>32695</v>
      </c>
      <c r="AN8" s="39">
        <v>68101</v>
      </c>
      <c r="AO8" s="121">
        <f t="shared" si="7"/>
        <v>0.31483887402878613</v>
      </c>
      <c r="AP8" s="26">
        <f t="shared" ref="AP8:BH8" si="20">AP11-AP10-AP9</f>
        <v>39255</v>
      </c>
      <c r="AQ8" s="26">
        <f t="shared" si="20"/>
        <v>2684</v>
      </c>
      <c r="AR8" s="26">
        <f t="shared" si="20"/>
        <v>31031</v>
      </c>
      <c r="AS8" s="26">
        <f t="shared" si="20"/>
        <v>8224</v>
      </c>
      <c r="AT8" s="26">
        <f t="shared" si="20"/>
        <v>296</v>
      </c>
      <c r="AU8" s="26">
        <f t="shared" si="20"/>
        <v>556</v>
      </c>
      <c r="AV8" s="26">
        <f t="shared" si="20"/>
        <v>2243</v>
      </c>
      <c r="AW8" s="26">
        <f t="shared" si="20"/>
        <v>797</v>
      </c>
      <c r="AX8" s="26">
        <f t="shared" si="20"/>
        <v>809</v>
      </c>
      <c r="AY8" s="26">
        <f t="shared" si="20"/>
        <v>2363</v>
      </c>
      <c r="AZ8" s="26">
        <f t="shared" si="20"/>
        <v>1570</v>
      </c>
      <c r="BA8" s="26">
        <f t="shared" si="20"/>
        <v>1057</v>
      </c>
      <c r="BB8" s="26">
        <f t="shared" si="20"/>
        <v>1763</v>
      </c>
      <c r="BC8" s="26">
        <f t="shared" si="20"/>
        <v>3355</v>
      </c>
      <c r="BD8" s="26">
        <f t="shared" si="20"/>
        <v>3493</v>
      </c>
      <c r="BE8" s="26">
        <f t="shared" si="20"/>
        <v>1422</v>
      </c>
      <c r="BF8" s="26">
        <f t="shared" si="20"/>
        <v>14469</v>
      </c>
      <c r="BG8" s="26">
        <f t="shared" si="20"/>
        <v>3269</v>
      </c>
      <c r="BH8" s="26">
        <f t="shared" si="20"/>
        <v>533</v>
      </c>
      <c r="BI8" s="121">
        <f t="shared" si="15"/>
        <v>0.21908145808659035</v>
      </c>
      <c r="BJ8" s="26">
        <v>6.1</v>
      </c>
      <c r="BK8" s="26">
        <v>6</v>
      </c>
      <c r="BL8" s="26">
        <v>7.1</v>
      </c>
      <c r="BM8" s="26">
        <v>6.2</v>
      </c>
      <c r="BN8" s="26">
        <v>5.9</v>
      </c>
      <c r="BO8" s="26">
        <v>6.4</v>
      </c>
      <c r="BP8" s="26">
        <v>7</v>
      </c>
      <c r="BQ8" s="26">
        <v>6.5</v>
      </c>
      <c r="BR8" s="26">
        <v>7</v>
      </c>
      <c r="BS8" s="26">
        <v>6.7</v>
      </c>
      <c r="BT8" s="26">
        <v>6.9</v>
      </c>
      <c r="BU8" s="26">
        <v>7</v>
      </c>
      <c r="BV8" s="26">
        <v>6.4</v>
      </c>
      <c r="BW8" s="26">
        <v>5.2</v>
      </c>
      <c r="BX8" s="26">
        <v>4.4000000000000004</v>
      </c>
      <c r="BY8" s="26">
        <v>2.4</v>
      </c>
      <c r="BZ8" s="26">
        <v>1.3</v>
      </c>
      <c r="CA8" s="26">
        <v>1.4</v>
      </c>
      <c r="CB8" s="115">
        <f t="shared" si="16"/>
        <v>19.2</v>
      </c>
      <c r="CC8" s="115">
        <f t="shared" si="17"/>
        <v>66</v>
      </c>
      <c r="CD8" s="115">
        <f t="shared" si="18"/>
        <v>14.700000000000003</v>
      </c>
    </row>
    <row r="9" spans="1:82" s="46" customFormat="1" x14ac:dyDescent="0.25">
      <c r="A9" s="139" t="s">
        <v>2127</v>
      </c>
      <c r="B9" s="46" t="s">
        <v>2128</v>
      </c>
      <c r="C9" s="111" t="s">
        <v>2129</v>
      </c>
      <c r="D9" s="111" t="s">
        <v>2099</v>
      </c>
      <c r="E9" s="46" t="s">
        <v>975</v>
      </c>
      <c r="F9" s="140" t="s">
        <v>976</v>
      </c>
      <c r="G9" s="140" t="s">
        <v>440</v>
      </c>
      <c r="H9" s="140" t="s">
        <v>2130</v>
      </c>
      <c r="I9" s="140" t="s">
        <v>2131</v>
      </c>
      <c r="J9" s="140">
        <v>5436220</v>
      </c>
      <c r="K9" s="140" t="s">
        <v>2132</v>
      </c>
      <c r="L9" s="141">
        <v>0.13155676298334038</v>
      </c>
      <c r="M9" s="111">
        <v>308</v>
      </c>
      <c r="N9" s="102">
        <f t="shared" si="0"/>
        <v>2341.1947285370911</v>
      </c>
      <c r="O9" s="111">
        <v>119</v>
      </c>
      <c r="P9" s="142">
        <v>2.59</v>
      </c>
      <c r="Q9" s="111">
        <v>308</v>
      </c>
      <c r="R9" s="111">
        <v>6</v>
      </c>
      <c r="S9" s="111">
        <v>0</v>
      </c>
      <c r="T9" s="111">
        <v>2</v>
      </c>
      <c r="U9" s="111">
        <v>7</v>
      </c>
      <c r="V9" s="111">
        <v>0</v>
      </c>
      <c r="W9" s="111">
        <v>2</v>
      </c>
      <c r="X9" s="111">
        <v>0</v>
      </c>
      <c r="Y9" s="111">
        <v>3</v>
      </c>
      <c r="Z9" s="111">
        <v>12</v>
      </c>
      <c r="AA9" s="111">
        <v>13</v>
      </c>
      <c r="AB9" s="111">
        <v>9</v>
      </c>
      <c r="AC9" s="111">
        <v>41</v>
      </c>
      <c r="AD9" s="111">
        <v>6</v>
      </c>
      <c r="AE9" s="111">
        <v>9</v>
      </c>
      <c r="AF9" s="111">
        <v>5</v>
      </c>
      <c r="AG9" s="111">
        <v>4</v>
      </c>
      <c r="AH9" s="106">
        <f t="shared" ref="AH9" si="21">(R9+S9+T9)/O9</f>
        <v>6.7226890756302518E-2</v>
      </c>
      <c r="AI9" s="106">
        <f t="shared" ref="AI9" si="22">(U9+V9)/O9</f>
        <v>5.8823529411764705E-2</v>
      </c>
      <c r="AJ9" s="106">
        <f t="shared" ref="AJ9" si="23">(W9+X9+Y9+Z9)/O9</f>
        <v>0.14285714285714285</v>
      </c>
      <c r="AK9" s="6">
        <f t="shared" ref="AK9" si="24">AA9/O9</f>
        <v>0.1092436974789916</v>
      </c>
      <c r="AL9" s="106">
        <f t="shared" ref="AL9" si="25">(AB9+AC9+AD9+AE9+AF9+AG9)/O9</f>
        <v>0.62184873949579833</v>
      </c>
      <c r="AM9" s="143">
        <v>31852</v>
      </c>
      <c r="AN9" s="143">
        <v>75598</v>
      </c>
      <c r="AO9" s="106">
        <f t="shared" si="7"/>
        <v>0.26890756302521007</v>
      </c>
      <c r="AP9" s="111">
        <v>119</v>
      </c>
      <c r="AQ9" s="111">
        <v>10</v>
      </c>
      <c r="AR9" s="111">
        <v>61</v>
      </c>
      <c r="AS9" s="111">
        <v>58</v>
      </c>
      <c r="AT9" s="111">
        <v>0</v>
      </c>
      <c r="AU9" s="111">
        <v>0</v>
      </c>
      <c r="AV9" s="111">
        <v>8</v>
      </c>
      <c r="AW9" s="111">
        <v>0</v>
      </c>
      <c r="AX9" s="111">
        <v>0</v>
      </c>
      <c r="AY9" s="111">
        <v>9</v>
      </c>
      <c r="AZ9" s="111">
        <v>10</v>
      </c>
      <c r="BA9" s="111">
        <v>4</v>
      </c>
      <c r="BB9" s="111">
        <v>1</v>
      </c>
      <c r="BC9" s="111">
        <v>9</v>
      </c>
      <c r="BD9" s="111">
        <v>6</v>
      </c>
      <c r="BE9" s="111">
        <v>7</v>
      </c>
      <c r="BF9" s="111">
        <v>65</v>
      </c>
      <c r="BG9" s="111">
        <v>0</v>
      </c>
      <c r="BH9" s="111">
        <v>0</v>
      </c>
      <c r="BI9" s="106">
        <f t="shared" si="15"/>
        <v>0.21008403361344538</v>
      </c>
      <c r="BJ9" s="111">
        <v>1.6</v>
      </c>
      <c r="BK9" s="111">
        <v>3.2</v>
      </c>
      <c r="BL9" s="111">
        <v>3.2</v>
      </c>
      <c r="BM9" s="111">
        <v>2.9</v>
      </c>
      <c r="BN9" s="111">
        <v>16.600000000000001</v>
      </c>
      <c r="BO9" s="111">
        <v>6.8</v>
      </c>
      <c r="BP9" s="111">
        <v>19.8</v>
      </c>
      <c r="BQ9" s="111">
        <v>5.2</v>
      </c>
      <c r="BR9" s="111">
        <v>2.9</v>
      </c>
      <c r="BS9" s="111">
        <v>8.1</v>
      </c>
      <c r="BT9" s="111">
        <v>2.2999999999999998</v>
      </c>
      <c r="BU9" s="111">
        <v>0.6</v>
      </c>
      <c r="BV9" s="111">
        <v>11.7</v>
      </c>
      <c r="BW9" s="111">
        <v>10.1</v>
      </c>
      <c r="BX9" s="111">
        <v>4.9000000000000004</v>
      </c>
      <c r="BY9" s="111">
        <v>0</v>
      </c>
      <c r="BZ9" s="111">
        <v>0</v>
      </c>
      <c r="CA9" s="111">
        <v>0</v>
      </c>
      <c r="CB9" s="1">
        <f t="shared" si="16"/>
        <v>8</v>
      </c>
      <c r="CC9" s="1">
        <f t="shared" si="17"/>
        <v>76.900000000000006</v>
      </c>
      <c r="CD9" s="1">
        <f t="shared" si="18"/>
        <v>15</v>
      </c>
    </row>
    <row r="10" spans="1:82" s="25" customFormat="1" x14ac:dyDescent="0.25">
      <c r="A10" s="7" t="s">
        <v>1130</v>
      </c>
      <c r="B10" t="s">
        <v>1131</v>
      </c>
      <c r="C10" s="1" t="s">
        <v>1132</v>
      </c>
      <c r="D10" s="1" t="s">
        <v>2099</v>
      </c>
      <c r="E10" t="s">
        <v>975</v>
      </c>
      <c r="F10" s="8" t="s">
        <v>976</v>
      </c>
      <c r="G10" s="8" t="s">
        <v>440</v>
      </c>
      <c r="H10" s="8" t="s">
        <v>1133</v>
      </c>
      <c r="I10" s="8" t="s">
        <v>1134</v>
      </c>
      <c r="J10" s="8">
        <v>5452060</v>
      </c>
      <c r="K10" s="8" t="s">
        <v>229</v>
      </c>
      <c r="L10" s="32">
        <v>6.6533681422668094</v>
      </c>
      <c r="M10" s="1">
        <v>18502</v>
      </c>
      <c r="N10" s="102">
        <f t="shared" si="0"/>
        <v>2780.8471746005548</v>
      </c>
      <c r="O10" s="1">
        <v>7464</v>
      </c>
      <c r="P10" s="21">
        <v>2.4500000000000002</v>
      </c>
      <c r="Q10" s="1">
        <v>18263</v>
      </c>
      <c r="R10" s="1">
        <v>749</v>
      </c>
      <c r="S10" s="1">
        <v>397</v>
      </c>
      <c r="T10" s="1">
        <v>379</v>
      </c>
      <c r="U10" s="1">
        <v>530</v>
      </c>
      <c r="V10" s="1">
        <v>440</v>
      </c>
      <c r="W10" s="1">
        <v>365</v>
      </c>
      <c r="X10" s="1">
        <v>451</v>
      </c>
      <c r="Y10" s="1">
        <v>372</v>
      </c>
      <c r="Z10" s="1">
        <v>224</v>
      </c>
      <c r="AA10" s="1">
        <v>387</v>
      </c>
      <c r="AB10" s="1">
        <v>836</v>
      </c>
      <c r="AC10" s="1">
        <v>716</v>
      </c>
      <c r="AD10" s="1">
        <v>504</v>
      </c>
      <c r="AE10" s="1">
        <v>477</v>
      </c>
      <c r="AF10" s="1">
        <v>374</v>
      </c>
      <c r="AG10" s="1">
        <v>263</v>
      </c>
      <c r="AH10" s="106">
        <f t="shared" si="2"/>
        <v>0.20431404072883172</v>
      </c>
      <c r="AI10" s="106">
        <f t="shared" si="3"/>
        <v>0.12995712754555197</v>
      </c>
      <c r="AJ10" s="106">
        <f t="shared" si="4"/>
        <v>0.18917470525187566</v>
      </c>
      <c r="AK10" s="6">
        <f t="shared" si="5"/>
        <v>5.1848874598070742E-2</v>
      </c>
      <c r="AL10" s="106">
        <f t="shared" si="6"/>
        <v>0.42470525187566988</v>
      </c>
      <c r="AM10" s="38">
        <v>27858</v>
      </c>
      <c r="AN10" s="38">
        <v>45901</v>
      </c>
      <c r="AO10" s="106">
        <f t="shared" si="7"/>
        <v>0.52344587352625938</v>
      </c>
      <c r="AP10" s="1">
        <v>7464</v>
      </c>
      <c r="AQ10" s="1">
        <v>652</v>
      </c>
      <c r="AR10" s="1">
        <v>3533</v>
      </c>
      <c r="AS10" s="1">
        <v>3931</v>
      </c>
      <c r="AT10" s="1">
        <v>0</v>
      </c>
      <c r="AU10" s="1">
        <v>212</v>
      </c>
      <c r="AV10" s="1">
        <v>1230</v>
      </c>
      <c r="AW10" s="1">
        <v>208</v>
      </c>
      <c r="AX10" s="1">
        <v>124</v>
      </c>
      <c r="AY10" s="1">
        <v>906</v>
      </c>
      <c r="AZ10" s="111">
        <v>157</v>
      </c>
      <c r="BA10" s="1">
        <v>324</v>
      </c>
      <c r="BB10" s="1">
        <v>566</v>
      </c>
      <c r="BC10" s="1">
        <v>693</v>
      </c>
      <c r="BD10" s="1">
        <v>469</v>
      </c>
      <c r="BE10" s="1">
        <v>61</v>
      </c>
      <c r="BF10" s="1">
        <v>2104</v>
      </c>
      <c r="BG10" s="1">
        <v>183</v>
      </c>
      <c r="BH10" s="1">
        <v>36</v>
      </c>
      <c r="BI10" s="106">
        <f t="shared" si="15"/>
        <v>0.38484806819744261</v>
      </c>
      <c r="BJ10" s="1">
        <v>6</v>
      </c>
      <c r="BK10" s="1">
        <v>7.9</v>
      </c>
      <c r="BL10" s="1">
        <v>6</v>
      </c>
      <c r="BM10" s="1">
        <v>7.4</v>
      </c>
      <c r="BN10" s="1">
        <v>7.7</v>
      </c>
      <c r="BO10" s="1">
        <v>7.1</v>
      </c>
      <c r="BP10" s="1">
        <v>7.4</v>
      </c>
      <c r="BQ10" s="1">
        <v>5.7</v>
      </c>
      <c r="BR10" s="1">
        <v>6</v>
      </c>
      <c r="BS10" s="1">
        <v>7.4</v>
      </c>
      <c r="BT10" s="1">
        <v>4.3</v>
      </c>
      <c r="BU10" s="1">
        <v>6.7</v>
      </c>
      <c r="BV10" s="1">
        <v>5.8</v>
      </c>
      <c r="BW10" s="1">
        <v>5.7</v>
      </c>
      <c r="BX10" s="1">
        <v>4.0999999999999996</v>
      </c>
      <c r="BY10" s="1">
        <v>1.6</v>
      </c>
      <c r="BZ10" s="1">
        <v>1.3</v>
      </c>
      <c r="CA10" s="1">
        <v>1.9</v>
      </c>
      <c r="CB10" s="1">
        <f t="shared" si="16"/>
        <v>19.899999999999999</v>
      </c>
      <c r="CC10" s="1">
        <f t="shared" si="17"/>
        <v>65.5</v>
      </c>
      <c r="CD10" s="1">
        <f t="shared" si="18"/>
        <v>14.600000000000001</v>
      </c>
    </row>
    <row r="11" spans="1:82" s="18" customFormat="1" x14ac:dyDescent="0.25">
      <c r="A11" s="17" t="s">
        <v>3</v>
      </c>
      <c r="B11" s="42" t="s">
        <v>1984</v>
      </c>
      <c r="D11" s="18" t="s">
        <v>2098</v>
      </c>
      <c r="I11" s="110"/>
      <c r="J11" s="110">
        <v>54003</v>
      </c>
      <c r="K11" s="110" t="s">
        <v>2</v>
      </c>
      <c r="L11" s="34">
        <f>SUM(L8:L10)</f>
        <v>321.75883050264139</v>
      </c>
      <c r="M11" s="17">
        <v>120460</v>
      </c>
      <c r="N11" s="19">
        <f t="shared" si="0"/>
        <v>374.37977945102932</v>
      </c>
      <c r="O11" s="17">
        <v>46838</v>
      </c>
      <c r="P11" s="22">
        <v>2.56</v>
      </c>
      <c r="Q11" s="17">
        <v>119773</v>
      </c>
      <c r="R11" s="17">
        <v>2110</v>
      </c>
      <c r="S11" s="17">
        <v>1421</v>
      </c>
      <c r="T11" s="17">
        <v>1558</v>
      </c>
      <c r="U11" s="17">
        <v>1534</v>
      </c>
      <c r="V11" s="17">
        <v>2324</v>
      </c>
      <c r="W11" s="17">
        <v>1661</v>
      </c>
      <c r="X11" s="17">
        <v>2505</v>
      </c>
      <c r="Y11" s="17">
        <v>1431</v>
      </c>
      <c r="Z11" s="17">
        <v>1754</v>
      </c>
      <c r="AA11" s="17">
        <v>3724</v>
      </c>
      <c r="AB11" s="17">
        <v>5871</v>
      </c>
      <c r="AC11" s="17">
        <v>7537</v>
      </c>
      <c r="AD11" s="17">
        <v>5326</v>
      </c>
      <c r="AE11" s="17">
        <v>2752</v>
      </c>
      <c r="AF11" s="17">
        <v>3165</v>
      </c>
      <c r="AG11" s="17">
        <v>2165</v>
      </c>
      <c r="AH11" s="113">
        <f t="shared" si="2"/>
        <v>0.1086510952645288</v>
      </c>
      <c r="AI11" s="113">
        <f t="shared" si="3"/>
        <v>8.2369016610444518E-2</v>
      </c>
      <c r="AJ11" s="113">
        <f t="shared" si="4"/>
        <v>0.1569452154233742</v>
      </c>
      <c r="AK11" s="113">
        <f t="shared" si="5"/>
        <v>7.9508091720397966E-2</v>
      </c>
      <c r="AL11" s="113">
        <f t="shared" si="6"/>
        <v>0.57252658098125453</v>
      </c>
      <c r="AM11" s="37">
        <v>32695</v>
      </c>
      <c r="AN11" s="37">
        <v>68101</v>
      </c>
      <c r="AO11" s="113">
        <f t="shared" si="7"/>
        <v>0.3479653272983475</v>
      </c>
      <c r="AP11" s="17">
        <v>46838</v>
      </c>
      <c r="AQ11" s="17">
        <v>3346</v>
      </c>
      <c r="AR11" s="17">
        <v>34625</v>
      </c>
      <c r="AS11" s="17">
        <v>12213</v>
      </c>
      <c r="AT11" s="17">
        <v>296</v>
      </c>
      <c r="AU11" s="17">
        <v>768</v>
      </c>
      <c r="AV11" s="17">
        <v>3481</v>
      </c>
      <c r="AW11" s="17">
        <v>1005</v>
      </c>
      <c r="AX11" s="17">
        <v>933</v>
      </c>
      <c r="AY11" s="17">
        <v>3278</v>
      </c>
      <c r="AZ11" s="17">
        <v>1737</v>
      </c>
      <c r="BA11" s="17">
        <v>1385</v>
      </c>
      <c r="BB11" s="17">
        <v>2330</v>
      </c>
      <c r="BC11" s="17">
        <v>4057</v>
      </c>
      <c r="BD11" s="17">
        <v>3968</v>
      </c>
      <c r="BE11" s="17">
        <v>1490</v>
      </c>
      <c r="BF11" s="17">
        <v>16638</v>
      </c>
      <c r="BG11" s="17">
        <v>3452</v>
      </c>
      <c r="BH11" s="17">
        <v>569</v>
      </c>
      <c r="BI11" s="113">
        <f t="shared" si="15"/>
        <v>0.24562099279529381</v>
      </c>
      <c r="BJ11" s="17">
        <v>6.1</v>
      </c>
      <c r="BK11" s="17">
        <v>6</v>
      </c>
      <c r="BL11" s="17">
        <v>7.1</v>
      </c>
      <c r="BM11" s="17">
        <v>6.2</v>
      </c>
      <c r="BN11" s="17">
        <v>5.9</v>
      </c>
      <c r="BO11" s="17">
        <v>6.4</v>
      </c>
      <c r="BP11" s="17">
        <v>7</v>
      </c>
      <c r="BQ11" s="17">
        <v>6.5</v>
      </c>
      <c r="BR11" s="17">
        <v>7</v>
      </c>
      <c r="BS11" s="17">
        <v>6.7</v>
      </c>
      <c r="BT11" s="17">
        <v>6.9</v>
      </c>
      <c r="BU11" s="17">
        <v>7</v>
      </c>
      <c r="BV11" s="17">
        <v>6.4</v>
      </c>
      <c r="BW11" s="17">
        <v>5.2</v>
      </c>
      <c r="BX11" s="17">
        <v>4.4000000000000004</v>
      </c>
      <c r="BY11" s="17">
        <v>2.4</v>
      </c>
      <c r="BZ11" s="17">
        <v>1.3</v>
      </c>
      <c r="CA11" s="17">
        <v>1.4</v>
      </c>
      <c r="CB11" s="112">
        <f t="shared" si="16"/>
        <v>19.2</v>
      </c>
      <c r="CC11" s="112">
        <f t="shared" si="17"/>
        <v>66</v>
      </c>
      <c r="CD11" s="112">
        <f t="shared" si="18"/>
        <v>14.700000000000003</v>
      </c>
    </row>
    <row r="12" spans="1:82" s="25" customFormat="1" x14ac:dyDescent="0.25">
      <c r="A12" s="24" t="s">
        <v>1700</v>
      </c>
      <c r="B12" s="25" t="s">
        <v>1701</v>
      </c>
      <c r="C12" s="26" t="s">
        <v>1702</v>
      </c>
      <c r="D12" s="26" t="s">
        <v>2097</v>
      </c>
      <c r="E12" s="25" t="s">
        <v>753</v>
      </c>
      <c r="F12" s="27" t="s">
        <v>754</v>
      </c>
      <c r="G12" s="27" t="s">
        <v>440</v>
      </c>
      <c r="H12" s="27" t="s">
        <v>1703</v>
      </c>
      <c r="I12" s="27" t="s">
        <v>1704</v>
      </c>
      <c r="J12" s="27" t="s">
        <v>1978</v>
      </c>
      <c r="K12" s="27" t="s">
        <v>1978</v>
      </c>
      <c r="L12" s="33">
        <v>494.14161930152795</v>
      </c>
      <c r="M12" s="26">
        <f>M17-M16-M15-M14-M13</f>
        <v>17984</v>
      </c>
      <c r="N12" s="29">
        <f t="shared" si="0"/>
        <v>36.394424791460573</v>
      </c>
      <c r="O12" s="26">
        <f>O17-O16-O15-O14-O13</f>
        <v>6363</v>
      </c>
      <c r="P12" s="28">
        <f>Q12/O12</f>
        <v>2.8211535439258211</v>
      </c>
      <c r="Q12" s="26">
        <f>Q17-Q16-Q15-Q14-Q13</f>
        <v>17951</v>
      </c>
      <c r="R12" s="26">
        <f>R17-R16-R15-R14-R13</f>
        <v>476</v>
      </c>
      <c r="S12" s="26">
        <f t="shared" ref="S12:AG12" si="26">S17-S16-S15-S14-S13</f>
        <v>478</v>
      </c>
      <c r="T12" s="26">
        <f t="shared" si="26"/>
        <v>378</v>
      </c>
      <c r="U12" s="26">
        <f t="shared" si="26"/>
        <v>351</v>
      </c>
      <c r="V12" s="26">
        <f t="shared" si="26"/>
        <v>391</v>
      </c>
      <c r="W12" s="26">
        <f t="shared" si="26"/>
        <v>319</v>
      </c>
      <c r="X12" s="26">
        <f t="shared" si="26"/>
        <v>261</v>
      </c>
      <c r="Y12" s="26">
        <f t="shared" si="26"/>
        <v>254</v>
      </c>
      <c r="Z12" s="26">
        <f t="shared" si="26"/>
        <v>221</v>
      </c>
      <c r="AA12" s="26">
        <f t="shared" si="26"/>
        <v>558</v>
      </c>
      <c r="AB12" s="26">
        <f t="shared" si="26"/>
        <v>849</v>
      </c>
      <c r="AC12" s="26">
        <f t="shared" si="26"/>
        <v>764</v>
      </c>
      <c r="AD12" s="26">
        <f t="shared" si="26"/>
        <v>585</v>
      </c>
      <c r="AE12" s="26">
        <f t="shared" si="26"/>
        <v>202</v>
      </c>
      <c r="AF12" s="26">
        <f t="shared" si="26"/>
        <v>224</v>
      </c>
      <c r="AG12" s="26">
        <f t="shared" si="26"/>
        <v>52</v>
      </c>
      <c r="AH12" s="121">
        <f t="shared" si="2"/>
        <v>0.20933521923620935</v>
      </c>
      <c r="AI12" s="121">
        <f t="shared" si="3"/>
        <v>0.11661166116611661</v>
      </c>
      <c r="AJ12" s="121">
        <f t="shared" si="4"/>
        <v>0.16580229451516582</v>
      </c>
      <c r="AK12" s="122">
        <f t="shared" si="5"/>
        <v>8.7694483734087697E-2</v>
      </c>
      <c r="AL12" s="121">
        <f t="shared" si="6"/>
        <v>0.42055634134842057</v>
      </c>
      <c r="AM12" s="39">
        <v>23630</v>
      </c>
      <c r="AN12" s="39">
        <v>50598</v>
      </c>
      <c r="AO12" s="121">
        <f t="shared" si="7"/>
        <v>0.49174917491749176</v>
      </c>
      <c r="AP12" s="26">
        <f>AP17-AP16-AP15-AP14-AP13</f>
        <v>6363</v>
      </c>
      <c r="AQ12" s="26">
        <f t="shared" ref="AQ12:AS12" si="27">AQ17-AQ16-AQ15-AQ14-AQ13</f>
        <v>1871</v>
      </c>
      <c r="AR12" s="26">
        <f t="shared" si="27"/>
        <v>5182</v>
      </c>
      <c r="AS12" s="26">
        <f t="shared" si="27"/>
        <v>1181</v>
      </c>
      <c r="AT12" s="26">
        <f>AT17-AT16-AT15-AT14-AT13</f>
        <v>145</v>
      </c>
      <c r="AU12" s="26">
        <f t="shared" ref="AU12:BC12" si="28">AU17-AU16-AU15-AU14-AU13</f>
        <v>261</v>
      </c>
      <c r="AV12" s="26">
        <f t="shared" si="28"/>
        <v>700</v>
      </c>
      <c r="AW12" s="26">
        <f t="shared" si="28"/>
        <v>584</v>
      </c>
      <c r="AX12" s="26">
        <f t="shared" si="28"/>
        <v>133</v>
      </c>
      <c r="AY12" s="26">
        <f t="shared" si="28"/>
        <v>254</v>
      </c>
      <c r="AZ12" s="26">
        <f t="shared" si="28"/>
        <v>594</v>
      </c>
      <c r="BA12" s="26">
        <f t="shared" si="28"/>
        <v>79</v>
      </c>
      <c r="BB12" s="26">
        <f t="shared" si="28"/>
        <v>46</v>
      </c>
      <c r="BC12" s="26">
        <f t="shared" si="28"/>
        <v>1085</v>
      </c>
      <c r="BD12" s="26">
        <f t="shared" ref="BD12" si="29">BD17-BD16-BD15-BD14-BD13</f>
        <v>161</v>
      </c>
      <c r="BE12" s="26">
        <f t="shared" ref="BE12" si="30">BE17-BE16-BE15-BE14-BE13</f>
        <v>41</v>
      </c>
      <c r="BF12" s="26">
        <f t="shared" ref="BF12" si="31">BF17-BF16-BF15-BF14-BF13</f>
        <v>1710</v>
      </c>
      <c r="BG12" s="26">
        <f t="shared" ref="BG12" si="32">BG17-BG16-BG15-BG14-BG13</f>
        <v>66</v>
      </c>
      <c r="BH12" s="26">
        <f t="shared" ref="BH12" si="33">BH17-BH16-BH15-BH14-BH13</f>
        <v>13</v>
      </c>
      <c r="BI12" s="121">
        <f t="shared" si="15"/>
        <v>0.17949591280653951</v>
      </c>
      <c r="BJ12" s="26">
        <v>4.9000000000000004</v>
      </c>
      <c r="BK12" s="26">
        <v>5.0999999999999996</v>
      </c>
      <c r="BL12" s="26">
        <v>7.2</v>
      </c>
      <c r="BM12" s="26">
        <v>6.2</v>
      </c>
      <c r="BN12" s="26">
        <v>5.4</v>
      </c>
      <c r="BO12" s="26">
        <v>5.2</v>
      </c>
      <c r="BP12" s="26">
        <v>4.7</v>
      </c>
      <c r="BQ12" s="26">
        <v>4.0999999999999996</v>
      </c>
      <c r="BR12" s="26">
        <v>8.1999999999999993</v>
      </c>
      <c r="BS12" s="26">
        <v>7.2</v>
      </c>
      <c r="BT12" s="26">
        <v>6.7</v>
      </c>
      <c r="BU12" s="26">
        <v>5.6</v>
      </c>
      <c r="BV12" s="26">
        <v>9.1</v>
      </c>
      <c r="BW12" s="26">
        <v>7</v>
      </c>
      <c r="BX12" s="26">
        <v>6.2</v>
      </c>
      <c r="BY12" s="26">
        <v>3.2</v>
      </c>
      <c r="BZ12" s="26">
        <v>1.6</v>
      </c>
      <c r="CA12" s="26">
        <v>2.2000000000000002</v>
      </c>
      <c r="CB12" s="115">
        <f t="shared" si="16"/>
        <v>17.2</v>
      </c>
      <c r="CC12" s="115">
        <f t="shared" si="17"/>
        <v>62.400000000000006</v>
      </c>
      <c r="CD12" s="115">
        <f t="shared" si="18"/>
        <v>20.2</v>
      </c>
    </row>
    <row r="13" spans="1:82" s="25" customFormat="1" x14ac:dyDescent="0.25">
      <c r="A13" s="7" t="s">
        <v>750</v>
      </c>
      <c r="B13" t="s">
        <v>751</v>
      </c>
      <c r="C13" s="1" t="s">
        <v>752</v>
      </c>
      <c r="D13" s="1" t="s">
        <v>2099</v>
      </c>
      <c r="E13" t="s">
        <v>753</v>
      </c>
      <c r="F13" s="8" t="s">
        <v>754</v>
      </c>
      <c r="G13" s="8" t="s">
        <v>440</v>
      </c>
      <c r="H13" s="8" t="s">
        <v>755</v>
      </c>
      <c r="I13" s="8" t="s">
        <v>756</v>
      </c>
      <c r="J13" s="8">
        <v>5420212</v>
      </c>
      <c r="K13" s="8" t="s">
        <v>160</v>
      </c>
      <c r="L13" s="32">
        <v>1.0836961017438609</v>
      </c>
      <c r="M13" s="1">
        <v>781</v>
      </c>
      <c r="N13" s="102">
        <f t="shared" si="0"/>
        <v>720.68174716438614</v>
      </c>
      <c r="O13" s="1">
        <v>273</v>
      </c>
      <c r="P13" s="21">
        <v>2.59</v>
      </c>
      <c r="Q13" s="1">
        <v>708</v>
      </c>
      <c r="R13" s="1">
        <v>39</v>
      </c>
      <c r="S13" s="1">
        <v>41</v>
      </c>
      <c r="T13" s="1">
        <v>13</v>
      </c>
      <c r="U13" s="1">
        <v>10</v>
      </c>
      <c r="V13" s="1">
        <v>13</v>
      </c>
      <c r="W13" s="1">
        <v>15</v>
      </c>
      <c r="X13" s="1">
        <v>11</v>
      </c>
      <c r="Y13" s="1">
        <v>0</v>
      </c>
      <c r="Z13" s="1">
        <v>12</v>
      </c>
      <c r="AA13" s="1">
        <v>27</v>
      </c>
      <c r="AB13" s="1">
        <v>17</v>
      </c>
      <c r="AC13" s="1">
        <v>23</v>
      </c>
      <c r="AD13" s="1">
        <v>20</v>
      </c>
      <c r="AE13" s="1">
        <v>8</v>
      </c>
      <c r="AF13" s="1">
        <v>18</v>
      </c>
      <c r="AG13" s="1">
        <v>6</v>
      </c>
      <c r="AH13" s="106">
        <f t="shared" si="2"/>
        <v>0.34065934065934067</v>
      </c>
      <c r="AI13" s="106">
        <f t="shared" si="3"/>
        <v>8.4249084249084255E-2</v>
      </c>
      <c r="AJ13" s="106">
        <f t="shared" si="4"/>
        <v>0.1391941391941392</v>
      </c>
      <c r="AK13" s="6">
        <f t="shared" si="5"/>
        <v>9.8901098901098897E-2</v>
      </c>
      <c r="AL13" s="106">
        <f t="shared" si="6"/>
        <v>0.33699633699633702</v>
      </c>
      <c r="AM13" s="38">
        <v>23432</v>
      </c>
      <c r="AN13" s="38">
        <v>38472</v>
      </c>
      <c r="AO13" s="106">
        <f t="shared" si="7"/>
        <v>0.5641025641025641</v>
      </c>
      <c r="AP13" s="1">
        <v>273</v>
      </c>
      <c r="AQ13" s="1">
        <v>76</v>
      </c>
      <c r="AR13" s="1">
        <v>140</v>
      </c>
      <c r="AS13" s="1">
        <v>133</v>
      </c>
      <c r="AT13" s="1">
        <v>2</v>
      </c>
      <c r="AU13" s="1">
        <v>24</v>
      </c>
      <c r="AV13" s="1">
        <v>64</v>
      </c>
      <c r="AW13" s="1">
        <v>17</v>
      </c>
      <c r="AX13" s="1">
        <v>7</v>
      </c>
      <c r="AY13" s="1">
        <v>14</v>
      </c>
      <c r="AZ13" s="111">
        <v>23</v>
      </c>
      <c r="BA13" s="1">
        <v>0</v>
      </c>
      <c r="BB13" s="1">
        <v>0</v>
      </c>
      <c r="BC13" s="1">
        <v>37</v>
      </c>
      <c r="BD13" s="1">
        <v>0</v>
      </c>
      <c r="BE13" s="1">
        <v>0</v>
      </c>
      <c r="BF13" s="1">
        <v>75</v>
      </c>
      <c r="BG13" s="1">
        <v>0</v>
      </c>
      <c r="BH13" s="1">
        <v>0</v>
      </c>
      <c r="BI13" s="106">
        <f t="shared" si="15"/>
        <v>0.29657794676806082</v>
      </c>
      <c r="BJ13" s="1">
        <v>8.3000000000000007</v>
      </c>
      <c r="BK13" s="1">
        <v>2.2999999999999998</v>
      </c>
      <c r="BL13" s="1">
        <v>5</v>
      </c>
      <c r="BM13" s="1">
        <v>6.1</v>
      </c>
      <c r="BN13" s="1">
        <v>4.7</v>
      </c>
      <c r="BO13" s="1">
        <v>5.4</v>
      </c>
      <c r="BP13" s="1">
        <v>1.8</v>
      </c>
      <c r="BQ13" s="1">
        <v>6.1</v>
      </c>
      <c r="BR13" s="1">
        <v>8.6999999999999993</v>
      </c>
      <c r="BS13" s="1">
        <v>2</v>
      </c>
      <c r="BT13" s="1">
        <v>6.7</v>
      </c>
      <c r="BU13" s="1">
        <v>3.3</v>
      </c>
      <c r="BV13" s="1">
        <v>7.6</v>
      </c>
      <c r="BW13" s="1">
        <v>11</v>
      </c>
      <c r="BX13" s="1">
        <v>4.2</v>
      </c>
      <c r="BY13" s="1">
        <v>6.8</v>
      </c>
      <c r="BZ13" s="1">
        <v>4</v>
      </c>
      <c r="CA13" s="1">
        <v>5.9</v>
      </c>
      <c r="CB13" s="1">
        <f t="shared" si="16"/>
        <v>15.600000000000001</v>
      </c>
      <c r="CC13" s="1">
        <f t="shared" si="17"/>
        <v>52.4</v>
      </c>
      <c r="CD13" s="1">
        <f t="shared" si="18"/>
        <v>31.9</v>
      </c>
    </row>
    <row r="14" spans="1:82" s="18" customFormat="1" x14ac:dyDescent="0.25">
      <c r="A14" s="7" t="s">
        <v>1105</v>
      </c>
      <c r="B14" t="s">
        <v>1106</v>
      </c>
      <c r="C14" s="1" t="s">
        <v>1107</v>
      </c>
      <c r="D14" s="1" t="s">
        <v>2099</v>
      </c>
      <c r="E14" t="s">
        <v>753</v>
      </c>
      <c r="F14" s="8" t="s">
        <v>754</v>
      </c>
      <c r="G14" s="8" t="s">
        <v>440</v>
      </c>
      <c r="H14" s="8" t="s">
        <v>1108</v>
      </c>
      <c r="I14" s="8" t="s">
        <v>1109</v>
      </c>
      <c r="J14" s="8">
        <v>5450524</v>
      </c>
      <c r="K14" s="8" t="s">
        <v>224</v>
      </c>
      <c r="L14" s="32">
        <v>7.0571509489561288</v>
      </c>
      <c r="M14" s="1">
        <v>2913</v>
      </c>
      <c r="N14" s="102">
        <f t="shared" si="0"/>
        <v>412.77280606147184</v>
      </c>
      <c r="O14" s="1">
        <v>1047</v>
      </c>
      <c r="P14" s="21">
        <v>2.77</v>
      </c>
      <c r="Q14" s="1">
        <v>2905</v>
      </c>
      <c r="R14" s="1">
        <v>29</v>
      </c>
      <c r="S14" s="1">
        <v>28</v>
      </c>
      <c r="T14" s="1">
        <v>94</v>
      </c>
      <c r="U14" s="1">
        <v>19</v>
      </c>
      <c r="V14" s="1">
        <v>69</v>
      </c>
      <c r="W14" s="1">
        <v>92</v>
      </c>
      <c r="X14" s="1">
        <v>42</v>
      </c>
      <c r="Y14" s="1">
        <v>96</v>
      </c>
      <c r="Z14" s="1">
        <v>22</v>
      </c>
      <c r="AA14" s="1">
        <v>70</v>
      </c>
      <c r="AB14" s="1">
        <v>120</v>
      </c>
      <c r="AC14" s="1">
        <v>174</v>
      </c>
      <c r="AD14" s="1">
        <v>31</v>
      </c>
      <c r="AE14" s="1">
        <v>69</v>
      </c>
      <c r="AF14" s="1">
        <v>85</v>
      </c>
      <c r="AG14" s="1">
        <v>7</v>
      </c>
      <c r="AH14" s="106">
        <f t="shared" si="2"/>
        <v>0.14422158548233047</v>
      </c>
      <c r="AI14" s="106">
        <f t="shared" si="3"/>
        <v>8.4049665711556823E-2</v>
      </c>
      <c r="AJ14" s="106">
        <f t="shared" si="4"/>
        <v>0.24068767908309455</v>
      </c>
      <c r="AK14" s="6">
        <f t="shared" si="5"/>
        <v>6.6857688634192933E-2</v>
      </c>
      <c r="AL14" s="106">
        <f t="shared" si="6"/>
        <v>0.46418338108882523</v>
      </c>
      <c r="AM14" s="38">
        <v>26199</v>
      </c>
      <c r="AN14" s="38">
        <v>51982</v>
      </c>
      <c r="AO14" s="106">
        <f t="shared" si="7"/>
        <v>0.46895893027698188</v>
      </c>
      <c r="AP14" s="1">
        <v>1047</v>
      </c>
      <c r="AQ14" s="1">
        <v>317</v>
      </c>
      <c r="AR14" s="1">
        <v>844</v>
      </c>
      <c r="AS14" s="1">
        <v>203</v>
      </c>
      <c r="AT14" s="1">
        <v>19</v>
      </c>
      <c r="AU14" s="1">
        <v>9</v>
      </c>
      <c r="AV14" s="1">
        <v>117</v>
      </c>
      <c r="AW14" s="1">
        <v>143</v>
      </c>
      <c r="AX14" s="1">
        <v>23</v>
      </c>
      <c r="AY14" s="1">
        <v>14</v>
      </c>
      <c r="AZ14" s="111">
        <v>118</v>
      </c>
      <c r="BA14" s="1">
        <v>20</v>
      </c>
      <c r="BB14" s="1">
        <v>6</v>
      </c>
      <c r="BC14" s="1">
        <v>164</v>
      </c>
      <c r="BD14" s="1">
        <v>23</v>
      </c>
      <c r="BE14" s="1">
        <v>3</v>
      </c>
      <c r="BF14" s="1">
        <v>321</v>
      </c>
      <c r="BG14" s="1">
        <v>22</v>
      </c>
      <c r="BH14" s="1">
        <v>10</v>
      </c>
      <c r="BI14" s="106">
        <f t="shared" si="15"/>
        <v>0.14822134387351779</v>
      </c>
      <c r="BJ14" s="1">
        <v>6.4</v>
      </c>
      <c r="BK14" s="1">
        <v>4.7</v>
      </c>
      <c r="BL14" s="1">
        <v>5.8</v>
      </c>
      <c r="BM14" s="1">
        <v>2.6</v>
      </c>
      <c r="BN14" s="1">
        <v>3.8</v>
      </c>
      <c r="BO14" s="1">
        <v>6.1</v>
      </c>
      <c r="BP14" s="1">
        <v>12.2</v>
      </c>
      <c r="BQ14" s="1">
        <v>2.2999999999999998</v>
      </c>
      <c r="BR14" s="1">
        <v>3.3</v>
      </c>
      <c r="BS14" s="1">
        <v>7.3</v>
      </c>
      <c r="BT14" s="1">
        <v>8.5</v>
      </c>
      <c r="BU14" s="1">
        <v>3.4</v>
      </c>
      <c r="BV14" s="1">
        <v>9</v>
      </c>
      <c r="BW14" s="1">
        <v>6.8</v>
      </c>
      <c r="BX14" s="1">
        <v>11.2</v>
      </c>
      <c r="BY14" s="1">
        <v>2.1</v>
      </c>
      <c r="BZ14" s="1">
        <v>0.7</v>
      </c>
      <c r="CA14" s="1">
        <v>3.7</v>
      </c>
      <c r="CB14" s="1">
        <f t="shared" si="16"/>
        <v>16.900000000000002</v>
      </c>
      <c r="CC14" s="1">
        <f t="shared" si="17"/>
        <v>58.5</v>
      </c>
      <c r="CD14" s="1">
        <f t="shared" si="18"/>
        <v>24.5</v>
      </c>
    </row>
    <row r="15" spans="1:82" x14ac:dyDescent="0.25">
      <c r="A15" s="7" t="s">
        <v>1535</v>
      </c>
      <c r="B15" t="s">
        <v>1536</v>
      </c>
      <c r="C15" s="1" t="s">
        <v>1537</v>
      </c>
      <c r="D15" s="1" t="s">
        <v>2099</v>
      </c>
      <c r="E15" t="s">
        <v>753</v>
      </c>
      <c r="F15" s="8" t="s">
        <v>754</v>
      </c>
      <c r="G15" s="8" t="s">
        <v>440</v>
      </c>
      <c r="H15" s="8" t="s">
        <v>1538</v>
      </c>
      <c r="I15" s="8" t="s">
        <v>1539</v>
      </c>
      <c r="J15" s="8">
        <v>5478964</v>
      </c>
      <c r="K15" s="8" t="s">
        <v>306</v>
      </c>
      <c r="L15" s="32">
        <v>0.25747154219322915</v>
      </c>
      <c r="M15" s="1">
        <v>183</v>
      </c>
      <c r="N15" s="102">
        <f t="shared" si="0"/>
        <v>710.7581616249488</v>
      </c>
      <c r="O15" s="1">
        <v>59</v>
      </c>
      <c r="P15" s="21">
        <v>3.1</v>
      </c>
      <c r="Q15" s="1">
        <v>183</v>
      </c>
      <c r="R15" s="1">
        <v>0</v>
      </c>
      <c r="S15" s="1">
        <v>5</v>
      </c>
      <c r="T15" s="1">
        <v>6</v>
      </c>
      <c r="U15" s="1">
        <v>0</v>
      </c>
      <c r="V15" s="1">
        <v>6</v>
      </c>
      <c r="W15" s="1">
        <v>0</v>
      </c>
      <c r="X15" s="1">
        <v>0</v>
      </c>
      <c r="Y15" s="1">
        <v>7</v>
      </c>
      <c r="Z15" s="1">
        <v>0</v>
      </c>
      <c r="AA15" s="1">
        <v>11</v>
      </c>
      <c r="AB15" s="1">
        <v>9</v>
      </c>
      <c r="AC15" s="1">
        <v>2</v>
      </c>
      <c r="AD15" s="1">
        <v>6</v>
      </c>
      <c r="AE15" s="1">
        <v>7</v>
      </c>
      <c r="AF15" s="1">
        <v>0</v>
      </c>
      <c r="AG15" s="1">
        <v>0</v>
      </c>
      <c r="AH15" s="106">
        <f t="shared" si="2"/>
        <v>0.1864406779661017</v>
      </c>
      <c r="AI15" s="106">
        <f t="shared" si="3"/>
        <v>0.10169491525423729</v>
      </c>
      <c r="AJ15" s="106">
        <f t="shared" si="4"/>
        <v>0.11864406779661017</v>
      </c>
      <c r="AK15" s="6">
        <f t="shared" si="5"/>
        <v>0.1864406779661017</v>
      </c>
      <c r="AL15" s="106">
        <f t="shared" si="6"/>
        <v>0.40677966101694918</v>
      </c>
      <c r="AM15" s="38">
        <v>21779</v>
      </c>
      <c r="AN15" s="38">
        <v>57188</v>
      </c>
      <c r="AO15" s="106">
        <f t="shared" si="7"/>
        <v>0.40677966101694918</v>
      </c>
      <c r="AP15" s="1">
        <v>59</v>
      </c>
      <c r="AQ15" s="1">
        <v>26</v>
      </c>
      <c r="AR15" s="1">
        <v>43</v>
      </c>
      <c r="AS15" s="1">
        <v>16</v>
      </c>
      <c r="AT15" s="1">
        <v>0</v>
      </c>
      <c r="AU15" s="1">
        <v>0</v>
      </c>
      <c r="AV15" s="1">
        <v>11</v>
      </c>
      <c r="AW15" s="1">
        <v>4</v>
      </c>
      <c r="AX15" s="1">
        <v>0</v>
      </c>
      <c r="AY15" s="1">
        <v>2</v>
      </c>
      <c r="AZ15" s="1">
        <v>7</v>
      </c>
      <c r="BA15" s="1">
        <v>0</v>
      </c>
      <c r="BB15" s="1">
        <v>0</v>
      </c>
      <c r="BC15" s="1">
        <v>20</v>
      </c>
      <c r="BD15" s="1">
        <v>0</v>
      </c>
      <c r="BE15" s="1">
        <v>0</v>
      </c>
      <c r="BF15" s="1">
        <v>15</v>
      </c>
      <c r="BG15" s="1">
        <v>0</v>
      </c>
      <c r="BH15" s="1">
        <v>0</v>
      </c>
      <c r="BI15" s="106">
        <f t="shared" si="15"/>
        <v>0.22033898305084745</v>
      </c>
      <c r="BJ15" s="1">
        <v>2.2000000000000002</v>
      </c>
      <c r="BK15" s="1">
        <v>12.6</v>
      </c>
      <c r="BL15" s="1">
        <v>3.8</v>
      </c>
      <c r="BM15" s="1">
        <v>15.3</v>
      </c>
      <c r="BN15" s="1">
        <v>11.5</v>
      </c>
      <c r="BO15" s="1">
        <v>0</v>
      </c>
      <c r="BP15" s="1">
        <v>0</v>
      </c>
      <c r="BQ15" s="1">
        <v>10.4</v>
      </c>
      <c r="BR15" s="1">
        <v>8.1999999999999993</v>
      </c>
      <c r="BS15" s="1">
        <v>6.6</v>
      </c>
      <c r="BT15" s="1">
        <v>3.8</v>
      </c>
      <c r="BU15" s="1">
        <v>0</v>
      </c>
      <c r="BV15" s="1">
        <v>3.8</v>
      </c>
      <c r="BW15" s="1">
        <v>2.7</v>
      </c>
      <c r="BX15" s="1">
        <v>5.5</v>
      </c>
      <c r="BY15" s="1">
        <v>4.4000000000000004</v>
      </c>
      <c r="BZ15" s="1">
        <v>6.6</v>
      </c>
      <c r="CA15" s="1">
        <v>2.7</v>
      </c>
      <c r="CB15" s="1">
        <f t="shared" si="16"/>
        <v>18.600000000000001</v>
      </c>
      <c r="CC15" s="1">
        <f t="shared" si="17"/>
        <v>59.6</v>
      </c>
      <c r="CD15" s="1">
        <f t="shared" si="18"/>
        <v>21.9</v>
      </c>
    </row>
    <row r="16" spans="1:82" x14ac:dyDescent="0.25">
      <c r="A16" s="7" t="s">
        <v>1665</v>
      </c>
      <c r="B16" t="s">
        <v>1666</v>
      </c>
      <c r="C16" s="1" t="s">
        <v>1667</v>
      </c>
      <c r="D16" s="1" t="s">
        <v>2099</v>
      </c>
      <c r="E16" t="s">
        <v>753</v>
      </c>
      <c r="F16" s="8" t="s">
        <v>754</v>
      </c>
      <c r="G16" s="8" t="s">
        <v>440</v>
      </c>
      <c r="H16" s="8" t="s">
        <v>1668</v>
      </c>
      <c r="I16" s="8" t="s">
        <v>1669</v>
      </c>
      <c r="J16" s="8">
        <v>5486836</v>
      </c>
      <c r="K16" s="8" t="s">
        <v>331</v>
      </c>
      <c r="L16" s="32">
        <v>0.33093362939791682</v>
      </c>
      <c r="M16" s="1">
        <v>198</v>
      </c>
      <c r="N16" s="102">
        <f t="shared" si="0"/>
        <v>598.30728101048771</v>
      </c>
      <c r="O16" s="1">
        <v>79</v>
      </c>
      <c r="P16" s="21">
        <v>2.5099999999999998</v>
      </c>
      <c r="Q16" s="1">
        <v>198</v>
      </c>
      <c r="R16" s="1">
        <v>15</v>
      </c>
      <c r="S16" s="1">
        <v>8</v>
      </c>
      <c r="T16" s="1">
        <v>3</v>
      </c>
      <c r="U16" s="1">
        <v>16</v>
      </c>
      <c r="V16" s="1">
        <v>0</v>
      </c>
      <c r="W16" s="1">
        <v>0</v>
      </c>
      <c r="X16" s="1">
        <v>14</v>
      </c>
      <c r="Y16" s="1">
        <v>2</v>
      </c>
      <c r="Z16" s="1">
        <v>0</v>
      </c>
      <c r="AA16" s="1">
        <v>3</v>
      </c>
      <c r="AB16" s="1">
        <v>3</v>
      </c>
      <c r="AC16" s="1">
        <v>4</v>
      </c>
      <c r="AD16" s="1">
        <v>11</v>
      </c>
      <c r="AE16" s="1">
        <v>0</v>
      </c>
      <c r="AF16" s="1">
        <v>0</v>
      </c>
      <c r="AG16" s="1">
        <v>0</v>
      </c>
      <c r="AH16" s="106">
        <f t="shared" si="2"/>
        <v>0.32911392405063289</v>
      </c>
      <c r="AI16" s="106">
        <f t="shared" si="3"/>
        <v>0.20253164556962025</v>
      </c>
      <c r="AJ16" s="106">
        <f t="shared" si="4"/>
        <v>0.20253164556962025</v>
      </c>
      <c r="AK16" s="6">
        <f t="shared" si="5"/>
        <v>3.7974683544303799E-2</v>
      </c>
      <c r="AL16" s="106">
        <f t="shared" si="6"/>
        <v>0.22784810126582278</v>
      </c>
      <c r="AM16" s="38">
        <v>19372</v>
      </c>
      <c r="AN16" s="38" t="s">
        <v>2009</v>
      </c>
      <c r="AO16" s="106">
        <f t="shared" si="7"/>
        <v>0.73417721518987344</v>
      </c>
      <c r="AP16" s="1">
        <v>79</v>
      </c>
      <c r="AQ16" s="1">
        <v>144</v>
      </c>
      <c r="AR16" s="1">
        <v>40</v>
      </c>
      <c r="AS16" s="1">
        <v>39</v>
      </c>
      <c r="AT16" s="1">
        <v>0</v>
      </c>
      <c r="AU16" s="1">
        <v>3</v>
      </c>
      <c r="AV16" s="1">
        <v>13</v>
      </c>
      <c r="AW16" s="1">
        <v>10</v>
      </c>
      <c r="AX16" s="1">
        <v>0</v>
      </c>
      <c r="AY16" s="1">
        <v>6</v>
      </c>
      <c r="AZ16" s="1">
        <v>5</v>
      </c>
      <c r="BA16" s="1">
        <v>7</v>
      </c>
      <c r="BB16" s="1">
        <v>0</v>
      </c>
      <c r="BC16" s="1">
        <v>6</v>
      </c>
      <c r="BD16" s="1">
        <v>0</v>
      </c>
      <c r="BE16" s="1">
        <v>0</v>
      </c>
      <c r="BF16" s="1">
        <v>15</v>
      </c>
      <c r="BG16" s="1">
        <v>0</v>
      </c>
      <c r="BH16" s="1">
        <v>0</v>
      </c>
      <c r="BI16" s="106">
        <f t="shared" si="15"/>
        <v>0.29230769230769232</v>
      </c>
      <c r="BJ16" s="1">
        <v>5.6</v>
      </c>
      <c r="BK16" s="1">
        <v>0</v>
      </c>
      <c r="BL16" s="1">
        <v>5.0999999999999996</v>
      </c>
      <c r="BM16" s="1">
        <v>11.1</v>
      </c>
      <c r="BN16" s="1">
        <v>3.5</v>
      </c>
      <c r="BO16" s="1">
        <v>12.1</v>
      </c>
      <c r="BP16" s="1">
        <v>2.5</v>
      </c>
      <c r="BQ16" s="1">
        <v>16.2</v>
      </c>
      <c r="BR16" s="1">
        <v>10.1</v>
      </c>
      <c r="BS16" s="1">
        <v>6.1</v>
      </c>
      <c r="BT16" s="1">
        <v>0</v>
      </c>
      <c r="BU16" s="1">
        <v>8.1</v>
      </c>
      <c r="BV16" s="1">
        <v>9.6</v>
      </c>
      <c r="BW16" s="1">
        <v>6.1</v>
      </c>
      <c r="BX16" s="1">
        <v>2.5</v>
      </c>
      <c r="BY16" s="1">
        <v>0</v>
      </c>
      <c r="BZ16" s="1">
        <v>0</v>
      </c>
      <c r="CA16" s="1">
        <v>1.5</v>
      </c>
      <c r="CB16" s="1">
        <f t="shared" si="16"/>
        <v>10.7</v>
      </c>
      <c r="CC16" s="1">
        <f t="shared" si="17"/>
        <v>79.3</v>
      </c>
      <c r="CD16" s="1">
        <f t="shared" si="18"/>
        <v>10.1</v>
      </c>
    </row>
    <row r="17" spans="1:82" s="18" customFormat="1" x14ac:dyDescent="0.25">
      <c r="A17" s="17" t="s">
        <v>5</v>
      </c>
      <c r="B17" s="42" t="s">
        <v>1984</v>
      </c>
      <c r="D17" s="18" t="s">
        <v>2098</v>
      </c>
      <c r="I17" s="110"/>
      <c r="J17" s="110">
        <v>54005</v>
      </c>
      <c r="K17" s="110" t="s">
        <v>4</v>
      </c>
      <c r="L17" s="34">
        <f>SUM(L12:L16)</f>
        <v>502.87087152381906</v>
      </c>
      <c r="M17" s="17">
        <v>22059</v>
      </c>
      <c r="N17" s="19">
        <f t="shared" si="0"/>
        <v>43.866131941895844</v>
      </c>
      <c r="O17" s="17">
        <v>7821</v>
      </c>
      <c r="P17" s="22">
        <v>2.81</v>
      </c>
      <c r="Q17" s="17">
        <v>21945</v>
      </c>
      <c r="R17" s="17">
        <v>559</v>
      </c>
      <c r="S17" s="17">
        <v>560</v>
      </c>
      <c r="T17" s="17">
        <v>494</v>
      </c>
      <c r="U17" s="17">
        <v>396</v>
      </c>
      <c r="V17" s="17">
        <v>479</v>
      </c>
      <c r="W17" s="17">
        <v>426</v>
      </c>
      <c r="X17" s="17">
        <v>328</v>
      </c>
      <c r="Y17" s="17">
        <v>359</v>
      </c>
      <c r="Z17" s="17">
        <v>255</v>
      </c>
      <c r="AA17" s="17">
        <v>669</v>
      </c>
      <c r="AB17" s="17">
        <v>998</v>
      </c>
      <c r="AC17" s="17">
        <v>967</v>
      </c>
      <c r="AD17" s="17">
        <v>653</v>
      </c>
      <c r="AE17" s="17">
        <v>286</v>
      </c>
      <c r="AF17" s="17">
        <v>327</v>
      </c>
      <c r="AG17" s="17">
        <v>65</v>
      </c>
      <c r="AH17" s="113">
        <f t="shared" si="2"/>
        <v>0.20623961130290244</v>
      </c>
      <c r="AI17" s="113">
        <f t="shared" si="3"/>
        <v>0.11187827643523846</v>
      </c>
      <c r="AJ17" s="113">
        <f t="shared" si="4"/>
        <v>0.17491369390103567</v>
      </c>
      <c r="AK17" s="113">
        <f t="shared" si="5"/>
        <v>8.553893364019946E-2</v>
      </c>
      <c r="AL17" s="113">
        <f t="shared" si="6"/>
        <v>0.42142948472062397</v>
      </c>
      <c r="AM17" s="37">
        <v>23630</v>
      </c>
      <c r="AN17" s="37">
        <v>50598</v>
      </c>
      <c r="AO17" s="113">
        <f t="shared" si="7"/>
        <v>0.4930315816391766</v>
      </c>
      <c r="AP17" s="17">
        <v>7821</v>
      </c>
      <c r="AQ17" s="17">
        <v>2434</v>
      </c>
      <c r="AR17" s="17">
        <v>6249</v>
      </c>
      <c r="AS17" s="17">
        <v>1572</v>
      </c>
      <c r="AT17" s="17">
        <v>166</v>
      </c>
      <c r="AU17" s="17">
        <v>297</v>
      </c>
      <c r="AV17" s="17">
        <v>905</v>
      </c>
      <c r="AW17" s="17">
        <v>758</v>
      </c>
      <c r="AX17" s="17">
        <v>163</v>
      </c>
      <c r="AY17" s="17">
        <v>290</v>
      </c>
      <c r="AZ17" s="17">
        <v>747</v>
      </c>
      <c r="BA17" s="17">
        <v>106</v>
      </c>
      <c r="BB17" s="17">
        <v>52</v>
      </c>
      <c r="BC17" s="17">
        <v>1312</v>
      </c>
      <c r="BD17" s="17">
        <v>184</v>
      </c>
      <c r="BE17" s="17">
        <v>44</v>
      </c>
      <c r="BF17" s="17">
        <v>2136</v>
      </c>
      <c r="BG17" s="17">
        <v>88</v>
      </c>
      <c r="BH17" s="17">
        <v>23</v>
      </c>
      <c r="BI17" s="113">
        <f t="shared" si="15"/>
        <v>0.18071792050612021</v>
      </c>
      <c r="BJ17" s="17">
        <v>4.9000000000000004</v>
      </c>
      <c r="BK17" s="17">
        <v>5.0999999999999996</v>
      </c>
      <c r="BL17" s="17">
        <v>7.2</v>
      </c>
      <c r="BM17" s="17">
        <v>6.2</v>
      </c>
      <c r="BN17" s="17">
        <v>5.4</v>
      </c>
      <c r="BO17" s="17">
        <v>5.2</v>
      </c>
      <c r="BP17" s="17">
        <v>4.7</v>
      </c>
      <c r="BQ17" s="17">
        <v>4.0999999999999996</v>
      </c>
      <c r="BR17" s="17">
        <v>8.1999999999999993</v>
      </c>
      <c r="BS17" s="17">
        <v>7.2</v>
      </c>
      <c r="BT17" s="17">
        <v>6.7</v>
      </c>
      <c r="BU17" s="17">
        <v>5.6</v>
      </c>
      <c r="BV17" s="17">
        <v>9.1</v>
      </c>
      <c r="BW17" s="17">
        <v>7</v>
      </c>
      <c r="BX17" s="17">
        <v>6.2</v>
      </c>
      <c r="BY17" s="17">
        <v>3.2</v>
      </c>
      <c r="BZ17" s="17">
        <v>1.6</v>
      </c>
      <c r="CA17" s="17">
        <v>2.2000000000000002</v>
      </c>
      <c r="CB17" s="112">
        <f t="shared" si="16"/>
        <v>17.2</v>
      </c>
      <c r="CC17" s="112">
        <f t="shared" si="17"/>
        <v>62.400000000000006</v>
      </c>
      <c r="CD17" s="112">
        <f t="shared" si="18"/>
        <v>20.2</v>
      </c>
    </row>
    <row r="18" spans="1:82" s="25" customFormat="1" x14ac:dyDescent="0.25">
      <c r="A18" s="24" t="s">
        <v>1705</v>
      </c>
      <c r="B18" s="25" t="s">
        <v>1706</v>
      </c>
      <c r="C18" s="26" t="s">
        <v>1707</v>
      </c>
      <c r="D18" s="26" t="s">
        <v>2097</v>
      </c>
      <c r="E18" s="25" t="s">
        <v>649</v>
      </c>
      <c r="F18" s="27" t="s">
        <v>650</v>
      </c>
      <c r="G18" s="27" t="s">
        <v>440</v>
      </c>
      <c r="H18" s="27" t="s">
        <v>1708</v>
      </c>
      <c r="I18" s="27" t="s">
        <v>1709</v>
      </c>
      <c r="J18" s="27" t="s">
        <v>1978</v>
      </c>
      <c r="K18" s="27" t="s">
        <v>1978</v>
      </c>
      <c r="L18" s="33">
        <v>512.45301512490619</v>
      </c>
      <c r="M18" s="26">
        <f>M23-M22-M21-M20-M19</f>
        <v>10048</v>
      </c>
      <c r="N18" s="29">
        <f t="shared" si="0"/>
        <v>19.607651244965126</v>
      </c>
      <c r="O18" s="26">
        <f>O23-O22-O21-O20-O19</f>
        <v>3523</v>
      </c>
      <c r="P18" s="28">
        <f>Q18/O18</f>
        <v>2.75759296054499</v>
      </c>
      <c r="Q18" s="26">
        <f>Q23-Q22-Q21-Q20-Q19</f>
        <v>9715</v>
      </c>
      <c r="R18" s="26">
        <f>R23-R22-R21-R20-R19</f>
        <v>324</v>
      </c>
      <c r="S18" s="26">
        <f t="shared" ref="S18:AG18" si="34">S23-S22-S21-S20-S19</f>
        <v>282</v>
      </c>
      <c r="T18" s="26">
        <f t="shared" si="34"/>
        <v>205</v>
      </c>
      <c r="U18" s="26">
        <f t="shared" si="34"/>
        <v>242</v>
      </c>
      <c r="V18" s="26">
        <f t="shared" si="34"/>
        <v>269</v>
      </c>
      <c r="W18" s="26">
        <f t="shared" si="34"/>
        <v>151</v>
      </c>
      <c r="X18" s="26">
        <f t="shared" si="34"/>
        <v>253</v>
      </c>
      <c r="Y18" s="26">
        <f t="shared" si="34"/>
        <v>162</v>
      </c>
      <c r="Z18" s="26">
        <f t="shared" si="34"/>
        <v>127</v>
      </c>
      <c r="AA18" s="26">
        <f t="shared" si="34"/>
        <v>336</v>
      </c>
      <c r="AB18" s="26">
        <f t="shared" si="34"/>
        <v>412</v>
      </c>
      <c r="AC18" s="26">
        <f t="shared" si="34"/>
        <v>308</v>
      </c>
      <c r="AD18" s="26">
        <f t="shared" si="34"/>
        <v>68</v>
      </c>
      <c r="AE18" s="26">
        <f t="shared" si="34"/>
        <v>192</v>
      </c>
      <c r="AF18" s="26">
        <f t="shared" si="34"/>
        <v>150</v>
      </c>
      <c r="AG18" s="26">
        <f t="shared" si="34"/>
        <v>42</v>
      </c>
      <c r="AH18" s="121">
        <f t="shared" si="2"/>
        <v>0.23020153278455863</v>
      </c>
      <c r="AI18" s="121">
        <f t="shared" si="3"/>
        <v>0.14504683508373545</v>
      </c>
      <c r="AJ18" s="121">
        <f t="shared" si="4"/>
        <v>0.19670735168890149</v>
      </c>
      <c r="AK18" s="122">
        <f t="shared" si="5"/>
        <v>9.5373261424921946E-2</v>
      </c>
      <c r="AL18" s="121">
        <f t="shared" si="6"/>
        <v>0.33267101901788249</v>
      </c>
      <c r="AM18" s="39">
        <v>21361</v>
      </c>
      <c r="AN18" s="39">
        <v>42519</v>
      </c>
      <c r="AO18" s="121">
        <f t="shared" si="7"/>
        <v>0.5719557195571956</v>
      </c>
      <c r="AP18" s="26">
        <f>AP23-AP22-AP21-AP20-AP19</f>
        <v>3523</v>
      </c>
      <c r="AQ18" s="26">
        <f t="shared" ref="AQ18:AS18" si="35">AQ23-AQ22-AQ21-AQ20-AQ19</f>
        <v>1460</v>
      </c>
      <c r="AR18" s="26">
        <f t="shared" si="35"/>
        <v>3116</v>
      </c>
      <c r="AS18" s="26">
        <f t="shared" si="35"/>
        <v>407</v>
      </c>
      <c r="AT18" s="26">
        <f>AT23-AT22-AT21-AT20-AT19</f>
        <v>194</v>
      </c>
      <c r="AU18" s="26">
        <f t="shared" ref="AU18:BC18" si="36">AU23-AU22-AU21-AU20-AU19</f>
        <v>75</v>
      </c>
      <c r="AV18" s="26">
        <f t="shared" si="36"/>
        <v>273</v>
      </c>
      <c r="AW18" s="26">
        <f t="shared" si="36"/>
        <v>436</v>
      </c>
      <c r="AX18" s="26">
        <f t="shared" si="36"/>
        <v>42</v>
      </c>
      <c r="AY18" s="26">
        <f t="shared" si="36"/>
        <v>184</v>
      </c>
      <c r="AZ18" s="26">
        <f t="shared" si="36"/>
        <v>472</v>
      </c>
      <c r="BA18" s="26">
        <f t="shared" si="36"/>
        <v>0</v>
      </c>
      <c r="BB18" s="26">
        <f t="shared" si="36"/>
        <v>25</v>
      </c>
      <c r="BC18" s="26">
        <f t="shared" si="36"/>
        <v>568</v>
      </c>
      <c r="BD18" s="26">
        <f t="shared" ref="BD18" si="37">BD23-BD22-BD21-BD20-BD19</f>
        <v>68</v>
      </c>
      <c r="BE18" s="26">
        <f t="shared" ref="BE18" si="38">BE23-BE22-BE21-BE20-BE19</f>
        <v>48</v>
      </c>
      <c r="BF18" s="26">
        <f t="shared" ref="BF18" si="39">BF23-BF22-BF21-BF20-BF19</f>
        <v>680</v>
      </c>
      <c r="BG18" s="26">
        <f t="shared" ref="BG18" si="40">BG23-BG22-BG21-BG20-BG19</f>
        <v>80</v>
      </c>
      <c r="BH18" s="26">
        <f t="shared" ref="BH18" si="41">BH23-BH22-BH21-BH20-BH19</f>
        <v>0</v>
      </c>
      <c r="BI18" s="121">
        <f t="shared" si="15"/>
        <v>0.16852146263910969</v>
      </c>
      <c r="BJ18" s="26">
        <v>4.7</v>
      </c>
      <c r="BK18" s="26">
        <v>5.0999999999999996</v>
      </c>
      <c r="BL18" s="26">
        <v>6.4</v>
      </c>
      <c r="BM18" s="26">
        <v>5.2</v>
      </c>
      <c r="BN18" s="26">
        <v>4.5999999999999996</v>
      </c>
      <c r="BO18" s="26">
        <v>5.9</v>
      </c>
      <c r="BP18" s="26">
        <v>6</v>
      </c>
      <c r="BQ18" s="26">
        <v>5</v>
      </c>
      <c r="BR18" s="26">
        <v>5.8</v>
      </c>
      <c r="BS18" s="26">
        <v>6.4</v>
      </c>
      <c r="BT18" s="26">
        <v>6.8</v>
      </c>
      <c r="BU18" s="26">
        <v>7.2</v>
      </c>
      <c r="BV18" s="26">
        <v>7.9</v>
      </c>
      <c r="BW18" s="26">
        <v>7.4</v>
      </c>
      <c r="BX18" s="26">
        <v>6.2</v>
      </c>
      <c r="BY18" s="26">
        <v>3.9</v>
      </c>
      <c r="BZ18" s="26">
        <v>2.9</v>
      </c>
      <c r="CA18" s="26">
        <v>2.8</v>
      </c>
      <c r="CB18" s="115">
        <f t="shared" si="16"/>
        <v>16.200000000000003</v>
      </c>
      <c r="CC18" s="115">
        <f t="shared" si="17"/>
        <v>60.8</v>
      </c>
      <c r="CD18" s="115">
        <f t="shared" si="18"/>
        <v>23.2</v>
      </c>
    </row>
    <row r="19" spans="1:82" x14ac:dyDescent="0.25">
      <c r="A19" s="7" t="s">
        <v>646</v>
      </c>
      <c r="B19" t="s">
        <v>647</v>
      </c>
      <c r="C19" s="1" t="s">
        <v>648</v>
      </c>
      <c r="D19" s="1" t="s">
        <v>2099</v>
      </c>
      <c r="E19" t="s">
        <v>649</v>
      </c>
      <c r="F19" s="8" t="s">
        <v>650</v>
      </c>
      <c r="G19" s="8" t="s">
        <v>440</v>
      </c>
      <c r="H19" s="8" t="s">
        <v>651</v>
      </c>
      <c r="I19" s="8" t="s">
        <v>652</v>
      </c>
      <c r="J19" s="8">
        <v>5411716</v>
      </c>
      <c r="K19" s="8" t="s">
        <v>142</v>
      </c>
      <c r="L19" s="32">
        <v>1.0891731154131634</v>
      </c>
      <c r="M19" s="1">
        <v>583</v>
      </c>
      <c r="N19" s="102">
        <f t="shared" si="0"/>
        <v>535.26844516249992</v>
      </c>
      <c r="O19" s="1">
        <v>223</v>
      </c>
      <c r="P19" s="21">
        <v>2.61</v>
      </c>
      <c r="Q19" s="1">
        <v>583</v>
      </c>
      <c r="R19" s="1">
        <v>8</v>
      </c>
      <c r="S19" s="1">
        <v>1</v>
      </c>
      <c r="T19" s="1">
        <v>6</v>
      </c>
      <c r="U19" s="1">
        <v>4</v>
      </c>
      <c r="V19" s="1">
        <v>21</v>
      </c>
      <c r="W19" s="1">
        <v>3</v>
      </c>
      <c r="X19" s="1">
        <v>0</v>
      </c>
      <c r="Y19" s="1">
        <v>28</v>
      </c>
      <c r="Z19" s="1">
        <v>6</v>
      </c>
      <c r="AA19" s="1">
        <v>15</v>
      </c>
      <c r="AB19" s="1">
        <v>4</v>
      </c>
      <c r="AC19" s="1">
        <v>99</v>
      </c>
      <c r="AD19" s="1">
        <v>17</v>
      </c>
      <c r="AE19" s="1">
        <v>6</v>
      </c>
      <c r="AF19" s="1">
        <v>0</v>
      </c>
      <c r="AG19" s="1">
        <v>5</v>
      </c>
      <c r="AH19" s="106">
        <f t="shared" si="2"/>
        <v>6.726457399103139E-2</v>
      </c>
      <c r="AI19" s="106">
        <f t="shared" si="3"/>
        <v>0.11210762331838565</v>
      </c>
      <c r="AJ19" s="106">
        <f t="shared" si="4"/>
        <v>0.16591928251121077</v>
      </c>
      <c r="AK19" s="6">
        <f t="shared" si="5"/>
        <v>6.726457399103139E-2</v>
      </c>
      <c r="AL19" s="106">
        <f t="shared" si="6"/>
        <v>0.58744394618834084</v>
      </c>
      <c r="AM19" s="38">
        <v>28325</v>
      </c>
      <c r="AN19" s="38">
        <v>76761</v>
      </c>
      <c r="AO19" s="106">
        <f t="shared" si="7"/>
        <v>0.3452914798206278</v>
      </c>
      <c r="AP19" s="1">
        <v>223</v>
      </c>
      <c r="AQ19" s="1">
        <v>87</v>
      </c>
      <c r="AR19" s="1">
        <v>160</v>
      </c>
      <c r="AS19" s="1">
        <v>63</v>
      </c>
      <c r="AT19" s="1">
        <v>0</v>
      </c>
      <c r="AU19" s="1">
        <v>4</v>
      </c>
      <c r="AV19" s="1">
        <v>11</v>
      </c>
      <c r="AW19" s="1">
        <v>11</v>
      </c>
      <c r="AX19" s="1">
        <v>0</v>
      </c>
      <c r="AY19" s="1">
        <v>11</v>
      </c>
      <c r="AZ19" s="1">
        <v>23</v>
      </c>
      <c r="BA19" s="1">
        <v>0</v>
      </c>
      <c r="BB19" s="1">
        <v>11</v>
      </c>
      <c r="BC19" s="1">
        <v>19</v>
      </c>
      <c r="BD19" s="1">
        <v>0</v>
      </c>
      <c r="BE19" s="1">
        <v>0</v>
      </c>
      <c r="BF19" s="1">
        <v>127</v>
      </c>
      <c r="BG19" s="1">
        <v>0</v>
      </c>
      <c r="BH19" s="1">
        <v>0</v>
      </c>
      <c r="BI19" s="106">
        <f t="shared" si="15"/>
        <v>0.15207373271889402</v>
      </c>
      <c r="BJ19" s="1">
        <v>0</v>
      </c>
      <c r="BK19" s="1">
        <v>12.2</v>
      </c>
      <c r="BL19" s="1">
        <v>9.6</v>
      </c>
      <c r="BM19" s="1">
        <v>6.7</v>
      </c>
      <c r="BN19" s="1">
        <v>0.7</v>
      </c>
      <c r="BO19" s="1">
        <v>3.8</v>
      </c>
      <c r="BP19" s="1">
        <v>11.5</v>
      </c>
      <c r="BQ19" s="1">
        <v>9.9</v>
      </c>
      <c r="BR19" s="1">
        <v>1.7</v>
      </c>
      <c r="BS19" s="1">
        <v>2.6</v>
      </c>
      <c r="BT19" s="1">
        <v>7.4</v>
      </c>
      <c r="BU19" s="1">
        <v>10.5</v>
      </c>
      <c r="BV19" s="1">
        <v>4.3</v>
      </c>
      <c r="BW19" s="1">
        <v>6.7</v>
      </c>
      <c r="BX19" s="1">
        <v>6.7</v>
      </c>
      <c r="BY19" s="1">
        <v>1.7</v>
      </c>
      <c r="BZ19" s="1">
        <v>1</v>
      </c>
      <c r="CA19" s="1">
        <v>3.1</v>
      </c>
      <c r="CB19" s="1">
        <f t="shared" si="16"/>
        <v>21.799999999999997</v>
      </c>
      <c r="CC19" s="1">
        <f t="shared" si="17"/>
        <v>59.1</v>
      </c>
      <c r="CD19" s="1">
        <f t="shared" si="18"/>
        <v>19.200000000000003</v>
      </c>
    </row>
    <row r="20" spans="1:82" s="25" customFormat="1" x14ac:dyDescent="0.25">
      <c r="A20" s="7" t="s">
        <v>841</v>
      </c>
      <c r="B20" t="s">
        <v>842</v>
      </c>
      <c r="C20" s="1" t="s">
        <v>843</v>
      </c>
      <c r="D20" s="1" t="s">
        <v>2099</v>
      </c>
      <c r="E20" t="s">
        <v>649</v>
      </c>
      <c r="F20" s="8" t="s">
        <v>650</v>
      </c>
      <c r="G20" s="8" t="s">
        <v>440</v>
      </c>
      <c r="H20" s="8" t="s">
        <v>844</v>
      </c>
      <c r="I20" s="8" t="s">
        <v>845</v>
      </c>
      <c r="J20" s="8">
        <v>5427868</v>
      </c>
      <c r="K20" s="8" t="s">
        <v>176</v>
      </c>
      <c r="L20" s="32">
        <v>0.65546742934552948</v>
      </c>
      <c r="M20" s="1">
        <v>356</v>
      </c>
      <c r="N20" s="102">
        <f t="shared" si="0"/>
        <v>543.12385949589986</v>
      </c>
      <c r="O20" s="1">
        <v>112</v>
      </c>
      <c r="P20" s="21">
        <v>3.18</v>
      </c>
      <c r="Q20" s="1">
        <v>356</v>
      </c>
      <c r="R20" s="1">
        <v>0</v>
      </c>
      <c r="S20" s="1">
        <v>23</v>
      </c>
      <c r="T20" s="1">
        <v>4</v>
      </c>
      <c r="U20" s="1">
        <v>1</v>
      </c>
      <c r="V20" s="1">
        <v>5</v>
      </c>
      <c r="W20" s="1">
        <v>7</v>
      </c>
      <c r="X20" s="1">
        <v>1</v>
      </c>
      <c r="Y20" s="1">
        <v>13</v>
      </c>
      <c r="Z20" s="1">
        <v>1</v>
      </c>
      <c r="AA20" s="1">
        <v>8</v>
      </c>
      <c r="AB20" s="1">
        <v>18</v>
      </c>
      <c r="AC20" s="1">
        <v>12</v>
      </c>
      <c r="AD20" s="1">
        <v>13</v>
      </c>
      <c r="AE20" s="1">
        <v>6</v>
      </c>
      <c r="AF20" s="1">
        <v>0</v>
      </c>
      <c r="AG20" s="1">
        <v>0</v>
      </c>
      <c r="AH20" s="106">
        <f t="shared" si="2"/>
        <v>0.24107142857142858</v>
      </c>
      <c r="AI20" s="106">
        <f t="shared" si="3"/>
        <v>5.3571428571428568E-2</v>
      </c>
      <c r="AJ20" s="106">
        <f t="shared" si="4"/>
        <v>0.19642857142857142</v>
      </c>
      <c r="AK20" s="6">
        <f t="shared" si="5"/>
        <v>7.1428571428571425E-2</v>
      </c>
      <c r="AL20" s="106">
        <f t="shared" si="6"/>
        <v>0.4375</v>
      </c>
      <c r="AM20" s="38">
        <v>21499</v>
      </c>
      <c r="AN20" s="38">
        <v>53333</v>
      </c>
      <c r="AO20" s="106">
        <f t="shared" si="7"/>
        <v>0.49107142857142855</v>
      </c>
      <c r="AP20" s="1">
        <v>112</v>
      </c>
      <c r="AQ20" s="1">
        <v>14</v>
      </c>
      <c r="AR20" s="1">
        <v>84</v>
      </c>
      <c r="AS20" s="1">
        <v>28</v>
      </c>
      <c r="AT20" s="1">
        <v>7</v>
      </c>
      <c r="AU20" s="1">
        <v>11</v>
      </c>
      <c r="AV20" s="1">
        <v>8</v>
      </c>
      <c r="AW20" s="1">
        <v>8</v>
      </c>
      <c r="AX20" s="1">
        <v>4</v>
      </c>
      <c r="AY20" s="1">
        <v>1</v>
      </c>
      <c r="AZ20" s="111">
        <v>3</v>
      </c>
      <c r="BA20" s="1">
        <v>12</v>
      </c>
      <c r="BB20" s="1">
        <v>0</v>
      </c>
      <c r="BC20" s="1">
        <v>13</v>
      </c>
      <c r="BD20" s="1">
        <v>8</v>
      </c>
      <c r="BE20" s="1">
        <v>5</v>
      </c>
      <c r="BF20" s="1">
        <v>30</v>
      </c>
      <c r="BG20" s="1">
        <v>0</v>
      </c>
      <c r="BH20" s="1">
        <v>0</v>
      </c>
      <c r="BI20" s="106">
        <f t="shared" si="15"/>
        <v>0.12727272727272726</v>
      </c>
      <c r="BJ20" s="1">
        <v>3.4</v>
      </c>
      <c r="BK20" s="1">
        <v>4.8</v>
      </c>
      <c r="BL20" s="1">
        <v>4.8</v>
      </c>
      <c r="BM20" s="1">
        <v>8.4</v>
      </c>
      <c r="BN20" s="1">
        <v>15.2</v>
      </c>
      <c r="BO20" s="1">
        <v>6.5</v>
      </c>
      <c r="BP20" s="1">
        <v>3.4</v>
      </c>
      <c r="BQ20" s="1">
        <v>10.1</v>
      </c>
      <c r="BR20" s="1">
        <v>0.6</v>
      </c>
      <c r="BS20" s="1">
        <v>8.6999999999999993</v>
      </c>
      <c r="BT20" s="1">
        <v>8.6999999999999993</v>
      </c>
      <c r="BU20" s="1">
        <v>9.3000000000000007</v>
      </c>
      <c r="BV20" s="1">
        <v>3.7</v>
      </c>
      <c r="BW20" s="1">
        <v>6.7</v>
      </c>
      <c r="BX20" s="1">
        <v>0.6</v>
      </c>
      <c r="BY20" s="1">
        <v>0.3</v>
      </c>
      <c r="BZ20" s="1">
        <v>3.7</v>
      </c>
      <c r="CA20" s="1">
        <v>1.4</v>
      </c>
      <c r="CB20" s="1">
        <f t="shared" si="16"/>
        <v>13</v>
      </c>
      <c r="CC20" s="1">
        <f t="shared" si="17"/>
        <v>74.600000000000009</v>
      </c>
      <c r="CD20" s="1">
        <f t="shared" si="18"/>
        <v>12.700000000000001</v>
      </c>
    </row>
    <row r="21" spans="1:82" s="18" customFormat="1" x14ac:dyDescent="0.25">
      <c r="A21" s="7" t="s">
        <v>882</v>
      </c>
      <c r="B21" t="s">
        <v>883</v>
      </c>
      <c r="C21" s="1" t="s">
        <v>884</v>
      </c>
      <c r="D21" s="1" t="s">
        <v>2099</v>
      </c>
      <c r="E21" t="s">
        <v>649</v>
      </c>
      <c r="F21" s="8" t="s">
        <v>650</v>
      </c>
      <c r="G21" s="8" t="s">
        <v>440</v>
      </c>
      <c r="H21" s="8" t="s">
        <v>885</v>
      </c>
      <c r="I21" s="8" t="s">
        <v>886</v>
      </c>
      <c r="J21" s="8">
        <v>5430220</v>
      </c>
      <c r="K21" s="8" t="s">
        <v>183</v>
      </c>
      <c r="L21" s="32">
        <v>1.2162745023788388</v>
      </c>
      <c r="M21" s="1">
        <v>906</v>
      </c>
      <c r="N21" s="102">
        <f t="shared" si="0"/>
        <v>744.89763472637844</v>
      </c>
      <c r="O21" s="1">
        <v>341</v>
      </c>
      <c r="P21" s="21">
        <v>2.66</v>
      </c>
      <c r="Q21" s="1">
        <v>906</v>
      </c>
      <c r="R21" s="1">
        <v>15</v>
      </c>
      <c r="S21" s="1">
        <v>50</v>
      </c>
      <c r="T21" s="1">
        <v>9</v>
      </c>
      <c r="U21" s="1">
        <v>19</v>
      </c>
      <c r="V21" s="1">
        <v>15</v>
      </c>
      <c r="W21" s="1">
        <v>17</v>
      </c>
      <c r="X21" s="1">
        <v>36</v>
      </c>
      <c r="Y21" s="1">
        <v>8</v>
      </c>
      <c r="Z21" s="1">
        <v>11</v>
      </c>
      <c r="AA21" s="1">
        <v>48</v>
      </c>
      <c r="AB21" s="1">
        <v>39</v>
      </c>
      <c r="AC21" s="1">
        <v>37</v>
      </c>
      <c r="AD21" s="1">
        <v>23</v>
      </c>
      <c r="AE21" s="1">
        <v>9</v>
      </c>
      <c r="AF21" s="1">
        <v>1</v>
      </c>
      <c r="AG21" s="1">
        <v>4</v>
      </c>
      <c r="AH21" s="106">
        <f t="shared" si="2"/>
        <v>0.21700879765395895</v>
      </c>
      <c r="AI21" s="106">
        <f t="shared" si="3"/>
        <v>9.9706744868035185E-2</v>
      </c>
      <c r="AJ21" s="106">
        <f t="shared" si="4"/>
        <v>0.21114369501466276</v>
      </c>
      <c r="AK21" s="6">
        <f t="shared" si="5"/>
        <v>0.14076246334310852</v>
      </c>
      <c r="AL21" s="106">
        <f t="shared" si="6"/>
        <v>0.33137829912023459</v>
      </c>
      <c r="AM21" s="38">
        <v>22149</v>
      </c>
      <c r="AN21" s="38">
        <v>45750</v>
      </c>
      <c r="AO21" s="106">
        <f t="shared" si="7"/>
        <v>0.52785923753665687</v>
      </c>
      <c r="AP21" s="1">
        <v>341</v>
      </c>
      <c r="AQ21" s="1">
        <v>118</v>
      </c>
      <c r="AR21" s="1">
        <v>200</v>
      </c>
      <c r="AS21" s="1">
        <v>141</v>
      </c>
      <c r="AT21" s="1">
        <v>4</v>
      </c>
      <c r="AU21" s="1">
        <v>20</v>
      </c>
      <c r="AV21" s="1">
        <v>47</v>
      </c>
      <c r="AW21" s="1">
        <v>24</v>
      </c>
      <c r="AX21" s="1">
        <v>11</v>
      </c>
      <c r="AY21" s="1">
        <v>16</v>
      </c>
      <c r="AZ21" s="111">
        <v>42</v>
      </c>
      <c r="BA21" s="1">
        <v>8</v>
      </c>
      <c r="BB21" s="1">
        <v>5</v>
      </c>
      <c r="BC21" s="1">
        <v>78</v>
      </c>
      <c r="BD21" s="1">
        <v>9</v>
      </c>
      <c r="BE21" s="1">
        <v>0</v>
      </c>
      <c r="BF21" s="1">
        <v>74</v>
      </c>
      <c r="BG21" s="1">
        <v>0</v>
      </c>
      <c r="BH21" s="1">
        <v>0</v>
      </c>
      <c r="BI21" s="106">
        <f t="shared" si="15"/>
        <v>0.20118343195266272</v>
      </c>
      <c r="BJ21" s="1">
        <v>3.3</v>
      </c>
      <c r="BK21" s="1">
        <v>6.3</v>
      </c>
      <c r="BL21" s="1">
        <v>14.7</v>
      </c>
      <c r="BM21" s="1">
        <v>4.2</v>
      </c>
      <c r="BN21" s="1">
        <v>2</v>
      </c>
      <c r="BO21" s="1">
        <v>10.7</v>
      </c>
      <c r="BP21" s="1">
        <v>4.4000000000000004</v>
      </c>
      <c r="BQ21" s="1">
        <v>13.6</v>
      </c>
      <c r="BR21" s="1">
        <v>5.2</v>
      </c>
      <c r="BS21" s="1">
        <v>1.7</v>
      </c>
      <c r="BT21" s="1">
        <v>3.1</v>
      </c>
      <c r="BU21" s="1">
        <v>4.9000000000000004</v>
      </c>
      <c r="BV21" s="1">
        <v>8.9</v>
      </c>
      <c r="BW21" s="1">
        <v>3.8</v>
      </c>
      <c r="BX21" s="1">
        <v>5.4</v>
      </c>
      <c r="BY21" s="1">
        <v>2.8</v>
      </c>
      <c r="BZ21" s="1">
        <v>1.5</v>
      </c>
      <c r="CA21" s="1">
        <v>3.6</v>
      </c>
      <c r="CB21" s="1">
        <f t="shared" si="16"/>
        <v>24.299999999999997</v>
      </c>
      <c r="CC21" s="1">
        <f t="shared" si="17"/>
        <v>58.7</v>
      </c>
      <c r="CD21" s="1">
        <f t="shared" si="18"/>
        <v>17.100000000000001</v>
      </c>
    </row>
    <row r="22" spans="1:82" x14ac:dyDescent="0.25">
      <c r="A22" s="7" t="s">
        <v>1530</v>
      </c>
      <c r="B22" t="s">
        <v>1531</v>
      </c>
      <c r="C22" s="1" t="s">
        <v>1532</v>
      </c>
      <c r="D22" s="1" t="s">
        <v>2099</v>
      </c>
      <c r="E22" t="s">
        <v>649</v>
      </c>
      <c r="F22" s="8" t="s">
        <v>650</v>
      </c>
      <c r="G22" s="8" t="s">
        <v>440</v>
      </c>
      <c r="H22" s="8" t="s">
        <v>1533</v>
      </c>
      <c r="I22" s="8" t="s">
        <v>1534</v>
      </c>
      <c r="J22" s="8">
        <v>5478580</v>
      </c>
      <c r="K22" s="8" t="s">
        <v>305</v>
      </c>
      <c r="L22" s="32">
        <v>0.82121338835938074</v>
      </c>
      <c r="M22" s="1">
        <v>809</v>
      </c>
      <c r="N22" s="102">
        <f t="shared" si="0"/>
        <v>985.12763121923695</v>
      </c>
      <c r="O22" s="1">
        <v>333</v>
      </c>
      <c r="P22" s="21">
        <v>2.4</v>
      </c>
      <c r="Q22" s="1">
        <v>800</v>
      </c>
      <c r="R22" s="1">
        <v>35</v>
      </c>
      <c r="S22" s="1">
        <v>4</v>
      </c>
      <c r="T22" s="1">
        <v>30</v>
      </c>
      <c r="U22" s="1">
        <v>15</v>
      </c>
      <c r="V22" s="1">
        <v>16</v>
      </c>
      <c r="W22" s="1">
        <v>76</v>
      </c>
      <c r="X22" s="1">
        <v>28</v>
      </c>
      <c r="Y22" s="1">
        <v>10</v>
      </c>
      <c r="Z22" s="1">
        <v>14</v>
      </c>
      <c r="AA22" s="1">
        <v>29</v>
      </c>
      <c r="AB22" s="1">
        <v>29</v>
      </c>
      <c r="AC22" s="1">
        <v>24</v>
      </c>
      <c r="AD22" s="1">
        <v>11</v>
      </c>
      <c r="AE22" s="1">
        <v>9</v>
      </c>
      <c r="AF22" s="1">
        <v>3</v>
      </c>
      <c r="AG22" s="1">
        <v>0</v>
      </c>
      <c r="AH22" s="106">
        <f t="shared" si="2"/>
        <v>0.2072072072072072</v>
      </c>
      <c r="AI22" s="106">
        <f t="shared" si="3"/>
        <v>9.3093093093093091E-2</v>
      </c>
      <c r="AJ22" s="106">
        <f t="shared" si="4"/>
        <v>0.38438438438438438</v>
      </c>
      <c r="AK22" s="6">
        <f t="shared" si="5"/>
        <v>8.7087087087087081E-2</v>
      </c>
      <c r="AL22" s="106">
        <f t="shared" si="6"/>
        <v>0.22822822822822822</v>
      </c>
      <c r="AM22" s="38">
        <v>20580</v>
      </c>
      <c r="AN22" s="38">
        <v>34050</v>
      </c>
      <c r="AO22" s="106">
        <f t="shared" si="7"/>
        <v>0.68468468468468469</v>
      </c>
      <c r="AP22" s="1">
        <v>333</v>
      </c>
      <c r="AQ22" s="1">
        <v>179</v>
      </c>
      <c r="AR22" s="1">
        <v>245</v>
      </c>
      <c r="AS22" s="1">
        <v>88</v>
      </c>
      <c r="AT22" s="1">
        <v>2</v>
      </c>
      <c r="AU22" s="1">
        <v>8</v>
      </c>
      <c r="AV22" s="1">
        <v>49</v>
      </c>
      <c r="AW22" s="1">
        <v>22</v>
      </c>
      <c r="AX22" s="1">
        <v>58</v>
      </c>
      <c r="AY22" s="1">
        <v>24</v>
      </c>
      <c r="AZ22" s="1">
        <v>25</v>
      </c>
      <c r="BA22" s="1">
        <v>27</v>
      </c>
      <c r="BB22" s="1">
        <v>0</v>
      </c>
      <c r="BC22" s="1">
        <v>44</v>
      </c>
      <c r="BD22" s="1">
        <v>3</v>
      </c>
      <c r="BE22" s="1">
        <v>11</v>
      </c>
      <c r="BF22" s="1">
        <v>45</v>
      </c>
      <c r="BG22" s="1">
        <v>1</v>
      </c>
      <c r="BH22" s="1">
        <v>0</v>
      </c>
      <c r="BI22" s="106">
        <f t="shared" si="15"/>
        <v>0.26332288401253917</v>
      </c>
      <c r="BJ22" s="1">
        <v>5.6</v>
      </c>
      <c r="BK22" s="1">
        <v>1.4</v>
      </c>
      <c r="BL22" s="1">
        <v>2.2000000000000002</v>
      </c>
      <c r="BM22" s="1">
        <v>9</v>
      </c>
      <c r="BN22" s="1">
        <v>5.0999999999999996</v>
      </c>
      <c r="BO22" s="1">
        <v>4.2</v>
      </c>
      <c r="BP22" s="1">
        <v>2.8</v>
      </c>
      <c r="BQ22" s="1">
        <v>4.9000000000000004</v>
      </c>
      <c r="BR22" s="1">
        <v>1.5</v>
      </c>
      <c r="BS22" s="1">
        <v>10.5</v>
      </c>
      <c r="BT22" s="1">
        <v>5.3</v>
      </c>
      <c r="BU22" s="1">
        <v>9</v>
      </c>
      <c r="BV22" s="1">
        <v>8.8000000000000007</v>
      </c>
      <c r="BW22" s="1">
        <v>6.2</v>
      </c>
      <c r="BX22" s="1">
        <v>9.4</v>
      </c>
      <c r="BY22" s="1">
        <v>5.4</v>
      </c>
      <c r="BZ22" s="1">
        <v>3.8</v>
      </c>
      <c r="CA22" s="1">
        <v>4.8</v>
      </c>
      <c r="CB22" s="1">
        <f t="shared" si="16"/>
        <v>9.1999999999999993</v>
      </c>
      <c r="CC22" s="1">
        <f t="shared" si="17"/>
        <v>61.099999999999994</v>
      </c>
      <c r="CD22" s="1">
        <f t="shared" si="18"/>
        <v>29.6</v>
      </c>
    </row>
    <row r="23" spans="1:82" s="18" customFormat="1" x14ac:dyDescent="0.25">
      <c r="A23" s="17" t="s">
        <v>7</v>
      </c>
      <c r="B23" s="42" t="s">
        <v>1984</v>
      </c>
      <c r="D23" s="18" t="s">
        <v>2098</v>
      </c>
      <c r="I23" s="110"/>
      <c r="J23" s="110">
        <v>54007</v>
      </c>
      <c r="K23" s="110" t="s">
        <v>6</v>
      </c>
      <c r="L23" s="34">
        <f>SUM(L18:L22)</f>
        <v>516.23514356040312</v>
      </c>
      <c r="M23" s="17">
        <v>12702</v>
      </c>
      <c r="N23" s="19">
        <f t="shared" si="0"/>
        <v>24.60506642844198</v>
      </c>
      <c r="O23" s="17">
        <v>4532</v>
      </c>
      <c r="P23" s="22">
        <v>2.73</v>
      </c>
      <c r="Q23" s="17">
        <v>12360</v>
      </c>
      <c r="R23" s="17">
        <v>382</v>
      </c>
      <c r="S23" s="17">
        <v>360</v>
      </c>
      <c r="T23" s="17">
        <v>254</v>
      </c>
      <c r="U23" s="17">
        <v>281</v>
      </c>
      <c r="V23" s="17">
        <v>326</v>
      </c>
      <c r="W23" s="17">
        <v>254</v>
      </c>
      <c r="X23" s="17">
        <v>318</v>
      </c>
      <c r="Y23" s="17">
        <v>221</v>
      </c>
      <c r="Z23" s="17">
        <v>159</v>
      </c>
      <c r="AA23" s="17">
        <v>436</v>
      </c>
      <c r="AB23" s="17">
        <v>502</v>
      </c>
      <c r="AC23" s="17">
        <v>480</v>
      </c>
      <c r="AD23" s="17">
        <v>132</v>
      </c>
      <c r="AE23" s="17">
        <v>222</v>
      </c>
      <c r="AF23" s="17">
        <v>154</v>
      </c>
      <c r="AG23" s="17">
        <v>51</v>
      </c>
      <c r="AH23" s="113">
        <f t="shared" si="2"/>
        <v>0.21977052074139453</v>
      </c>
      <c r="AI23" s="113">
        <f t="shared" si="3"/>
        <v>0.13393645189761694</v>
      </c>
      <c r="AJ23" s="113">
        <f t="shared" si="4"/>
        <v>0.21006178287731686</v>
      </c>
      <c r="AK23" s="113">
        <f t="shared" si="5"/>
        <v>9.6204766107678724E-2</v>
      </c>
      <c r="AL23" s="113">
        <f t="shared" si="6"/>
        <v>0.34002647837599292</v>
      </c>
      <c r="AM23" s="37">
        <v>21361</v>
      </c>
      <c r="AN23" s="37">
        <v>42519</v>
      </c>
      <c r="AO23" s="113">
        <f t="shared" si="7"/>
        <v>0.56376875551632832</v>
      </c>
      <c r="AP23" s="17">
        <v>4532</v>
      </c>
      <c r="AQ23" s="17">
        <v>1858</v>
      </c>
      <c r="AR23" s="17">
        <v>3805</v>
      </c>
      <c r="AS23" s="17">
        <v>727</v>
      </c>
      <c r="AT23" s="17">
        <v>207</v>
      </c>
      <c r="AU23" s="17">
        <v>118</v>
      </c>
      <c r="AV23" s="17">
        <v>388</v>
      </c>
      <c r="AW23" s="17">
        <v>501</v>
      </c>
      <c r="AX23" s="17">
        <v>115</v>
      </c>
      <c r="AY23" s="17">
        <v>236</v>
      </c>
      <c r="AZ23" s="17">
        <v>565</v>
      </c>
      <c r="BA23" s="17">
        <v>47</v>
      </c>
      <c r="BB23" s="17">
        <v>41</v>
      </c>
      <c r="BC23" s="17">
        <v>722</v>
      </c>
      <c r="BD23" s="17">
        <v>88</v>
      </c>
      <c r="BE23" s="17">
        <v>64</v>
      </c>
      <c r="BF23" s="17">
        <v>956</v>
      </c>
      <c r="BG23" s="17">
        <v>81</v>
      </c>
      <c r="BH23" s="17">
        <v>0</v>
      </c>
      <c r="BI23" s="113">
        <f t="shared" si="15"/>
        <v>0.17655606684427222</v>
      </c>
      <c r="BJ23" s="17">
        <v>4.7</v>
      </c>
      <c r="BK23" s="17">
        <v>5.0999999999999996</v>
      </c>
      <c r="BL23" s="17">
        <v>6.4</v>
      </c>
      <c r="BM23" s="17">
        <v>5.2</v>
      </c>
      <c r="BN23" s="17">
        <v>4.5999999999999996</v>
      </c>
      <c r="BO23" s="17">
        <v>5.9</v>
      </c>
      <c r="BP23" s="17">
        <v>6</v>
      </c>
      <c r="BQ23" s="17">
        <v>5</v>
      </c>
      <c r="BR23" s="17">
        <v>5.8</v>
      </c>
      <c r="BS23" s="17">
        <v>6.4</v>
      </c>
      <c r="BT23" s="17">
        <v>6.8</v>
      </c>
      <c r="BU23" s="17">
        <v>7.2</v>
      </c>
      <c r="BV23" s="17">
        <v>7.9</v>
      </c>
      <c r="BW23" s="17">
        <v>7.4</v>
      </c>
      <c r="BX23" s="17">
        <v>6.2</v>
      </c>
      <c r="BY23" s="17">
        <v>3.9</v>
      </c>
      <c r="BZ23" s="17">
        <v>2.9</v>
      </c>
      <c r="CA23" s="17">
        <v>2.8</v>
      </c>
      <c r="CB23" s="112">
        <f t="shared" si="16"/>
        <v>16.200000000000003</v>
      </c>
      <c r="CC23" s="112">
        <f t="shared" si="17"/>
        <v>60.8</v>
      </c>
      <c r="CD23" s="112">
        <f t="shared" si="18"/>
        <v>23.2</v>
      </c>
    </row>
    <row r="24" spans="1:82" s="25" customFormat="1" x14ac:dyDescent="0.25">
      <c r="A24" s="24" t="s">
        <v>1710</v>
      </c>
      <c r="B24" s="25" t="s">
        <v>1711</v>
      </c>
      <c r="C24" s="26" t="s">
        <v>1712</v>
      </c>
      <c r="D24" s="26" t="s">
        <v>2097</v>
      </c>
      <c r="E24" s="25" t="s">
        <v>539</v>
      </c>
      <c r="F24" s="27" t="s">
        <v>540</v>
      </c>
      <c r="G24" s="27" t="s">
        <v>440</v>
      </c>
      <c r="H24" s="27" t="s">
        <v>1713</v>
      </c>
      <c r="I24" s="27" t="s">
        <v>1714</v>
      </c>
      <c r="J24" s="27" t="s">
        <v>1978</v>
      </c>
      <c r="K24" s="27" t="s">
        <v>1978</v>
      </c>
      <c r="L24" s="33">
        <v>79.690392721197</v>
      </c>
      <c r="M24" s="26">
        <f>M31-M29-M28-M27-M26-M25-M30</f>
        <v>8213</v>
      </c>
      <c r="N24" s="29">
        <f>M24/L24</f>
        <v>103.06135682796564</v>
      </c>
      <c r="O24" s="26">
        <f>O31-O29-O28-O27-O26-O25-O30</f>
        <v>3560</v>
      </c>
      <c r="P24" s="28">
        <f>Q24/O24</f>
        <v>2.2707865168539327</v>
      </c>
      <c r="Q24" s="26">
        <f t="shared" ref="Q24:AF24" si="42">Q31-Q29-Q28-Q27-Q26-Q25-Q30</f>
        <v>8084</v>
      </c>
      <c r="R24" s="39">
        <f t="shared" si="42"/>
        <v>182</v>
      </c>
      <c r="S24" s="39">
        <f t="shared" si="42"/>
        <v>291</v>
      </c>
      <c r="T24" s="39">
        <f t="shared" si="42"/>
        <v>66</v>
      </c>
      <c r="U24" s="39">
        <f t="shared" si="42"/>
        <v>216</v>
      </c>
      <c r="V24" s="39">
        <f t="shared" si="42"/>
        <v>151</v>
      </c>
      <c r="W24" s="39">
        <f t="shared" si="42"/>
        <v>367</v>
      </c>
      <c r="X24" s="39">
        <f t="shared" si="42"/>
        <v>58</v>
      </c>
      <c r="Y24" s="39">
        <f t="shared" si="42"/>
        <v>159</v>
      </c>
      <c r="Z24" s="39">
        <f t="shared" si="42"/>
        <v>1</v>
      </c>
      <c r="AA24" s="39">
        <f t="shared" si="42"/>
        <v>250</v>
      </c>
      <c r="AB24" s="39">
        <f t="shared" si="42"/>
        <v>343</v>
      </c>
      <c r="AC24" s="39">
        <f t="shared" si="42"/>
        <v>827</v>
      </c>
      <c r="AD24" s="39">
        <f t="shared" si="42"/>
        <v>392</v>
      </c>
      <c r="AE24" s="39">
        <f t="shared" si="42"/>
        <v>6</v>
      </c>
      <c r="AF24" s="39">
        <f t="shared" si="42"/>
        <v>273</v>
      </c>
      <c r="AG24" s="39">
        <v>0</v>
      </c>
      <c r="AH24" s="121">
        <f t="shared" si="2"/>
        <v>0.15140449438202247</v>
      </c>
      <c r="AI24" s="121">
        <f t="shared" si="3"/>
        <v>0.10308988764044943</v>
      </c>
      <c r="AJ24" s="121">
        <f t="shared" si="4"/>
        <v>0.16432584269662923</v>
      </c>
      <c r="AK24" s="122">
        <f t="shared" si="5"/>
        <v>7.02247191011236E-2</v>
      </c>
      <c r="AL24" s="121">
        <f t="shared" si="6"/>
        <v>0.51713483146067418</v>
      </c>
      <c r="AM24" s="39">
        <v>28203</v>
      </c>
      <c r="AN24" s="39">
        <v>51210</v>
      </c>
      <c r="AO24" s="121">
        <f t="shared" si="7"/>
        <v>0.41882022471910113</v>
      </c>
      <c r="AP24" s="39">
        <f t="shared" ref="AP24:AZ24" si="43">AP31-AP29-AP28-AP27-AP26-AP25-AP30</f>
        <v>3560</v>
      </c>
      <c r="AQ24" s="39">
        <f t="shared" si="43"/>
        <v>415</v>
      </c>
      <c r="AR24" s="39">
        <f t="shared" si="43"/>
        <v>2870</v>
      </c>
      <c r="AS24" s="39">
        <f t="shared" si="43"/>
        <v>690</v>
      </c>
      <c r="AT24" s="26">
        <f t="shared" si="43"/>
        <v>29</v>
      </c>
      <c r="AU24" s="26">
        <f t="shared" si="43"/>
        <v>100</v>
      </c>
      <c r="AV24" s="26">
        <f t="shared" si="43"/>
        <v>262</v>
      </c>
      <c r="AW24" s="26">
        <f t="shared" si="43"/>
        <v>472</v>
      </c>
      <c r="AX24" s="26">
        <f t="shared" si="43"/>
        <v>203</v>
      </c>
      <c r="AY24" s="26">
        <f t="shared" si="43"/>
        <v>1</v>
      </c>
      <c r="AZ24" s="26">
        <f t="shared" si="43"/>
        <v>160</v>
      </c>
      <c r="BA24" s="120">
        <v>0</v>
      </c>
      <c r="BB24" s="26">
        <f t="shared" ref="BB24:BH24" si="44">BB31-BB29-BB28-BB27-BB26-BB25-BB30</f>
        <v>64</v>
      </c>
      <c r="BC24" s="26">
        <f t="shared" si="44"/>
        <v>490</v>
      </c>
      <c r="BD24" s="26">
        <f t="shared" si="44"/>
        <v>19</v>
      </c>
      <c r="BE24" s="26">
        <f t="shared" si="44"/>
        <v>60</v>
      </c>
      <c r="BF24" s="26">
        <f t="shared" si="44"/>
        <v>1357</v>
      </c>
      <c r="BG24" s="26">
        <f t="shared" si="44"/>
        <v>73</v>
      </c>
      <c r="BH24" s="26">
        <f t="shared" si="44"/>
        <v>54</v>
      </c>
      <c r="BI24" s="121">
        <f t="shared" si="15"/>
        <v>0.13187799043062201</v>
      </c>
      <c r="BJ24" s="26">
        <v>4.5</v>
      </c>
      <c r="BK24" s="26">
        <v>4.5</v>
      </c>
      <c r="BL24" s="26">
        <v>5.5</v>
      </c>
      <c r="BM24" s="26">
        <v>7.9</v>
      </c>
      <c r="BN24" s="26">
        <v>5.2</v>
      </c>
      <c r="BO24" s="26">
        <v>5.4</v>
      </c>
      <c r="BP24" s="26">
        <v>5</v>
      </c>
      <c r="BQ24" s="26">
        <v>4.8</v>
      </c>
      <c r="BR24" s="26">
        <v>5.7</v>
      </c>
      <c r="BS24" s="26">
        <v>6</v>
      </c>
      <c r="BT24" s="26">
        <v>6.6</v>
      </c>
      <c r="BU24" s="26">
        <v>7.1</v>
      </c>
      <c r="BV24" s="26">
        <v>8.4</v>
      </c>
      <c r="BW24" s="26">
        <v>8.4</v>
      </c>
      <c r="BX24" s="26">
        <v>5.6</v>
      </c>
      <c r="BY24" s="26">
        <v>3.1</v>
      </c>
      <c r="BZ24" s="26">
        <v>4</v>
      </c>
      <c r="CA24" s="26">
        <v>2.2000000000000002</v>
      </c>
      <c r="CB24" s="115">
        <f t="shared" si="16"/>
        <v>14.5</v>
      </c>
      <c r="CC24" s="115">
        <f t="shared" si="17"/>
        <v>62.1</v>
      </c>
      <c r="CD24" s="115">
        <f t="shared" si="18"/>
        <v>23.3</v>
      </c>
    </row>
    <row r="25" spans="1:82" x14ac:dyDescent="0.25">
      <c r="A25" s="7" t="s">
        <v>536</v>
      </c>
      <c r="B25" t="s">
        <v>537</v>
      </c>
      <c r="C25" s="1" t="s">
        <v>538</v>
      </c>
      <c r="D25" s="1" t="s">
        <v>2099</v>
      </c>
      <c r="E25" t="s">
        <v>539</v>
      </c>
      <c r="F25" s="8" t="s">
        <v>540</v>
      </c>
      <c r="G25" s="8" t="s">
        <v>440</v>
      </c>
      <c r="H25" s="8" t="s">
        <v>541</v>
      </c>
      <c r="I25" s="8" t="s">
        <v>542</v>
      </c>
      <c r="J25" s="8">
        <v>5405452</v>
      </c>
      <c r="K25" s="8" t="s">
        <v>124</v>
      </c>
      <c r="L25" s="32">
        <v>1.8636346850347416</v>
      </c>
      <c r="M25" s="1">
        <v>591</v>
      </c>
      <c r="N25" s="102">
        <f t="shared" si="0"/>
        <v>317.12223685565431</v>
      </c>
      <c r="O25" s="1">
        <v>249</v>
      </c>
      <c r="P25" s="21">
        <v>2.37</v>
      </c>
      <c r="Q25" s="1">
        <v>591</v>
      </c>
      <c r="R25" s="1">
        <v>3</v>
      </c>
      <c r="S25" s="1">
        <v>59</v>
      </c>
      <c r="T25" s="1">
        <v>14</v>
      </c>
      <c r="U25" s="1">
        <v>16</v>
      </c>
      <c r="V25" s="1">
        <v>21</v>
      </c>
      <c r="W25" s="1">
        <v>13</v>
      </c>
      <c r="X25" s="1">
        <v>17</v>
      </c>
      <c r="Y25" s="1">
        <v>7</v>
      </c>
      <c r="Z25" s="1">
        <v>4</v>
      </c>
      <c r="AA25" s="1">
        <v>4</v>
      </c>
      <c r="AB25" s="1">
        <v>24</v>
      </c>
      <c r="AC25" s="1">
        <v>37</v>
      </c>
      <c r="AD25" s="1">
        <v>17</v>
      </c>
      <c r="AE25" s="1">
        <v>4</v>
      </c>
      <c r="AF25" s="1">
        <v>9</v>
      </c>
      <c r="AG25" s="1">
        <v>0</v>
      </c>
      <c r="AH25" s="106">
        <f t="shared" si="2"/>
        <v>0.30522088353413657</v>
      </c>
      <c r="AI25" s="106">
        <f t="shared" si="3"/>
        <v>0.14859437751004015</v>
      </c>
      <c r="AJ25" s="106">
        <f t="shared" si="4"/>
        <v>0.1646586345381526</v>
      </c>
      <c r="AK25" s="6">
        <f t="shared" si="5"/>
        <v>1.6064257028112448E-2</v>
      </c>
      <c r="AL25" s="106">
        <f t="shared" si="6"/>
        <v>0.36546184738955823</v>
      </c>
      <c r="AM25" s="38">
        <v>23434</v>
      </c>
      <c r="AN25" s="38">
        <v>34531</v>
      </c>
      <c r="AO25" s="106">
        <f t="shared" si="7"/>
        <v>0.61847389558232935</v>
      </c>
      <c r="AP25" s="1">
        <v>249</v>
      </c>
      <c r="AQ25" s="1">
        <v>51</v>
      </c>
      <c r="AR25" s="1">
        <v>197</v>
      </c>
      <c r="AS25" s="1">
        <v>52</v>
      </c>
      <c r="AT25" s="1">
        <v>50</v>
      </c>
      <c r="AU25" s="1">
        <v>21</v>
      </c>
      <c r="AV25" s="1">
        <v>5</v>
      </c>
      <c r="AW25" s="1">
        <v>20</v>
      </c>
      <c r="AX25" s="1">
        <v>7</v>
      </c>
      <c r="AY25" s="1">
        <v>18</v>
      </c>
      <c r="AZ25" s="1">
        <v>8</v>
      </c>
      <c r="BA25" s="1">
        <v>8</v>
      </c>
      <c r="BB25" s="1">
        <v>12</v>
      </c>
      <c r="BC25" s="1">
        <v>28</v>
      </c>
      <c r="BD25" s="1">
        <v>0</v>
      </c>
      <c r="BE25" s="1">
        <v>0</v>
      </c>
      <c r="BF25" s="1">
        <v>60</v>
      </c>
      <c r="BG25" s="1">
        <v>7</v>
      </c>
      <c r="BH25" s="1">
        <v>0</v>
      </c>
      <c r="BI25" s="106">
        <f t="shared" si="15"/>
        <v>0.14344262295081966</v>
      </c>
      <c r="BJ25" s="1">
        <v>6.3</v>
      </c>
      <c r="BK25" s="1">
        <v>4.0999999999999996</v>
      </c>
      <c r="BL25" s="1">
        <v>3.7</v>
      </c>
      <c r="BM25" s="1">
        <v>6.3</v>
      </c>
      <c r="BN25" s="1">
        <v>3.6</v>
      </c>
      <c r="BO25" s="1">
        <v>4.4000000000000004</v>
      </c>
      <c r="BP25" s="1">
        <v>5.2</v>
      </c>
      <c r="BQ25" s="1">
        <v>3</v>
      </c>
      <c r="BR25" s="1">
        <v>6.6</v>
      </c>
      <c r="BS25" s="1">
        <v>9.5</v>
      </c>
      <c r="BT25" s="1">
        <v>15.1</v>
      </c>
      <c r="BU25" s="1">
        <v>5.8</v>
      </c>
      <c r="BV25" s="1">
        <v>5.9</v>
      </c>
      <c r="BW25" s="1">
        <v>9.1</v>
      </c>
      <c r="BX25" s="1">
        <v>4.9000000000000004</v>
      </c>
      <c r="BY25" s="1">
        <v>2</v>
      </c>
      <c r="BZ25" s="1">
        <v>2.2000000000000002</v>
      </c>
      <c r="CA25" s="1">
        <v>2.4</v>
      </c>
      <c r="CB25" s="1">
        <f t="shared" si="16"/>
        <v>14.099999999999998</v>
      </c>
      <c r="CC25" s="1">
        <f t="shared" si="17"/>
        <v>65.400000000000006</v>
      </c>
      <c r="CD25" s="1">
        <f t="shared" si="18"/>
        <v>20.599999999999998</v>
      </c>
    </row>
    <row r="26" spans="1:82" x14ac:dyDescent="0.25">
      <c r="A26" s="7" t="s">
        <v>571</v>
      </c>
      <c r="B26" t="s">
        <v>572</v>
      </c>
      <c r="C26" s="1" t="s">
        <v>573</v>
      </c>
      <c r="D26" s="1" t="s">
        <v>2099</v>
      </c>
      <c r="E26" t="s">
        <v>539</v>
      </c>
      <c r="F26" s="8" t="s">
        <v>540</v>
      </c>
      <c r="G26" s="8" t="s">
        <v>440</v>
      </c>
      <c r="H26" s="8" t="s">
        <v>574</v>
      </c>
      <c r="I26" s="8" t="s">
        <v>575</v>
      </c>
      <c r="J26" s="8">
        <v>5406844</v>
      </c>
      <c r="K26" s="8" t="s">
        <v>129</v>
      </c>
      <c r="L26" s="32">
        <v>0.7344861239997621</v>
      </c>
      <c r="M26" s="1">
        <v>1028</v>
      </c>
      <c r="N26" s="102">
        <f t="shared" si="0"/>
        <v>1399.6180001357425</v>
      </c>
      <c r="O26" s="1">
        <v>153</v>
      </c>
      <c r="P26" s="21">
        <v>1.95</v>
      </c>
      <c r="Q26" s="1">
        <v>298</v>
      </c>
      <c r="R26" s="1">
        <v>3</v>
      </c>
      <c r="S26" s="1">
        <v>6</v>
      </c>
      <c r="T26" s="1">
        <v>4</v>
      </c>
      <c r="U26" s="1">
        <v>4</v>
      </c>
      <c r="V26" s="1">
        <v>5</v>
      </c>
      <c r="W26" s="1">
        <v>23</v>
      </c>
      <c r="X26" s="1">
        <v>4</v>
      </c>
      <c r="Y26" s="1">
        <v>2</v>
      </c>
      <c r="Z26" s="1">
        <v>8</v>
      </c>
      <c r="AA26" s="1">
        <v>11</v>
      </c>
      <c r="AB26" s="1">
        <v>30</v>
      </c>
      <c r="AC26" s="1">
        <v>16</v>
      </c>
      <c r="AD26" s="1">
        <v>14</v>
      </c>
      <c r="AE26" s="1">
        <v>5</v>
      </c>
      <c r="AF26" s="1">
        <v>16</v>
      </c>
      <c r="AG26" s="1">
        <v>2</v>
      </c>
      <c r="AH26" s="106">
        <f t="shared" si="2"/>
        <v>8.4967320261437912E-2</v>
      </c>
      <c r="AI26" s="106">
        <f t="shared" si="3"/>
        <v>5.8823529411764705E-2</v>
      </c>
      <c r="AJ26" s="106">
        <f t="shared" si="4"/>
        <v>0.24183006535947713</v>
      </c>
      <c r="AK26" s="6">
        <f t="shared" si="5"/>
        <v>7.1895424836601302E-2</v>
      </c>
      <c r="AL26" s="106">
        <f t="shared" si="6"/>
        <v>0.54248366013071891</v>
      </c>
      <c r="AM26" s="38">
        <v>16534</v>
      </c>
      <c r="AN26" s="38">
        <v>63523</v>
      </c>
      <c r="AO26" s="106">
        <f t="shared" si="7"/>
        <v>0.38562091503267976</v>
      </c>
      <c r="AP26" s="1">
        <v>153</v>
      </c>
      <c r="AQ26" s="1">
        <v>13</v>
      </c>
      <c r="AR26" s="1">
        <v>121</v>
      </c>
      <c r="AS26" s="1">
        <v>32</v>
      </c>
      <c r="AT26" s="1">
        <v>0</v>
      </c>
      <c r="AU26" s="1">
        <v>0</v>
      </c>
      <c r="AV26" s="1">
        <v>7</v>
      </c>
      <c r="AW26" s="1">
        <v>29</v>
      </c>
      <c r="AX26" s="1">
        <v>0</v>
      </c>
      <c r="AY26" s="1">
        <v>3</v>
      </c>
      <c r="AZ26" s="1">
        <v>14</v>
      </c>
      <c r="BA26" s="1">
        <v>0</v>
      </c>
      <c r="BB26" s="1">
        <v>0</v>
      </c>
      <c r="BC26" s="1">
        <v>33</v>
      </c>
      <c r="BD26" s="1">
        <v>4</v>
      </c>
      <c r="BE26" s="1">
        <v>4</v>
      </c>
      <c r="BF26" s="1">
        <v>51</v>
      </c>
      <c r="BG26" s="1">
        <v>1</v>
      </c>
      <c r="BH26" s="1">
        <v>0</v>
      </c>
      <c r="BI26" s="106">
        <f t="shared" si="15"/>
        <v>9.5890410958904104E-2</v>
      </c>
      <c r="BJ26" s="1">
        <v>1.7</v>
      </c>
      <c r="BK26" s="1">
        <v>1.5</v>
      </c>
      <c r="BL26" s="1">
        <v>0.8</v>
      </c>
      <c r="BM26" s="1">
        <v>51.1</v>
      </c>
      <c r="BN26" s="1">
        <v>21.7</v>
      </c>
      <c r="BO26" s="1">
        <v>1</v>
      </c>
      <c r="BP26" s="1">
        <v>1.1000000000000001</v>
      </c>
      <c r="BQ26" s="1">
        <v>2.2000000000000002</v>
      </c>
      <c r="BR26" s="1">
        <v>1.6</v>
      </c>
      <c r="BS26" s="1">
        <v>2.1</v>
      </c>
      <c r="BT26" s="1">
        <v>1.7</v>
      </c>
      <c r="BU26" s="1">
        <v>1.8</v>
      </c>
      <c r="BV26" s="1">
        <v>1.8</v>
      </c>
      <c r="BW26" s="1">
        <v>3.8</v>
      </c>
      <c r="BX26" s="1">
        <v>1.8</v>
      </c>
      <c r="BY26" s="1">
        <v>1.6</v>
      </c>
      <c r="BZ26" s="1">
        <v>2.8</v>
      </c>
      <c r="CA26" s="1">
        <v>0.1</v>
      </c>
      <c r="CB26" s="1">
        <f t="shared" si="16"/>
        <v>4</v>
      </c>
      <c r="CC26" s="1">
        <f t="shared" si="17"/>
        <v>86.09999999999998</v>
      </c>
      <c r="CD26" s="1">
        <f t="shared" si="18"/>
        <v>10.1</v>
      </c>
    </row>
    <row r="27" spans="1:82" s="25" customFormat="1" x14ac:dyDescent="0.25">
      <c r="A27" s="7" t="s">
        <v>853</v>
      </c>
      <c r="B27" t="s">
        <v>854</v>
      </c>
      <c r="C27" s="1" t="s">
        <v>855</v>
      </c>
      <c r="D27" s="1" t="s">
        <v>2099</v>
      </c>
      <c r="E27" t="s">
        <v>539</v>
      </c>
      <c r="F27" s="8" t="s">
        <v>540</v>
      </c>
      <c r="G27" s="8" t="s">
        <v>440</v>
      </c>
      <c r="H27" s="8" t="s">
        <v>856</v>
      </c>
      <c r="I27" s="8" t="s">
        <v>857</v>
      </c>
      <c r="J27" s="8">
        <v>5428204</v>
      </c>
      <c r="K27" s="8" t="s">
        <v>178</v>
      </c>
      <c r="L27" s="32">
        <v>2.0887728018185237</v>
      </c>
      <c r="M27" s="1">
        <v>2842</v>
      </c>
      <c r="N27" s="102">
        <f t="shared" si="0"/>
        <v>1360.6075287487959</v>
      </c>
      <c r="O27" s="1">
        <v>1394</v>
      </c>
      <c r="P27" s="21">
        <v>2.04</v>
      </c>
      <c r="Q27" s="1">
        <v>2842</v>
      </c>
      <c r="R27" s="1">
        <v>58</v>
      </c>
      <c r="S27" s="1">
        <v>30</v>
      </c>
      <c r="T27" s="1">
        <v>58</v>
      </c>
      <c r="U27" s="1">
        <v>25</v>
      </c>
      <c r="V27" s="1">
        <v>53</v>
      </c>
      <c r="W27" s="1">
        <v>86</v>
      </c>
      <c r="X27" s="1">
        <v>67</v>
      </c>
      <c r="Y27" s="1">
        <v>356</v>
      </c>
      <c r="Z27" s="1">
        <v>62</v>
      </c>
      <c r="AA27" s="1">
        <v>79</v>
      </c>
      <c r="AB27" s="1">
        <v>186</v>
      </c>
      <c r="AC27" s="1">
        <v>146</v>
      </c>
      <c r="AD27" s="1">
        <v>61</v>
      </c>
      <c r="AE27" s="1">
        <v>73</v>
      </c>
      <c r="AF27" s="1">
        <v>15</v>
      </c>
      <c r="AG27" s="1">
        <v>39</v>
      </c>
      <c r="AH27" s="106">
        <f t="shared" si="2"/>
        <v>0.10473457675753228</v>
      </c>
      <c r="AI27" s="106">
        <f t="shared" si="3"/>
        <v>5.5954088952654232E-2</v>
      </c>
      <c r="AJ27" s="106">
        <f t="shared" si="4"/>
        <v>0.40961262553802008</v>
      </c>
      <c r="AK27" s="6">
        <f t="shared" si="5"/>
        <v>5.6671449067431851E-2</v>
      </c>
      <c r="AL27" s="106">
        <f t="shared" si="6"/>
        <v>0.37302725968436157</v>
      </c>
      <c r="AM27" s="38">
        <v>32440</v>
      </c>
      <c r="AN27" s="38">
        <v>43676</v>
      </c>
      <c r="AO27" s="106">
        <f t="shared" si="7"/>
        <v>0.57030129124820661</v>
      </c>
      <c r="AP27" s="1">
        <v>1394</v>
      </c>
      <c r="AQ27" s="1">
        <v>136</v>
      </c>
      <c r="AR27" s="1">
        <v>944</v>
      </c>
      <c r="AS27" s="1">
        <v>450</v>
      </c>
      <c r="AT27" s="1">
        <v>41</v>
      </c>
      <c r="AU27" s="1">
        <v>27</v>
      </c>
      <c r="AV27" s="1">
        <v>78</v>
      </c>
      <c r="AW27" s="1">
        <v>114</v>
      </c>
      <c r="AX27" s="1">
        <v>28</v>
      </c>
      <c r="AY27" s="1">
        <v>22</v>
      </c>
      <c r="AZ27" s="111">
        <v>362</v>
      </c>
      <c r="BA27" s="1">
        <v>37</v>
      </c>
      <c r="BB27" s="1">
        <v>86</v>
      </c>
      <c r="BC27" s="1">
        <v>229</v>
      </c>
      <c r="BD27" s="1">
        <v>17</v>
      </c>
      <c r="BE27" s="1">
        <v>19</v>
      </c>
      <c r="BF27" s="1">
        <v>321</v>
      </c>
      <c r="BG27" s="1">
        <v>0</v>
      </c>
      <c r="BH27" s="1">
        <v>0</v>
      </c>
      <c r="BI27" s="106">
        <f t="shared" si="15"/>
        <v>0.14844315713251266</v>
      </c>
      <c r="BJ27" s="1">
        <v>4.8</v>
      </c>
      <c r="BK27" s="1">
        <v>4.5999999999999996</v>
      </c>
      <c r="BL27" s="1">
        <v>3.6</v>
      </c>
      <c r="BM27" s="1">
        <v>5.6</v>
      </c>
      <c r="BN27" s="1">
        <v>8.1999999999999993</v>
      </c>
      <c r="BO27" s="1">
        <v>4.2</v>
      </c>
      <c r="BP27" s="1">
        <v>6</v>
      </c>
      <c r="BQ27" s="1">
        <v>5.5</v>
      </c>
      <c r="BR27" s="1">
        <v>5.4</v>
      </c>
      <c r="BS27" s="1">
        <v>5.3</v>
      </c>
      <c r="BT27" s="1">
        <v>4.2</v>
      </c>
      <c r="BU27" s="1">
        <v>9.1</v>
      </c>
      <c r="BV27" s="1">
        <v>14.1</v>
      </c>
      <c r="BW27" s="1">
        <v>6.2</v>
      </c>
      <c r="BX27" s="1">
        <v>4</v>
      </c>
      <c r="BY27" s="1">
        <v>3</v>
      </c>
      <c r="BZ27" s="1">
        <v>4.8</v>
      </c>
      <c r="CA27" s="1">
        <v>1.6</v>
      </c>
      <c r="CB27" s="1">
        <f t="shared" si="16"/>
        <v>12.999999999999998</v>
      </c>
      <c r="CC27" s="1">
        <f t="shared" si="17"/>
        <v>67.599999999999994</v>
      </c>
      <c r="CD27" s="1">
        <f t="shared" si="18"/>
        <v>19.600000000000001</v>
      </c>
    </row>
    <row r="28" spans="1:82" s="10" customFormat="1" x14ac:dyDescent="0.25">
      <c r="A28" s="119" t="s">
        <v>1595</v>
      </c>
      <c r="B28" s="10" t="s">
        <v>1596</v>
      </c>
      <c r="C28" s="11" t="s">
        <v>1597</v>
      </c>
      <c r="D28" s="11" t="s">
        <v>2099</v>
      </c>
      <c r="E28" s="10" t="s">
        <v>1598</v>
      </c>
      <c r="F28" s="12" t="s">
        <v>720</v>
      </c>
      <c r="G28" s="12" t="s">
        <v>440</v>
      </c>
      <c r="H28" s="12" t="s">
        <v>1599</v>
      </c>
      <c r="I28" s="12">
        <v>540014</v>
      </c>
      <c r="J28" s="12">
        <v>5485156</v>
      </c>
      <c r="K28" s="12" t="s">
        <v>318</v>
      </c>
      <c r="L28" s="35">
        <v>6.8848665104384299</v>
      </c>
      <c r="M28" s="11">
        <v>6927</v>
      </c>
      <c r="N28" s="13">
        <f t="shared" si="0"/>
        <v>1006.1197249790813</v>
      </c>
      <c r="O28" s="11">
        <v>3083</v>
      </c>
      <c r="P28" s="23">
        <f>Q28/O28</f>
        <v>2.2257541355822252</v>
      </c>
      <c r="Q28" s="11">
        <v>6862</v>
      </c>
      <c r="R28" s="11">
        <v>131</v>
      </c>
      <c r="S28" s="11">
        <v>252</v>
      </c>
      <c r="T28" s="11">
        <v>202</v>
      </c>
      <c r="U28" s="11">
        <v>190</v>
      </c>
      <c r="V28" s="11">
        <v>131</v>
      </c>
      <c r="W28" s="11">
        <v>96</v>
      </c>
      <c r="X28" s="11">
        <v>172</v>
      </c>
      <c r="Y28" s="11">
        <v>171</v>
      </c>
      <c r="Z28" s="11">
        <v>130</v>
      </c>
      <c r="AA28" s="11">
        <v>274</v>
      </c>
      <c r="AB28" s="11">
        <v>395</v>
      </c>
      <c r="AC28" s="11">
        <v>414</v>
      </c>
      <c r="AD28" s="11">
        <v>194</v>
      </c>
      <c r="AE28" s="11">
        <v>126</v>
      </c>
      <c r="AF28" s="11">
        <v>73</v>
      </c>
      <c r="AG28" s="11">
        <v>112</v>
      </c>
      <c r="AH28" s="117">
        <f>(R28+S28+T28)/(R28+S28+T28+U28+V28+W28+X28+Y28+Z28+AA28+AB28+AC28+AD28+AE28+AF28+AG28)</f>
        <v>0.19098922624877571</v>
      </c>
      <c r="AI28" s="117">
        <f>(U28+V28)/(R28+S28+T28+U28+V28+W28+X28+Y28+Z28+AA28+AB28+AC28+AD28+AE28+AF28+AG28)</f>
        <v>0.10479921645445642</v>
      </c>
      <c r="AJ28" s="117">
        <f>(W28+X28+Y28+Z28)/(R28+S28+T28+U28+V28+W28+X28+Y28+Z28+AA28+AB28+AC28+AD28+AE28+AG28+AF28)</f>
        <v>0.18576558929154424</v>
      </c>
      <c r="AK28" s="13">
        <f>AA28/(R28+S28+T28+U28+V28+W28+X28+Y28+Z28+AA28+AB28+AC28+AD28+AE28+AF28+AG28)</f>
        <v>8.9454782892588972E-2</v>
      </c>
      <c r="AL28" s="117">
        <f>(AB28+AC28+AD28+AE28+AF28+AG28)/(R28+S28+T28+U28+V28+W28+X28+Y28+Z28+AA28+AB28+AC28+AD28+AE28+AF28+AG28)</f>
        <v>0.42899118511263468</v>
      </c>
      <c r="AM28" s="40">
        <v>31648</v>
      </c>
      <c r="AN28" s="40">
        <v>52775</v>
      </c>
      <c r="AO28" s="117">
        <f>(R28+S28+T28+U28+V28+W28+X28+Y28+Z28)/(R28+S28+T28+U28+V28+W28+X28+Y28+Z28+AA28+AB28+AC28+AD28+AE28+AF28+AG28)</f>
        <v>0.48155403199477637</v>
      </c>
      <c r="AP28" s="11">
        <v>3083</v>
      </c>
      <c r="AQ28" s="11">
        <v>184</v>
      </c>
      <c r="AR28" s="11">
        <v>2021</v>
      </c>
      <c r="AS28" s="11">
        <v>1062</v>
      </c>
      <c r="AT28" s="11">
        <v>55</v>
      </c>
      <c r="AU28" s="11">
        <v>76</v>
      </c>
      <c r="AV28" s="11">
        <v>394</v>
      </c>
      <c r="AW28" s="11">
        <v>89</v>
      </c>
      <c r="AX28" s="11">
        <v>79</v>
      </c>
      <c r="AY28" s="11">
        <v>222</v>
      </c>
      <c r="AZ28" s="11">
        <v>258</v>
      </c>
      <c r="BA28" s="11">
        <v>98</v>
      </c>
      <c r="BB28" s="11">
        <v>34</v>
      </c>
      <c r="BC28" s="11">
        <v>530</v>
      </c>
      <c r="BD28" s="11">
        <v>107</v>
      </c>
      <c r="BE28" s="11">
        <v>21</v>
      </c>
      <c r="BF28" s="11">
        <v>913</v>
      </c>
      <c r="BG28" s="11">
        <v>12</v>
      </c>
      <c r="BH28" s="11">
        <v>6</v>
      </c>
      <c r="BI28" s="117">
        <f t="shared" si="15"/>
        <v>0.23393227366966138</v>
      </c>
      <c r="BJ28" s="11">
        <v>5.5</v>
      </c>
      <c r="BK28" s="11">
        <v>5</v>
      </c>
      <c r="BL28" s="11">
        <v>6.1</v>
      </c>
      <c r="BM28" s="11">
        <v>4.8</v>
      </c>
      <c r="BN28" s="11">
        <v>4.5</v>
      </c>
      <c r="BO28" s="11">
        <v>5.9</v>
      </c>
      <c r="BP28" s="11">
        <v>5.8</v>
      </c>
      <c r="BQ28" s="11">
        <v>5.3</v>
      </c>
      <c r="BR28" s="11">
        <v>7.7</v>
      </c>
      <c r="BS28" s="11">
        <v>7.6</v>
      </c>
      <c r="BT28" s="11">
        <v>6.1</v>
      </c>
      <c r="BU28" s="11">
        <v>5.9</v>
      </c>
      <c r="BV28" s="11">
        <v>6.8</v>
      </c>
      <c r="BW28" s="11">
        <v>7</v>
      </c>
      <c r="BX28" s="11">
        <v>5.4</v>
      </c>
      <c r="BY28" s="11">
        <v>3.2</v>
      </c>
      <c r="BZ28" s="11">
        <v>4</v>
      </c>
      <c r="CA28" s="11">
        <v>3.5</v>
      </c>
      <c r="CB28" s="11">
        <f t="shared" si="16"/>
        <v>16.600000000000001</v>
      </c>
      <c r="CC28" s="11">
        <f t="shared" si="17"/>
        <v>60.4</v>
      </c>
      <c r="CD28" s="11">
        <f t="shared" si="18"/>
        <v>23.1</v>
      </c>
    </row>
    <row r="29" spans="1:82" x14ac:dyDescent="0.25">
      <c r="A29" s="7" t="s">
        <v>1607</v>
      </c>
      <c r="B29" t="s">
        <v>1608</v>
      </c>
      <c r="C29" s="1" t="s">
        <v>1609</v>
      </c>
      <c r="D29" s="1" t="s">
        <v>2099</v>
      </c>
      <c r="E29" t="s">
        <v>539</v>
      </c>
      <c r="F29" s="8" t="s">
        <v>540</v>
      </c>
      <c r="G29" s="8" t="s">
        <v>440</v>
      </c>
      <c r="H29" s="8" t="s">
        <v>1610</v>
      </c>
      <c r="I29" s="8" t="s">
        <v>1611</v>
      </c>
      <c r="J29" s="8">
        <v>5485324</v>
      </c>
      <c r="K29" s="8" t="s">
        <v>320</v>
      </c>
      <c r="L29" s="32">
        <v>1.3278982683030653</v>
      </c>
      <c r="M29" s="1">
        <v>2442</v>
      </c>
      <c r="N29" s="102">
        <f t="shared" si="0"/>
        <v>1838.996298353982</v>
      </c>
      <c r="O29" s="1">
        <v>1159</v>
      </c>
      <c r="P29" s="21">
        <v>2.11</v>
      </c>
      <c r="Q29" s="1">
        <v>2442</v>
      </c>
      <c r="R29" s="1">
        <v>87</v>
      </c>
      <c r="S29" s="1">
        <v>60</v>
      </c>
      <c r="T29" s="1">
        <v>40</v>
      </c>
      <c r="U29" s="1">
        <v>137</v>
      </c>
      <c r="V29" s="1">
        <v>82</v>
      </c>
      <c r="W29" s="1">
        <v>39</v>
      </c>
      <c r="X29" s="1">
        <v>116</v>
      </c>
      <c r="Y29" s="1">
        <v>52</v>
      </c>
      <c r="Z29" s="1">
        <v>39</v>
      </c>
      <c r="AA29" s="1">
        <v>64</v>
      </c>
      <c r="AB29" s="1">
        <v>103</v>
      </c>
      <c r="AC29" s="1">
        <v>225</v>
      </c>
      <c r="AD29" s="1">
        <v>31</v>
      </c>
      <c r="AE29" s="1">
        <v>84</v>
      </c>
      <c r="AF29" s="1">
        <v>0</v>
      </c>
      <c r="AG29" s="1">
        <v>0</v>
      </c>
      <c r="AH29" s="106">
        <f>(R29+S29+T29)/O29</f>
        <v>0.16134598792062121</v>
      </c>
      <c r="AI29" s="106">
        <f>(U29+V29)/O29</f>
        <v>0.18895599654874892</v>
      </c>
      <c r="AJ29" s="106">
        <f>(W29+X29+Y29+Z29)/O29</f>
        <v>0.21225194132873165</v>
      </c>
      <c r="AK29" s="6">
        <f>AA29/O29</f>
        <v>5.5220017256255395E-2</v>
      </c>
      <c r="AL29" s="106">
        <f>(AB29+AC29+AD29+AE29+AF29+AG29)/O29</f>
        <v>0.38222605694564282</v>
      </c>
      <c r="AM29" s="38">
        <v>25786</v>
      </c>
      <c r="AN29" s="38">
        <v>41360</v>
      </c>
      <c r="AO29" s="106">
        <f>(R29+S29+T29+U29+V29+W29+X29+Y29+Z29)/O29</f>
        <v>0.56255392579810182</v>
      </c>
      <c r="AP29" s="1">
        <v>1159</v>
      </c>
      <c r="AQ29" s="1">
        <v>98</v>
      </c>
      <c r="AR29" s="1">
        <v>804</v>
      </c>
      <c r="AS29" s="1">
        <v>355</v>
      </c>
      <c r="AT29" s="1">
        <v>0</v>
      </c>
      <c r="AU29" s="1">
        <v>9</v>
      </c>
      <c r="AV29" s="1">
        <v>129</v>
      </c>
      <c r="AW29" s="1">
        <v>63</v>
      </c>
      <c r="AX29" s="1">
        <v>136</v>
      </c>
      <c r="AY29" s="1">
        <v>59</v>
      </c>
      <c r="AZ29" s="1">
        <v>81</v>
      </c>
      <c r="BA29" s="1">
        <v>104</v>
      </c>
      <c r="BB29" s="1">
        <v>0</v>
      </c>
      <c r="BC29" s="1">
        <v>128</v>
      </c>
      <c r="BD29" s="1">
        <v>39</v>
      </c>
      <c r="BE29" s="1">
        <v>0</v>
      </c>
      <c r="BF29" s="1">
        <v>313</v>
      </c>
      <c r="BG29" s="1">
        <v>0</v>
      </c>
      <c r="BH29" s="1">
        <v>27</v>
      </c>
      <c r="BI29" s="106">
        <f t="shared" si="15"/>
        <v>0.19761029411764705</v>
      </c>
      <c r="BJ29" s="1">
        <v>0</v>
      </c>
      <c r="BK29" s="1">
        <v>2.7</v>
      </c>
      <c r="BL29" s="1">
        <v>4.0999999999999996</v>
      </c>
      <c r="BM29" s="1">
        <v>6.6</v>
      </c>
      <c r="BN29" s="1">
        <v>7.8</v>
      </c>
      <c r="BO29" s="1">
        <v>6.2</v>
      </c>
      <c r="BP29" s="1">
        <v>3.4</v>
      </c>
      <c r="BQ29" s="1">
        <v>4.0999999999999996</v>
      </c>
      <c r="BR29" s="1">
        <v>10.4</v>
      </c>
      <c r="BS29" s="1">
        <v>3.6</v>
      </c>
      <c r="BT29" s="1">
        <v>8.3000000000000007</v>
      </c>
      <c r="BU29" s="1">
        <v>6.5</v>
      </c>
      <c r="BV29" s="1">
        <v>8.5</v>
      </c>
      <c r="BW29" s="1">
        <v>10.199999999999999</v>
      </c>
      <c r="BX29" s="1">
        <v>6.6</v>
      </c>
      <c r="BY29" s="1">
        <v>3.3</v>
      </c>
      <c r="BZ29" s="1">
        <v>3.9</v>
      </c>
      <c r="CA29" s="1">
        <v>3.8</v>
      </c>
      <c r="CB29" s="1">
        <f t="shared" si="16"/>
        <v>6.8</v>
      </c>
      <c r="CC29" s="1">
        <f t="shared" si="17"/>
        <v>65.399999999999991</v>
      </c>
      <c r="CD29" s="1">
        <f t="shared" si="18"/>
        <v>27.799999999999997</v>
      </c>
    </row>
    <row r="30" spans="1:82" x14ac:dyDescent="0.25">
      <c r="A30" s="7" t="s">
        <v>2133</v>
      </c>
      <c r="B30" t="s">
        <v>2134</v>
      </c>
      <c r="C30" s="1" t="s">
        <v>2135</v>
      </c>
      <c r="D30" s="1" t="s">
        <v>2099</v>
      </c>
      <c r="E30" t="s">
        <v>539</v>
      </c>
      <c r="F30" s="8" t="s">
        <v>540</v>
      </c>
      <c r="G30" s="8" t="s">
        <v>440</v>
      </c>
      <c r="H30" s="8" t="s">
        <v>2136</v>
      </c>
      <c r="I30" s="8" t="s">
        <v>2137</v>
      </c>
      <c r="J30" s="8">
        <v>5487892</v>
      </c>
      <c r="K30" s="8" t="s">
        <v>2138</v>
      </c>
      <c r="L30" s="32">
        <v>0.14280095268853193</v>
      </c>
      <c r="M30" s="1">
        <v>560</v>
      </c>
      <c r="N30" s="102">
        <f t="shared" si="0"/>
        <v>3921.5424649262336</v>
      </c>
      <c r="O30" s="1">
        <v>213</v>
      </c>
      <c r="P30" s="21">
        <v>2.61</v>
      </c>
      <c r="Q30" s="1">
        <v>556</v>
      </c>
      <c r="R30" s="1">
        <v>24</v>
      </c>
      <c r="S30" s="1">
        <v>8</v>
      </c>
      <c r="T30" s="1">
        <v>8</v>
      </c>
      <c r="U30" s="1">
        <v>4</v>
      </c>
      <c r="V30" s="1">
        <v>10</v>
      </c>
      <c r="W30" s="1">
        <v>3</v>
      </c>
      <c r="X30" s="1">
        <v>47</v>
      </c>
      <c r="Y30" s="1">
        <v>20</v>
      </c>
      <c r="Z30" s="1">
        <v>5</v>
      </c>
      <c r="AA30" s="1">
        <v>9</v>
      </c>
      <c r="AB30" s="1">
        <v>10</v>
      </c>
      <c r="AC30" s="1">
        <v>39</v>
      </c>
      <c r="AD30" s="1">
        <v>11</v>
      </c>
      <c r="AE30" s="1">
        <v>6</v>
      </c>
      <c r="AF30" s="1">
        <v>7</v>
      </c>
      <c r="AG30" s="1">
        <v>2</v>
      </c>
      <c r="AH30" s="106">
        <f t="shared" ref="AH30" si="45">(R30+S30+T30)/O30</f>
        <v>0.18779342723004694</v>
      </c>
      <c r="AI30" s="106">
        <f t="shared" ref="AI30" si="46">(U30+V30)/O30</f>
        <v>6.5727699530516437E-2</v>
      </c>
      <c r="AJ30" s="106">
        <f t="shared" ref="AJ30" si="47">(W30+X30+Y30+Z30)/O30</f>
        <v>0.352112676056338</v>
      </c>
      <c r="AK30" s="6">
        <f t="shared" ref="AK30" si="48">AA30/O30</f>
        <v>4.2253521126760563E-2</v>
      </c>
      <c r="AL30" s="106">
        <f t="shared" ref="AL30" si="49">(AB30+AC30+AD30+AE30+AF30+AG30)/O30</f>
        <v>0.352112676056338</v>
      </c>
      <c r="AM30" s="38">
        <v>22029</v>
      </c>
      <c r="AN30" s="38">
        <v>40481</v>
      </c>
      <c r="AO30" s="106">
        <f>(R30+S30+T30+U30+V30+W30+X30+Y30+Z30)/O30</f>
        <v>0.60563380281690138</v>
      </c>
      <c r="AP30" s="1">
        <v>213</v>
      </c>
      <c r="AQ30" s="1">
        <v>32</v>
      </c>
      <c r="AR30" s="1">
        <v>187</v>
      </c>
      <c r="AS30" s="1">
        <v>26</v>
      </c>
      <c r="AT30" s="1">
        <v>5</v>
      </c>
      <c r="AU30" s="1">
        <v>0</v>
      </c>
      <c r="AV30" s="1">
        <v>33</v>
      </c>
      <c r="AW30" s="1">
        <v>9</v>
      </c>
      <c r="AX30" s="1">
        <v>1</v>
      </c>
      <c r="AY30" s="1">
        <v>7</v>
      </c>
      <c r="AZ30" s="1">
        <v>58</v>
      </c>
      <c r="BA30" s="1">
        <v>7</v>
      </c>
      <c r="BB30" s="1">
        <v>7</v>
      </c>
      <c r="BC30" s="1">
        <v>17</v>
      </c>
      <c r="BD30" s="1">
        <v>2</v>
      </c>
      <c r="BE30" s="1">
        <v>0</v>
      </c>
      <c r="BF30" s="1">
        <v>65</v>
      </c>
      <c r="BG30" s="1">
        <v>0</v>
      </c>
      <c r="BH30" s="1">
        <v>0</v>
      </c>
      <c r="BI30" s="106">
        <f t="shared" si="15"/>
        <v>0.22274881516587677</v>
      </c>
      <c r="BJ30" s="1">
        <v>14.5</v>
      </c>
      <c r="BK30" s="1">
        <v>2.9</v>
      </c>
      <c r="BL30" s="1">
        <v>8.8000000000000007</v>
      </c>
      <c r="BM30" s="1">
        <v>6.4</v>
      </c>
      <c r="BN30" s="1">
        <v>4.5999999999999996</v>
      </c>
      <c r="BO30" s="1">
        <v>1.3</v>
      </c>
      <c r="BP30" s="1">
        <v>8.9</v>
      </c>
      <c r="BQ30" s="1">
        <v>4.0999999999999996</v>
      </c>
      <c r="BR30" s="1">
        <v>4.0999999999999996</v>
      </c>
      <c r="BS30" s="1">
        <v>5</v>
      </c>
      <c r="BT30" s="1">
        <v>2.9</v>
      </c>
      <c r="BU30" s="1">
        <v>7.3</v>
      </c>
      <c r="BV30" s="1">
        <v>6.6</v>
      </c>
      <c r="BW30" s="1">
        <v>2.2999999999999998</v>
      </c>
      <c r="BX30" s="1">
        <v>7.3</v>
      </c>
      <c r="BY30" s="1">
        <v>3.2</v>
      </c>
      <c r="BZ30" s="1">
        <v>8.6</v>
      </c>
      <c r="CA30" s="1">
        <v>1.3</v>
      </c>
      <c r="CB30" s="1">
        <f t="shared" ref="CB30" si="50">BJ30+BK30+BL30</f>
        <v>26.2</v>
      </c>
      <c r="CC30" s="1">
        <f t="shared" ref="CC30" si="51">BM30+BN30+BO30+BP30+BQ30+BR30+BS30+BT30+BU30+BV30</f>
        <v>51.2</v>
      </c>
      <c r="CD30" s="1">
        <f t="shared" ref="CD30" si="52">BW30+BX30+BY30+BZ30+CA30</f>
        <v>22.7</v>
      </c>
    </row>
    <row r="31" spans="1:82" s="18" customFormat="1" x14ac:dyDescent="0.25">
      <c r="A31" s="17" t="s">
        <v>9</v>
      </c>
      <c r="B31" s="42" t="s">
        <v>1984</v>
      </c>
      <c r="D31" s="18" t="s">
        <v>2098</v>
      </c>
      <c r="I31" s="110"/>
      <c r="J31" s="110">
        <v>54009</v>
      </c>
      <c r="K31" s="110" t="s">
        <v>8</v>
      </c>
      <c r="L31" s="34">
        <f>SUM(L24:L30)</f>
        <v>92.732852063480038</v>
      </c>
      <c r="M31" s="17">
        <v>22603</v>
      </c>
      <c r="N31" s="19">
        <f t="shared" si="0"/>
        <v>243.74317727796372</v>
      </c>
      <c r="O31" s="17">
        <v>9811</v>
      </c>
      <c r="P31" s="22">
        <v>2.21</v>
      </c>
      <c r="Q31" s="17">
        <v>21675</v>
      </c>
      <c r="R31" s="17">
        <v>488</v>
      </c>
      <c r="S31" s="17">
        <v>706</v>
      </c>
      <c r="T31" s="17">
        <v>392</v>
      </c>
      <c r="U31" s="17">
        <v>592</v>
      </c>
      <c r="V31" s="17">
        <v>453</v>
      </c>
      <c r="W31" s="17">
        <v>627</v>
      </c>
      <c r="X31" s="17">
        <v>481</v>
      </c>
      <c r="Y31" s="17">
        <v>767</v>
      </c>
      <c r="Z31" s="17">
        <v>249</v>
      </c>
      <c r="AA31" s="17">
        <v>691</v>
      </c>
      <c r="AB31" s="17">
        <v>1091</v>
      </c>
      <c r="AC31" s="17">
        <v>1704</v>
      </c>
      <c r="AD31" s="17">
        <v>720</v>
      </c>
      <c r="AE31" s="17">
        <v>304</v>
      </c>
      <c r="AF31" s="17">
        <v>393</v>
      </c>
      <c r="AG31" s="17">
        <v>153</v>
      </c>
      <c r="AH31" s="113">
        <f>(R31+S31+T31)/O31</f>
        <v>0.16165528488431352</v>
      </c>
      <c r="AI31" s="113">
        <f>(U31+V31)/O31</f>
        <v>0.10651309754357353</v>
      </c>
      <c r="AJ31" s="113">
        <f>(W31+X31+Y31+Z31)/O31</f>
        <v>0.21649169299765569</v>
      </c>
      <c r="AK31" s="113">
        <f>AA31/O31</f>
        <v>7.0431148710630928E-2</v>
      </c>
      <c r="AL31" s="113">
        <f>(AB31+AC31+AD31+AE31+AF31+AG31)/O31</f>
        <v>0.44490877586382632</v>
      </c>
      <c r="AM31" s="37">
        <v>28203</v>
      </c>
      <c r="AN31" s="37">
        <v>51210</v>
      </c>
      <c r="AO31" s="113">
        <f>(R31+S31+T31+U31+V31+W31+X31+Y31+Z31)/O31</f>
        <v>0.48466007542554274</v>
      </c>
      <c r="AP31" s="17">
        <v>9811</v>
      </c>
      <c r="AQ31" s="17">
        <v>929</v>
      </c>
      <c r="AR31" s="17">
        <v>7144</v>
      </c>
      <c r="AS31" s="17">
        <v>2667</v>
      </c>
      <c r="AT31" s="17">
        <v>180</v>
      </c>
      <c r="AU31" s="17">
        <v>233</v>
      </c>
      <c r="AV31" s="17">
        <v>908</v>
      </c>
      <c r="AW31" s="17">
        <v>796</v>
      </c>
      <c r="AX31" s="17">
        <v>454</v>
      </c>
      <c r="AY31" s="17">
        <v>332</v>
      </c>
      <c r="AZ31" s="17">
        <v>941</v>
      </c>
      <c r="BA31" s="17">
        <v>247</v>
      </c>
      <c r="BB31" s="17">
        <v>203</v>
      </c>
      <c r="BC31" s="17">
        <v>1455</v>
      </c>
      <c r="BD31" s="17">
        <v>188</v>
      </c>
      <c r="BE31" s="17">
        <v>104</v>
      </c>
      <c r="BF31" s="17">
        <v>3080</v>
      </c>
      <c r="BG31" s="17">
        <v>93</v>
      </c>
      <c r="BH31" s="17">
        <v>87</v>
      </c>
      <c r="BI31" s="113">
        <f t="shared" si="15"/>
        <v>0.17568003440490271</v>
      </c>
      <c r="BJ31" s="17">
        <v>4.5</v>
      </c>
      <c r="BK31" s="17">
        <v>4.5</v>
      </c>
      <c r="BL31" s="17">
        <v>5.5</v>
      </c>
      <c r="BM31" s="17">
        <v>7.9</v>
      </c>
      <c r="BN31" s="17">
        <v>5.2</v>
      </c>
      <c r="BO31" s="17">
        <v>5.4</v>
      </c>
      <c r="BP31" s="17">
        <v>5</v>
      </c>
      <c r="BQ31" s="17">
        <v>4.8</v>
      </c>
      <c r="BR31" s="17">
        <v>5.7</v>
      </c>
      <c r="BS31" s="17">
        <v>6</v>
      </c>
      <c r="BT31" s="17">
        <v>6.6</v>
      </c>
      <c r="BU31" s="17">
        <v>7.1</v>
      </c>
      <c r="BV31" s="17">
        <v>8.4</v>
      </c>
      <c r="BW31" s="17">
        <v>8.4</v>
      </c>
      <c r="BX31" s="17">
        <v>5.6</v>
      </c>
      <c r="BY31" s="17">
        <v>3.1</v>
      </c>
      <c r="BZ31" s="17">
        <v>4</v>
      </c>
      <c r="CA31" s="17">
        <v>2.2000000000000002</v>
      </c>
      <c r="CB31" s="112">
        <f t="shared" si="16"/>
        <v>14.5</v>
      </c>
      <c r="CC31" s="112">
        <f t="shared" si="17"/>
        <v>62.1</v>
      </c>
      <c r="CD31" s="112">
        <f t="shared" si="18"/>
        <v>23.3</v>
      </c>
    </row>
    <row r="32" spans="1:82" s="25" customFormat="1" x14ac:dyDescent="0.25">
      <c r="A32" s="24" t="s">
        <v>1715</v>
      </c>
      <c r="B32" s="25" t="s">
        <v>1716</v>
      </c>
      <c r="C32" s="26" t="s">
        <v>1717</v>
      </c>
      <c r="D32" s="26" t="s">
        <v>2097</v>
      </c>
      <c r="E32" s="25" t="s">
        <v>504</v>
      </c>
      <c r="F32" s="27" t="s">
        <v>505</v>
      </c>
      <c r="G32" s="27" t="s">
        <v>440</v>
      </c>
      <c r="H32" s="27" t="s">
        <v>1718</v>
      </c>
      <c r="I32" s="27" t="s">
        <v>1719</v>
      </c>
      <c r="J32" s="27" t="s">
        <v>1978</v>
      </c>
      <c r="K32" s="27" t="s">
        <v>1978</v>
      </c>
      <c r="L32" s="33">
        <v>265.03821272465291</v>
      </c>
      <c r="M32" s="26">
        <f>M36-M35-M34-M33</f>
        <v>44057</v>
      </c>
      <c r="N32" s="29">
        <f t="shared" si="0"/>
        <v>166.22886015976357</v>
      </c>
      <c r="O32" s="26">
        <f>O36-O35-O34-O33</f>
        <v>18133</v>
      </c>
      <c r="P32" s="28">
        <f>Q32/O32</f>
        <v>2.4112391771907573</v>
      </c>
      <c r="Q32" s="26">
        <f>Q36-Q35-Q34-Q33</f>
        <v>43723</v>
      </c>
      <c r="R32" s="26">
        <f>R36-R35-R34-R33</f>
        <v>1771</v>
      </c>
      <c r="S32" s="26">
        <f t="shared" ref="S32:AG32" si="53">S36-S35-S34-S33</f>
        <v>899</v>
      </c>
      <c r="T32" s="26">
        <f t="shared" si="53"/>
        <v>764</v>
      </c>
      <c r="U32" s="26">
        <f t="shared" si="53"/>
        <v>1149</v>
      </c>
      <c r="V32" s="26">
        <f t="shared" si="53"/>
        <v>975</v>
      </c>
      <c r="W32" s="26">
        <f t="shared" si="53"/>
        <v>872</v>
      </c>
      <c r="X32" s="26">
        <f t="shared" si="53"/>
        <v>731</v>
      </c>
      <c r="Y32" s="26">
        <f t="shared" si="53"/>
        <v>670</v>
      </c>
      <c r="Z32" s="26">
        <f t="shared" si="53"/>
        <v>658</v>
      </c>
      <c r="AA32" s="26">
        <f t="shared" si="53"/>
        <v>1453</v>
      </c>
      <c r="AB32" s="26">
        <f t="shared" si="53"/>
        <v>2029</v>
      </c>
      <c r="AC32" s="26">
        <f t="shared" si="53"/>
        <v>1902</v>
      </c>
      <c r="AD32" s="26">
        <f t="shared" si="53"/>
        <v>1503</v>
      </c>
      <c r="AE32" s="26">
        <f t="shared" si="53"/>
        <v>872</v>
      </c>
      <c r="AF32" s="26">
        <f t="shared" si="53"/>
        <v>958</v>
      </c>
      <c r="AG32" s="26">
        <f t="shared" si="53"/>
        <v>927</v>
      </c>
      <c r="AH32" s="121">
        <f>(R32+S32+T32)/O32</f>
        <v>0.18937848122208129</v>
      </c>
      <c r="AI32" s="121">
        <f>(U32+V32)/O32</f>
        <v>0.1171345061490101</v>
      </c>
      <c r="AJ32" s="121">
        <f>(W32+X32+Y32+Z32)/O32</f>
        <v>0.16163900071692494</v>
      </c>
      <c r="AK32" s="122">
        <f>AA32/O32</f>
        <v>8.013014945127668E-2</v>
      </c>
      <c r="AL32" s="121">
        <f>(AB32+AC32+AD32+AE32+AF32+AG32)/O32</f>
        <v>0.451717862460707</v>
      </c>
      <c r="AM32" s="39">
        <v>27985</v>
      </c>
      <c r="AN32" s="39">
        <v>43779</v>
      </c>
      <c r="AO32" s="121">
        <f>(R32+S32+T32+U32+V32+W32+X32+Y32+Z32)/O32</f>
        <v>0.46815198808801634</v>
      </c>
      <c r="AP32" s="26">
        <f>AP36-AP35-AP34-AP33</f>
        <v>20601</v>
      </c>
      <c r="AQ32" s="26">
        <f t="shared" ref="AQ32:AS32" si="54">AQ36-AQ35-AQ34-AQ33</f>
        <v>2118</v>
      </c>
      <c r="AR32" s="26">
        <f t="shared" si="54"/>
        <v>13740</v>
      </c>
      <c r="AS32" s="26">
        <f t="shared" si="54"/>
        <v>4393</v>
      </c>
      <c r="AT32" s="26">
        <f>AT36-AT35-AT34-AT33</f>
        <v>395</v>
      </c>
      <c r="AU32" s="26">
        <f t="shared" ref="AU32:BC32" si="55">AU36-AU35-AU34-AU33</f>
        <v>364</v>
      </c>
      <c r="AV32" s="26">
        <f t="shared" si="55"/>
        <v>2043</v>
      </c>
      <c r="AW32" s="26">
        <f t="shared" si="55"/>
        <v>1027</v>
      </c>
      <c r="AX32" s="26">
        <f t="shared" si="55"/>
        <v>688</v>
      </c>
      <c r="AY32" s="26">
        <f t="shared" si="55"/>
        <v>1242</v>
      </c>
      <c r="AZ32" s="26">
        <f t="shared" si="55"/>
        <v>1006</v>
      </c>
      <c r="BA32" s="26">
        <f t="shared" si="55"/>
        <v>691</v>
      </c>
      <c r="BB32" s="26">
        <f t="shared" si="55"/>
        <v>326</v>
      </c>
      <c r="BC32" s="26">
        <f t="shared" si="55"/>
        <v>2467</v>
      </c>
      <c r="BD32" s="26">
        <f t="shared" ref="BD32" si="56">BD36-BD35-BD34-BD33</f>
        <v>549</v>
      </c>
      <c r="BE32" s="26">
        <f t="shared" ref="BE32" si="57">BE36-BE35-BE34-BE33</f>
        <v>406</v>
      </c>
      <c r="BF32" s="26">
        <f t="shared" ref="BF32" si="58">BF36-BF35-BF34-BF33</f>
        <v>5639</v>
      </c>
      <c r="BG32" s="26">
        <f t="shared" ref="BG32" si="59">BG36-BG35-BG34-BG33</f>
        <v>481</v>
      </c>
      <c r="BH32" s="26">
        <f t="shared" ref="BH32" si="60">BH36-BH35-BH34-BH33</f>
        <v>28</v>
      </c>
      <c r="BI32" s="121">
        <f t="shared" si="15"/>
        <v>0.23311433840479484</v>
      </c>
      <c r="BJ32" s="26">
        <v>5.5</v>
      </c>
      <c r="BK32" s="26">
        <v>5.2</v>
      </c>
      <c r="BL32" s="26">
        <v>5.9</v>
      </c>
      <c r="BM32" s="26">
        <v>6.8</v>
      </c>
      <c r="BN32" s="26">
        <v>9.6999999999999993</v>
      </c>
      <c r="BO32" s="26">
        <v>6.6</v>
      </c>
      <c r="BP32" s="26">
        <v>5.8</v>
      </c>
      <c r="BQ32" s="26">
        <v>6.2</v>
      </c>
      <c r="BR32" s="26">
        <v>5.6</v>
      </c>
      <c r="BS32" s="26">
        <v>5.7</v>
      </c>
      <c r="BT32" s="26">
        <v>6</v>
      </c>
      <c r="BU32" s="26">
        <v>6.6</v>
      </c>
      <c r="BV32" s="26">
        <v>5.8</v>
      </c>
      <c r="BW32" s="26">
        <v>6.1</v>
      </c>
      <c r="BX32" s="26">
        <v>4.9000000000000004</v>
      </c>
      <c r="BY32" s="26">
        <v>3.2</v>
      </c>
      <c r="BZ32" s="26">
        <v>2.2999999999999998</v>
      </c>
      <c r="CA32" s="26">
        <v>2.1</v>
      </c>
      <c r="CB32" s="115">
        <f t="shared" si="16"/>
        <v>16.600000000000001</v>
      </c>
      <c r="CC32" s="115">
        <f t="shared" si="17"/>
        <v>64.800000000000011</v>
      </c>
      <c r="CD32" s="115">
        <f t="shared" si="18"/>
        <v>18.600000000000001</v>
      </c>
    </row>
    <row r="33" spans="1:82" x14ac:dyDescent="0.25">
      <c r="A33" s="7" t="s">
        <v>501</v>
      </c>
      <c r="B33" t="s">
        <v>502</v>
      </c>
      <c r="C33" s="1" t="s">
        <v>503</v>
      </c>
      <c r="D33" s="1" t="s">
        <v>2099</v>
      </c>
      <c r="E33" t="s">
        <v>504</v>
      </c>
      <c r="F33" s="8" t="s">
        <v>505</v>
      </c>
      <c r="G33" s="8" t="s">
        <v>440</v>
      </c>
      <c r="H33" s="8" t="s">
        <v>506</v>
      </c>
      <c r="I33" s="8" t="s">
        <v>507</v>
      </c>
      <c r="J33" s="8">
        <v>5404276</v>
      </c>
      <c r="K33" s="8" t="s">
        <v>119</v>
      </c>
      <c r="L33" s="32">
        <v>4.1844626244946816</v>
      </c>
      <c r="M33" s="1">
        <v>4280</v>
      </c>
      <c r="N33" s="102">
        <f t="shared" si="0"/>
        <v>1022.83145628929</v>
      </c>
      <c r="O33" s="1">
        <v>1581</v>
      </c>
      <c r="P33" s="21">
        <v>2.21</v>
      </c>
      <c r="Q33" s="1">
        <v>3498</v>
      </c>
      <c r="R33" s="1">
        <v>82</v>
      </c>
      <c r="S33" s="1">
        <v>81</v>
      </c>
      <c r="T33" s="1">
        <v>29</v>
      </c>
      <c r="U33" s="1">
        <v>84</v>
      </c>
      <c r="V33" s="1">
        <v>74</v>
      </c>
      <c r="W33" s="1">
        <v>106</v>
      </c>
      <c r="X33" s="1">
        <v>106</v>
      </c>
      <c r="Y33" s="1">
        <v>57</v>
      </c>
      <c r="Z33" s="1">
        <v>75</v>
      </c>
      <c r="AA33" s="1">
        <v>222</v>
      </c>
      <c r="AB33" s="1">
        <v>224</v>
      </c>
      <c r="AC33" s="1">
        <v>109</v>
      </c>
      <c r="AD33" s="1">
        <v>32</v>
      </c>
      <c r="AE33" s="1">
        <v>77</v>
      </c>
      <c r="AF33" s="1">
        <v>117</v>
      </c>
      <c r="AG33" s="1">
        <v>106</v>
      </c>
      <c r="AH33" s="106">
        <f>(R33+S33+T33)/O33</f>
        <v>0.12144212523719165</v>
      </c>
      <c r="AI33" s="106">
        <f>(U33+V33)/O33</f>
        <v>9.9936748893105623E-2</v>
      </c>
      <c r="AJ33" s="106">
        <f>(W33+X33+Y33+Z33)/O33</f>
        <v>0.21758380771663505</v>
      </c>
      <c r="AK33" s="6">
        <f>AA33/O33</f>
        <v>0.14041745730550284</v>
      </c>
      <c r="AL33" s="106">
        <f>(AB33+AC33+AD33+AE33+AF33+AG33)/O33</f>
        <v>0.42061986084756481</v>
      </c>
      <c r="AM33" s="38">
        <v>29301</v>
      </c>
      <c r="AN33" s="38">
        <v>56210</v>
      </c>
      <c r="AO33" s="106">
        <f>(R33+S33+T33+U33+V33+W33+X33+Y33+Z33)/O33</f>
        <v>0.43896268184693232</v>
      </c>
      <c r="AP33" s="1">
        <v>330</v>
      </c>
      <c r="AQ33" s="1">
        <v>135</v>
      </c>
      <c r="AR33" s="1">
        <v>1022</v>
      </c>
      <c r="AS33" s="1">
        <v>559</v>
      </c>
      <c r="AT33" s="1">
        <v>24</v>
      </c>
      <c r="AU33" s="1">
        <v>0</v>
      </c>
      <c r="AV33" s="1">
        <v>120</v>
      </c>
      <c r="AW33" s="1">
        <v>0</v>
      </c>
      <c r="AX33" s="1">
        <v>85</v>
      </c>
      <c r="AY33" s="1">
        <v>179</v>
      </c>
      <c r="AZ33" s="1">
        <v>113</v>
      </c>
      <c r="BA33" s="1">
        <v>26</v>
      </c>
      <c r="BB33" s="1">
        <v>73</v>
      </c>
      <c r="BC33" s="1">
        <v>327</v>
      </c>
      <c r="BD33" s="1">
        <v>74</v>
      </c>
      <c r="BE33" s="1">
        <v>45</v>
      </c>
      <c r="BF33" s="1">
        <v>368</v>
      </c>
      <c r="BG33" s="1">
        <v>73</v>
      </c>
      <c r="BH33" s="1">
        <v>0</v>
      </c>
      <c r="BI33" s="106">
        <f t="shared" si="15"/>
        <v>0.27670869276708693</v>
      </c>
      <c r="BJ33" s="1">
        <v>6.3</v>
      </c>
      <c r="BK33" s="1">
        <v>3.4</v>
      </c>
      <c r="BL33" s="1">
        <v>6.6</v>
      </c>
      <c r="BM33" s="1">
        <v>4.9000000000000004</v>
      </c>
      <c r="BN33" s="1">
        <v>2.2999999999999998</v>
      </c>
      <c r="BO33" s="1">
        <v>13.5</v>
      </c>
      <c r="BP33" s="1">
        <v>8.8000000000000007</v>
      </c>
      <c r="BQ33" s="1">
        <v>9.5</v>
      </c>
      <c r="BR33" s="1">
        <v>5.5</v>
      </c>
      <c r="BS33" s="1">
        <v>5.3</v>
      </c>
      <c r="BT33" s="1">
        <v>3.7</v>
      </c>
      <c r="BU33" s="1">
        <v>7.6</v>
      </c>
      <c r="BV33" s="1">
        <v>4.2</v>
      </c>
      <c r="BW33" s="1">
        <v>3.3</v>
      </c>
      <c r="BX33" s="1">
        <v>4.4000000000000004</v>
      </c>
      <c r="BY33" s="1">
        <v>3.6</v>
      </c>
      <c r="BZ33" s="1">
        <v>3.6</v>
      </c>
      <c r="CA33" s="1">
        <v>3.6</v>
      </c>
      <c r="CB33" s="1">
        <f t="shared" si="16"/>
        <v>16.299999999999997</v>
      </c>
      <c r="CC33" s="1">
        <f t="shared" si="17"/>
        <v>65.3</v>
      </c>
      <c r="CD33" s="1">
        <f t="shared" si="18"/>
        <v>18.5</v>
      </c>
    </row>
    <row r="34" spans="1:82" s="10" customFormat="1" x14ac:dyDescent="0.25">
      <c r="A34" s="119" t="s">
        <v>1001</v>
      </c>
      <c r="B34" s="10" t="s">
        <v>1002</v>
      </c>
      <c r="C34" s="11" t="s">
        <v>1003</v>
      </c>
      <c r="D34" s="11" t="s">
        <v>2099</v>
      </c>
      <c r="E34" s="10" t="s">
        <v>1004</v>
      </c>
      <c r="F34" s="12" t="s">
        <v>505</v>
      </c>
      <c r="G34" s="12" t="s">
        <v>440</v>
      </c>
      <c r="H34" s="12" t="s">
        <v>1005</v>
      </c>
      <c r="I34" s="12" t="s">
        <v>1006</v>
      </c>
      <c r="J34" s="12">
        <v>5439460</v>
      </c>
      <c r="K34" s="12" t="s">
        <v>204</v>
      </c>
      <c r="L34" s="35">
        <v>17.068851532910699</v>
      </c>
      <c r="M34" s="11">
        <v>43504</v>
      </c>
      <c r="N34" s="13">
        <f t="shared" si="0"/>
        <v>2548.7362120479697</v>
      </c>
      <c r="O34" s="11">
        <v>18318</v>
      </c>
      <c r="P34" s="23">
        <f>Q34/O34</f>
        <v>2.2209302325581395</v>
      </c>
      <c r="Q34" s="11">
        <v>40683</v>
      </c>
      <c r="R34" s="11">
        <v>3098</v>
      </c>
      <c r="S34" s="11">
        <v>1702</v>
      </c>
      <c r="T34" s="11">
        <v>1298</v>
      </c>
      <c r="U34" s="11">
        <v>987</v>
      </c>
      <c r="V34" s="11">
        <v>1130</v>
      </c>
      <c r="W34" s="11">
        <v>1096</v>
      </c>
      <c r="X34" s="11">
        <v>719</v>
      </c>
      <c r="Y34" s="11">
        <v>802</v>
      </c>
      <c r="Z34" s="11">
        <v>852</v>
      </c>
      <c r="AA34" s="11">
        <v>1275</v>
      </c>
      <c r="AB34" s="11">
        <v>1063</v>
      </c>
      <c r="AC34" s="11">
        <v>1532</v>
      </c>
      <c r="AD34" s="11">
        <v>1038</v>
      </c>
      <c r="AE34" s="11">
        <v>593</v>
      </c>
      <c r="AF34" s="11">
        <v>541</v>
      </c>
      <c r="AG34" s="11">
        <v>592</v>
      </c>
      <c r="AH34" s="117">
        <f>(R34+S34+T34)/(R34+S34+T34+U34+V34+W34+X34+Y34+Z34+AA34+AB34+AC34+AD34+AE34+AF34+AG34)</f>
        <v>0.33289660443279834</v>
      </c>
      <c r="AI34" s="117">
        <f>(U34+V34)/(R34+S34+T34+U34+V34+W34+X34+Y34+Z34+AA34+AB34+AC34+AD34+AE34+AF34+AG34)</f>
        <v>0.1155693853040725</v>
      </c>
      <c r="AJ34" s="117">
        <f>(W34+X34+Y34+Z34)/(R34+S34+T34+U34+V34+W34+X34+Y34+Z34+AA34+AB34+AC34+AD34+AE34+AG34+AF34)</f>
        <v>0.18937656949448631</v>
      </c>
      <c r="AK34" s="13">
        <f>AA34/(R34+S34+T34+U34+V34+W34+X34+Y34+Z34+AA34+AB34+AC34+AD34+AE34+AF34+AG34)</f>
        <v>6.9603668522764492E-2</v>
      </c>
      <c r="AL34" s="117">
        <f>(AB34+AC34+AD34+AE34+AF34+AG34)/(R34+S34+T34+U34+V34+W34+X34+Y34+Z34+AA34+AB34+AC34+AD34+AE34+AF34+AG34)</f>
        <v>0.29255377224587836</v>
      </c>
      <c r="AM34" s="40">
        <v>24862</v>
      </c>
      <c r="AN34" s="40">
        <v>34351</v>
      </c>
      <c r="AO34" s="117">
        <f>(R34+S34+T34+U34+V34+W34+X34+Y34+Z34)/(R34+S34+T34+U34+V34+W34+X34+Y34+Z34+AA34+AB34+AC34+AD34+AE34+AF34+AG34)</f>
        <v>0.63784255923135713</v>
      </c>
      <c r="AP34" s="11">
        <v>18318</v>
      </c>
      <c r="AQ34" s="11">
        <v>4247</v>
      </c>
      <c r="AR34" s="11">
        <v>9639</v>
      </c>
      <c r="AS34" s="11">
        <v>8679</v>
      </c>
      <c r="AT34" s="11">
        <v>325</v>
      </c>
      <c r="AU34" s="11">
        <v>482</v>
      </c>
      <c r="AV34" s="11">
        <v>4379</v>
      </c>
      <c r="AW34" s="11">
        <v>918</v>
      </c>
      <c r="AX34" s="11">
        <v>676</v>
      </c>
      <c r="AY34" s="11">
        <v>1519</v>
      </c>
      <c r="AZ34" s="11">
        <v>1072</v>
      </c>
      <c r="BA34" s="11">
        <v>750</v>
      </c>
      <c r="BB34" s="11">
        <v>414</v>
      </c>
      <c r="BC34" s="11">
        <v>1642</v>
      </c>
      <c r="BD34" s="11">
        <v>556</v>
      </c>
      <c r="BE34" s="11">
        <v>119</v>
      </c>
      <c r="BF34" s="11">
        <v>3998</v>
      </c>
      <c r="BG34" s="11">
        <v>191</v>
      </c>
      <c r="BH34" s="11">
        <v>56</v>
      </c>
      <c r="BI34" s="117">
        <f t="shared" si="15"/>
        <v>0.37942329063578406</v>
      </c>
      <c r="BJ34" s="11">
        <v>5.2</v>
      </c>
      <c r="BK34" s="11">
        <v>5.3</v>
      </c>
      <c r="BL34" s="11">
        <v>5.0999999999999996</v>
      </c>
      <c r="BM34" s="11">
        <v>7.2</v>
      </c>
      <c r="BN34" s="11">
        <v>13.1</v>
      </c>
      <c r="BO34" s="11">
        <v>6.4</v>
      </c>
      <c r="BP34" s="11">
        <v>6.3</v>
      </c>
      <c r="BQ34" s="11">
        <v>5</v>
      </c>
      <c r="BR34" s="11">
        <v>5.6</v>
      </c>
      <c r="BS34" s="11">
        <v>5.2</v>
      </c>
      <c r="BT34" s="11">
        <v>6.9</v>
      </c>
      <c r="BU34" s="11">
        <v>6.3</v>
      </c>
      <c r="BV34" s="11">
        <v>5.0999999999999996</v>
      </c>
      <c r="BW34" s="11">
        <v>6</v>
      </c>
      <c r="BX34" s="11">
        <v>4.3</v>
      </c>
      <c r="BY34" s="11">
        <v>3</v>
      </c>
      <c r="BZ34" s="11">
        <v>2.1</v>
      </c>
      <c r="CA34" s="11">
        <v>1.8</v>
      </c>
      <c r="CB34" s="11">
        <f t="shared" si="16"/>
        <v>15.6</v>
      </c>
      <c r="CC34" s="11">
        <f t="shared" si="17"/>
        <v>67.099999999999994</v>
      </c>
      <c r="CD34" s="11">
        <f t="shared" si="18"/>
        <v>17.2</v>
      </c>
    </row>
    <row r="35" spans="1:82" s="10" customFormat="1" x14ac:dyDescent="0.25">
      <c r="A35" s="7" t="s">
        <v>1165</v>
      </c>
      <c r="B35" t="s">
        <v>1166</v>
      </c>
      <c r="C35" s="1" t="s">
        <v>1167</v>
      </c>
      <c r="D35" s="1" t="s">
        <v>2099</v>
      </c>
      <c r="E35" t="s">
        <v>504</v>
      </c>
      <c r="F35" s="8" t="s">
        <v>505</v>
      </c>
      <c r="G35" s="8" t="s">
        <v>440</v>
      </c>
      <c r="H35" s="8" t="s">
        <v>1168</v>
      </c>
      <c r="I35" s="8" t="s">
        <v>1169</v>
      </c>
      <c r="J35" s="8">
        <v>5454484</v>
      </c>
      <c r="K35" s="8" t="s">
        <v>236</v>
      </c>
      <c r="L35" s="32">
        <v>1.5694563158958368</v>
      </c>
      <c r="M35" s="1">
        <v>2781</v>
      </c>
      <c r="N35" s="102">
        <f t="shared" si="0"/>
        <v>1771.9511985350296</v>
      </c>
      <c r="O35" s="1">
        <v>1366</v>
      </c>
      <c r="P35" s="21">
        <v>2.04</v>
      </c>
      <c r="Q35" s="1">
        <v>2781</v>
      </c>
      <c r="R35" s="1">
        <v>134</v>
      </c>
      <c r="S35" s="1">
        <v>80</v>
      </c>
      <c r="T35" s="1">
        <v>182</v>
      </c>
      <c r="U35" s="1">
        <v>39</v>
      </c>
      <c r="V35" s="1">
        <v>183</v>
      </c>
      <c r="W35" s="1">
        <v>47</v>
      </c>
      <c r="X35" s="1">
        <v>150</v>
      </c>
      <c r="Y35" s="1">
        <v>65</v>
      </c>
      <c r="Z35" s="1">
        <v>0</v>
      </c>
      <c r="AA35" s="1">
        <v>67</v>
      </c>
      <c r="AB35" s="1">
        <v>136</v>
      </c>
      <c r="AC35" s="1">
        <v>142</v>
      </c>
      <c r="AD35" s="1">
        <v>51</v>
      </c>
      <c r="AE35" s="1">
        <v>35</v>
      </c>
      <c r="AF35" s="1">
        <v>41</v>
      </c>
      <c r="AG35" s="1">
        <v>14</v>
      </c>
      <c r="AH35" s="106">
        <f t="shared" ref="AH35:AH50" si="61">(R35+S35+T35)/O35</f>
        <v>0.28989751098096633</v>
      </c>
      <c r="AI35" s="106">
        <f t="shared" ref="AI35:AI50" si="62">(U35+V35)/O35</f>
        <v>0.16251830161054173</v>
      </c>
      <c r="AJ35" s="106">
        <f t="shared" ref="AJ35:AJ50" si="63">(W35+X35+Y35+Z35)/O35</f>
        <v>0.19180087847730601</v>
      </c>
      <c r="AK35" s="6">
        <f t="shared" ref="AK35:AK50" si="64">AA35/O35</f>
        <v>4.9048316251830162E-2</v>
      </c>
      <c r="AL35" s="106">
        <f t="shared" ref="AL35:AL50" si="65">(AB35+AC35+AD35+AE35+AF35+AG35)/O35</f>
        <v>0.30673499267935578</v>
      </c>
      <c r="AM35" s="38">
        <v>24526</v>
      </c>
      <c r="AN35" s="38">
        <v>37692</v>
      </c>
      <c r="AO35" s="106">
        <f t="shared" ref="AO35:AO50" si="66">(R35+S35+T35+U35+V35+W35+X35+Y35+Z35)/O35</f>
        <v>0.64421669106881407</v>
      </c>
      <c r="AP35" s="1">
        <v>149</v>
      </c>
      <c r="AQ35" s="1">
        <v>273</v>
      </c>
      <c r="AR35" s="1">
        <v>695</v>
      </c>
      <c r="AS35" s="1">
        <v>671</v>
      </c>
      <c r="AT35" s="1">
        <v>0</v>
      </c>
      <c r="AU35" s="1">
        <v>10</v>
      </c>
      <c r="AV35" s="1">
        <v>266</v>
      </c>
      <c r="AW35" s="1">
        <v>5</v>
      </c>
      <c r="AX35" s="1">
        <v>67</v>
      </c>
      <c r="AY35" s="1">
        <v>197</v>
      </c>
      <c r="AZ35" s="111">
        <v>105</v>
      </c>
      <c r="BA35" s="1">
        <v>110</v>
      </c>
      <c r="BB35" s="1">
        <v>0</v>
      </c>
      <c r="BC35" s="1">
        <v>166</v>
      </c>
      <c r="BD35" s="1">
        <v>37</v>
      </c>
      <c r="BE35" s="1">
        <v>0</v>
      </c>
      <c r="BF35" s="1">
        <v>272</v>
      </c>
      <c r="BG35" s="1">
        <v>0</v>
      </c>
      <c r="BH35" s="1">
        <v>0</v>
      </c>
      <c r="BI35" s="106">
        <f t="shared" si="15"/>
        <v>0.37489878542510119</v>
      </c>
      <c r="BJ35" s="1">
        <v>11.8</v>
      </c>
      <c r="BK35" s="1">
        <v>3.2</v>
      </c>
      <c r="BL35" s="1">
        <v>3.7</v>
      </c>
      <c r="BM35" s="1">
        <v>6.5</v>
      </c>
      <c r="BN35" s="1">
        <v>4.0999999999999996</v>
      </c>
      <c r="BO35" s="1">
        <v>6.8</v>
      </c>
      <c r="BP35" s="1">
        <v>7.1</v>
      </c>
      <c r="BQ35" s="1">
        <v>5.6</v>
      </c>
      <c r="BR35" s="1">
        <v>1.7</v>
      </c>
      <c r="BS35" s="1">
        <v>4.9000000000000004</v>
      </c>
      <c r="BT35" s="1">
        <v>9</v>
      </c>
      <c r="BU35" s="1">
        <v>7.9</v>
      </c>
      <c r="BV35" s="1">
        <v>8.8000000000000007</v>
      </c>
      <c r="BW35" s="1">
        <v>3.5</v>
      </c>
      <c r="BX35" s="1">
        <v>5.0999999999999996</v>
      </c>
      <c r="BY35" s="1">
        <v>3.7</v>
      </c>
      <c r="BZ35" s="1">
        <v>2.9</v>
      </c>
      <c r="CA35" s="1">
        <v>3.7</v>
      </c>
      <c r="CB35" s="1">
        <f t="shared" si="16"/>
        <v>18.7</v>
      </c>
      <c r="CC35" s="1">
        <f t="shared" si="17"/>
        <v>62.400000000000006</v>
      </c>
      <c r="CD35" s="1">
        <f t="shared" si="18"/>
        <v>18.900000000000002</v>
      </c>
    </row>
    <row r="36" spans="1:82" s="18" customFormat="1" x14ac:dyDescent="0.25">
      <c r="A36" s="17" t="s">
        <v>11</v>
      </c>
      <c r="B36" s="42" t="s">
        <v>1984</v>
      </c>
      <c r="D36" s="18" t="s">
        <v>2098</v>
      </c>
      <c r="I36" s="110"/>
      <c r="J36" s="110">
        <v>54011</v>
      </c>
      <c r="K36" s="110" t="s">
        <v>10</v>
      </c>
      <c r="L36" s="34">
        <f>SUM(L32:L35)</f>
        <v>287.86098319795411</v>
      </c>
      <c r="M36" s="17">
        <v>94622</v>
      </c>
      <c r="N36" s="19">
        <f t="shared" si="0"/>
        <v>328.70727720307633</v>
      </c>
      <c r="O36" s="17">
        <v>39398</v>
      </c>
      <c r="P36" s="22">
        <v>2.2999999999999998</v>
      </c>
      <c r="Q36" s="17">
        <v>90685</v>
      </c>
      <c r="R36" s="17">
        <v>5085</v>
      </c>
      <c r="S36" s="17">
        <v>2762</v>
      </c>
      <c r="T36" s="17">
        <v>2273</v>
      </c>
      <c r="U36" s="17">
        <v>2259</v>
      </c>
      <c r="V36" s="17">
        <v>2362</v>
      </c>
      <c r="W36" s="17">
        <v>2121</v>
      </c>
      <c r="X36" s="17">
        <v>1706</v>
      </c>
      <c r="Y36" s="17">
        <v>1594</v>
      </c>
      <c r="Z36" s="17">
        <v>1585</v>
      </c>
      <c r="AA36" s="17">
        <v>3017</v>
      </c>
      <c r="AB36" s="17">
        <v>3452</v>
      </c>
      <c r="AC36" s="17">
        <v>3685</v>
      </c>
      <c r="AD36" s="17">
        <v>2624</v>
      </c>
      <c r="AE36" s="17">
        <v>1577</v>
      </c>
      <c r="AF36" s="17">
        <v>1657</v>
      </c>
      <c r="AG36" s="17">
        <v>1639</v>
      </c>
      <c r="AH36" s="113">
        <f t="shared" si="61"/>
        <v>0.25686583075283009</v>
      </c>
      <c r="AI36" s="113">
        <f t="shared" si="62"/>
        <v>0.11729021777755216</v>
      </c>
      <c r="AJ36" s="113">
        <f t="shared" si="63"/>
        <v>0.17782628559825372</v>
      </c>
      <c r="AK36" s="113">
        <f t="shared" si="64"/>
        <v>7.6577491243210311E-2</v>
      </c>
      <c r="AL36" s="113">
        <f t="shared" si="65"/>
        <v>0.37144017462815371</v>
      </c>
      <c r="AM36" s="37">
        <v>27985</v>
      </c>
      <c r="AN36" s="37">
        <v>43779</v>
      </c>
      <c r="AO36" s="113">
        <f t="shared" si="66"/>
        <v>0.55198233412863595</v>
      </c>
      <c r="AP36" s="17">
        <v>39398</v>
      </c>
      <c r="AQ36" s="17">
        <v>6773</v>
      </c>
      <c r="AR36" s="17">
        <v>25096</v>
      </c>
      <c r="AS36" s="17">
        <v>14302</v>
      </c>
      <c r="AT36" s="17">
        <v>744</v>
      </c>
      <c r="AU36" s="17">
        <v>856</v>
      </c>
      <c r="AV36" s="17">
        <v>6808</v>
      </c>
      <c r="AW36" s="17">
        <v>1950</v>
      </c>
      <c r="AX36" s="17">
        <v>1516</v>
      </c>
      <c r="AY36" s="17">
        <v>3137</v>
      </c>
      <c r="AZ36" s="17">
        <v>2296</v>
      </c>
      <c r="BA36" s="17">
        <v>1577</v>
      </c>
      <c r="BB36" s="17">
        <v>813</v>
      </c>
      <c r="BC36" s="17">
        <v>4602</v>
      </c>
      <c r="BD36" s="17">
        <v>1216</v>
      </c>
      <c r="BE36" s="17">
        <v>570</v>
      </c>
      <c r="BF36" s="17">
        <v>10277</v>
      </c>
      <c r="BG36" s="17">
        <v>745</v>
      </c>
      <c r="BH36" s="17">
        <v>84</v>
      </c>
      <c r="BI36" s="113">
        <f t="shared" si="15"/>
        <v>0.30684843107203358</v>
      </c>
      <c r="BJ36" s="17">
        <v>5.5</v>
      </c>
      <c r="BK36" s="17">
        <v>5.2</v>
      </c>
      <c r="BL36" s="17">
        <v>5.9</v>
      </c>
      <c r="BM36" s="17">
        <v>6.8</v>
      </c>
      <c r="BN36" s="17">
        <v>9.6999999999999993</v>
      </c>
      <c r="BO36" s="17">
        <v>6.6</v>
      </c>
      <c r="BP36" s="17">
        <v>5.8</v>
      </c>
      <c r="BQ36" s="17">
        <v>6.2</v>
      </c>
      <c r="BR36" s="17">
        <v>5.6</v>
      </c>
      <c r="BS36" s="17">
        <v>5.7</v>
      </c>
      <c r="BT36" s="17">
        <v>6</v>
      </c>
      <c r="BU36" s="17">
        <v>6.6</v>
      </c>
      <c r="BV36" s="17">
        <v>5.8</v>
      </c>
      <c r="BW36" s="17">
        <v>6.1</v>
      </c>
      <c r="BX36" s="17">
        <v>4.9000000000000004</v>
      </c>
      <c r="BY36" s="17">
        <v>3.2</v>
      </c>
      <c r="BZ36" s="17">
        <v>2.2999999999999998</v>
      </c>
      <c r="CA36" s="17">
        <v>2.1</v>
      </c>
      <c r="CB36" s="112">
        <f t="shared" si="16"/>
        <v>16.600000000000001</v>
      </c>
      <c r="CC36" s="112">
        <f t="shared" si="17"/>
        <v>64.800000000000011</v>
      </c>
      <c r="CD36" s="112">
        <f t="shared" si="18"/>
        <v>18.600000000000001</v>
      </c>
    </row>
    <row r="37" spans="1:82" s="25" customFormat="1" x14ac:dyDescent="0.25">
      <c r="A37" s="24" t="s">
        <v>1720</v>
      </c>
      <c r="B37" s="25" t="s">
        <v>1721</v>
      </c>
      <c r="C37" s="26" t="s">
        <v>1722</v>
      </c>
      <c r="D37" s="26" t="s">
        <v>2097</v>
      </c>
      <c r="E37" s="25" t="s">
        <v>922</v>
      </c>
      <c r="F37" s="27" t="s">
        <v>923</v>
      </c>
      <c r="G37" s="27" t="s">
        <v>440</v>
      </c>
      <c r="H37" s="27" t="s">
        <v>1723</v>
      </c>
      <c r="I37" s="27" t="s">
        <v>1724</v>
      </c>
      <c r="J37" s="27" t="s">
        <v>1978</v>
      </c>
      <c r="K37" s="27" t="s">
        <v>1978</v>
      </c>
      <c r="L37" s="33">
        <v>279.81012937132573</v>
      </c>
      <c r="M37" s="26">
        <f>M39-M38</f>
        <v>6077</v>
      </c>
      <c r="N37" s="29">
        <f t="shared" ref="N37:N68" si="67">M37/L37</f>
        <v>21.718298810889141</v>
      </c>
      <c r="O37" s="26">
        <f>O39-O38</f>
        <v>2262</v>
      </c>
      <c r="P37" s="28">
        <f>Q37/O37</f>
        <v>2.6865605658709106</v>
      </c>
      <c r="Q37" s="26">
        <f>Q39-Q38</f>
        <v>6077</v>
      </c>
      <c r="R37" s="26">
        <f>R39-R38</f>
        <v>231</v>
      </c>
      <c r="S37" s="26">
        <f t="shared" ref="S37:AG37" si="68">S39-S38</f>
        <v>244</v>
      </c>
      <c r="T37" s="26">
        <f t="shared" si="68"/>
        <v>196</v>
      </c>
      <c r="U37" s="26">
        <f t="shared" si="68"/>
        <v>105</v>
      </c>
      <c r="V37" s="26">
        <f t="shared" si="68"/>
        <v>151</v>
      </c>
      <c r="W37" s="26">
        <f t="shared" si="68"/>
        <v>94</v>
      </c>
      <c r="X37" s="26">
        <f t="shared" si="68"/>
        <v>146</v>
      </c>
      <c r="Y37" s="26">
        <f t="shared" si="68"/>
        <v>75</v>
      </c>
      <c r="Z37" s="26">
        <f t="shared" si="68"/>
        <v>149</v>
      </c>
      <c r="AA37" s="26">
        <f t="shared" si="68"/>
        <v>226</v>
      </c>
      <c r="AB37" s="26">
        <f t="shared" si="68"/>
        <v>126</v>
      </c>
      <c r="AC37" s="26">
        <f t="shared" si="68"/>
        <v>167</v>
      </c>
      <c r="AD37" s="26">
        <f t="shared" si="68"/>
        <v>75</v>
      </c>
      <c r="AE37" s="26">
        <f t="shared" si="68"/>
        <v>94</v>
      </c>
      <c r="AF37" s="26">
        <f t="shared" si="68"/>
        <v>134</v>
      </c>
      <c r="AG37" s="26">
        <f t="shared" si="68"/>
        <v>49</v>
      </c>
      <c r="AH37" s="121">
        <f t="shared" si="61"/>
        <v>0.29664014146772766</v>
      </c>
      <c r="AI37" s="121">
        <f t="shared" si="62"/>
        <v>0.11317418213969938</v>
      </c>
      <c r="AJ37" s="121">
        <f t="shared" si="63"/>
        <v>0.20512820512820512</v>
      </c>
      <c r="AK37" s="122">
        <f t="shared" si="64"/>
        <v>9.9911582670203364E-2</v>
      </c>
      <c r="AL37" s="121">
        <f t="shared" si="65"/>
        <v>0.28514588859416445</v>
      </c>
      <c r="AM37" s="39">
        <v>23658</v>
      </c>
      <c r="AN37" s="39">
        <v>37428</v>
      </c>
      <c r="AO37" s="121">
        <f t="shared" si="66"/>
        <v>0.61494252873563215</v>
      </c>
      <c r="AP37" s="26">
        <f>AP39-AP38</f>
        <v>2237</v>
      </c>
      <c r="AQ37" s="26">
        <f t="shared" ref="AQ37:AS37" si="69">AQ39-AQ38</f>
        <v>773</v>
      </c>
      <c r="AR37" s="26">
        <f t="shared" si="69"/>
        <v>1782</v>
      </c>
      <c r="AS37" s="26">
        <f t="shared" si="69"/>
        <v>480</v>
      </c>
      <c r="AT37" s="26">
        <f>AT39-AT38</f>
        <v>205</v>
      </c>
      <c r="AU37" s="26">
        <f t="shared" ref="AU37:BC37" si="70">AU39-AU38</f>
        <v>81</v>
      </c>
      <c r="AV37" s="26">
        <f t="shared" si="70"/>
        <v>187</v>
      </c>
      <c r="AW37" s="26">
        <f t="shared" si="70"/>
        <v>267</v>
      </c>
      <c r="AX37" s="26">
        <f t="shared" si="70"/>
        <v>24</v>
      </c>
      <c r="AY37" s="26">
        <f t="shared" si="70"/>
        <v>59</v>
      </c>
      <c r="AZ37" s="26">
        <f t="shared" si="70"/>
        <v>221</v>
      </c>
      <c r="BA37" s="26">
        <f t="shared" si="70"/>
        <v>130</v>
      </c>
      <c r="BB37" s="26">
        <f t="shared" si="70"/>
        <v>0</v>
      </c>
      <c r="BC37" s="26">
        <f t="shared" si="70"/>
        <v>299</v>
      </c>
      <c r="BD37" s="26">
        <f t="shared" ref="BD37" si="71">BD39-BD38</f>
        <v>53</v>
      </c>
      <c r="BE37" s="26">
        <f t="shared" ref="BE37" si="72">BE39-BE38</f>
        <v>0</v>
      </c>
      <c r="BF37" s="26">
        <f t="shared" ref="BF37" si="73">BF39-BF38</f>
        <v>511</v>
      </c>
      <c r="BG37" s="26">
        <f t="shared" ref="BG37" si="74">BG39-BG38</f>
        <v>0</v>
      </c>
      <c r="BH37" s="26">
        <f t="shared" ref="BH37" si="75">BH39-BH38</f>
        <v>0</v>
      </c>
      <c r="BI37" s="121">
        <f t="shared" si="15"/>
        <v>0.12076583210603829</v>
      </c>
      <c r="BJ37" s="26">
        <v>4.5</v>
      </c>
      <c r="BK37" s="26">
        <v>6.4</v>
      </c>
      <c r="BL37" s="26">
        <v>4.5</v>
      </c>
      <c r="BM37" s="26">
        <v>5.5</v>
      </c>
      <c r="BN37" s="26">
        <v>4</v>
      </c>
      <c r="BO37" s="26">
        <v>4.5</v>
      </c>
      <c r="BP37" s="26">
        <v>5.3</v>
      </c>
      <c r="BQ37" s="26">
        <v>5.4</v>
      </c>
      <c r="BR37" s="26">
        <v>5.5</v>
      </c>
      <c r="BS37" s="26">
        <v>6</v>
      </c>
      <c r="BT37" s="26">
        <v>7.1</v>
      </c>
      <c r="BU37" s="26">
        <v>9.9</v>
      </c>
      <c r="BV37" s="26">
        <v>7</v>
      </c>
      <c r="BW37" s="26">
        <v>9</v>
      </c>
      <c r="BX37" s="26">
        <v>6.3</v>
      </c>
      <c r="BY37" s="26">
        <v>4.7</v>
      </c>
      <c r="BZ37" s="26">
        <v>2.4</v>
      </c>
      <c r="CA37" s="26">
        <v>2.2000000000000002</v>
      </c>
      <c r="CB37" s="115">
        <f t="shared" si="16"/>
        <v>15.4</v>
      </c>
      <c r="CC37" s="115">
        <f t="shared" si="17"/>
        <v>60.2</v>
      </c>
      <c r="CD37" s="115">
        <f t="shared" si="18"/>
        <v>24.599999999999998</v>
      </c>
    </row>
    <row r="38" spans="1:82" x14ac:dyDescent="0.25">
      <c r="A38" s="7" t="s">
        <v>919</v>
      </c>
      <c r="B38" t="s">
        <v>920</v>
      </c>
      <c r="C38" s="1" t="s">
        <v>921</v>
      </c>
      <c r="D38" s="1" t="s">
        <v>2099</v>
      </c>
      <c r="E38" t="s">
        <v>922</v>
      </c>
      <c r="F38" s="8" t="s">
        <v>923</v>
      </c>
      <c r="G38" s="8" t="s">
        <v>440</v>
      </c>
      <c r="H38" s="8" t="s">
        <v>924</v>
      </c>
      <c r="I38" s="8" t="s">
        <v>925</v>
      </c>
      <c r="J38" s="8">
        <v>5432884</v>
      </c>
      <c r="K38" s="8" t="s">
        <v>190</v>
      </c>
      <c r="L38" s="32">
        <v>0.46144171353345187</v>
      </c>
      <c r="M38" s="1">
        <v>343</v>
      </c>
      <c r="N38" s="102">
        <f t="shared" si="67"/>
        <v>743.32248242904996</v>
      </c>
      <c r="O38" s="1">
        <v>128</v>
      </c>
      <c r="P38" s="21">
        <v>2.52</v>
      </c>
      <c r="Q38" s="1">
        <v>323</v>
      </c>
      <c r="R38" s="1">
        <v>22</v>
      </c>
      <c r="S38" s="1">
        <v>0</v>
      </c>
      <c r="T38" s="1">
        <v>8</v>
      </c>
      <c r="U38" s="1">
        <v>15</v>
      </c>
      <c r="V38" s="1">
        <v>25</v>
      </c>
      <c r="W38" s="1">
        <v>3</v>
      </c>
      <c r="X38" s="1">
        <v>0</v>
      </c>
      <c r="Y38" s="1">
        <v>13</v>
      </c>
      <c r="Z38" s="1">
        <v>5</v>
      </c>
      <c r="AA38" s="1">
        <v>7</v>
      </c>
      <c r="AB38" s="1">
        <v>2</v>
      </c>
      <c r="AC38" s="1">
        <v>16</v>
      </c>
      <c r="AD38" s="1">
        <v>8</v>
      </c>
      <c r="AE38" s="1">
        <v>2</v>
      </c>
      <c r="AF38" s="1">
        <v>0</v>
      </c>
      <c r="AG38" s="1">
        <v>2</v>
      </c>
      <c r="AH38" s="106">
        <f t="shared" si="61"/>
        <v>0.234375</v>
      </c>
      <c r="AI38" s="106">
        <f t="shared" si="62"/>
        <v>0.3125</v>
      </c>
      <c r="AJ38" s="106">
        <f t="shared" si="63"/>
        <v>0.1640625</v>
      </c>
      <c r="AK38" s="6">
        <f t="shared" si="64"/>
        <v>5.46875E-2</v>
      </c>
      <c r="AL38" s="106">
        <f t="shared" si="65"/>
        <v>0.234375</v>
      </c>
      <c r="AM38" s="38">
        <v>21164</v>
      </c>
      <c r="AN38" s="38">
        <v>27375</v>
      </c>
      <c r="AO38" s="106">
        <f t="shared" si="66"/>
        <v>0.7109375</v>
      </c>
      <c r="AP38" s="1">
        <v>153</v>
      </c>
      <c r="AQ38" s="1">
        <v>107</v>
      </c>
      <c r="AR38" s="1">
        <v>87</v>
      </c>
      <c r="AS38" s="1">
        <v>41</v>
      </c>
      <c r="AT38" s="1">
        <v>8</v>
      </c>
      <c r="AU38" s="1">
        <v>0</v>
      </c>
      <c r="AV38" s="1">
        <v>8</v>
      </c>
      <c r="AW38" s="1">
        <v>29</v>
      </c>
      <c r="AX38" s="1">
        <v>6</v>
      </c>
      <c r="AY38" s="1">
        <v>8</v>
      </c>
      <c r="AZ38" s="1">
        <v>10</v>
      </c>
      <c r="BA38" s="1">
        <v>8</v>
      </c>
      <c r="BB38" s="1">
        <v>0</v>
      </c>
      <c r="BC38" s="1">
        <v>8</v>
      </c>
      <c r="BD38" s="1">
        <v>1</v>
      </c>
      <c r="BE38" s="1">
        <v>0</v>
      </c>
      <c r="BF38" s="1">
        <v>28</v>
      </c>
      <c r="BG38" s="1">
        <v>0</v>
      </c>
      <c r="BH38" s="1">
        <v>0</v>
      </c>
      <c r="BI38" s="106">
        <f t="shared" si="15"/>
        <v>0.14035087719298245</v>
      </c>
      <c r="BJ38" s="1">
        <v>6.4</v>
      </c>
      <c r="BK38" s="1">
        <v>3.5</v>
      </c>
      <c r="BL38" s="1">
        <v>6.4</v>
      </c>
      <c r="BM38" s="1">
        <v>14</v>
      </c>
      <c r="BN38" s="1">
        <v>4.0999999999999996</v>
      </c>
      <c r="BO38" s="1">
        <v>5.2</v>
      </c>
      <c r="BP38" s="1">
        <v>4.7</v>
      </c>
      <c r="BQ38" s="1">
        <v>0.6</v>
      </c>
      <c r="BR38" s="1">
        <v>2.6</v>
      </c>
      <c r="BS38" s="1">
        <v>2.2999999999999998</v>
      </c>
      <c r="BT38" s="1">
        <v>5.8</v>
      </c>
      <c r="BU38" s="1">
        <v>10.8</v>
      </c>
      <c r="BV38" s="1">
        <v>1.5</v>
      </c>
      <c r="BW38" s="1">
        <v>8.1999999999999993</v>
      </c>
      <c r="BX38" s="1">
        <v>6.7</v>
      </c>
      <c r="BY38" s="1">
        <v>3.8</v>
      </c>
      <c r="BZ38" s="1">
        <v>5.2</v>
      </c>
      <c r="CA38" s="1">
        <v>8.1999999999999993</v>
      </c>
      <c r="CB38" s="1">
        <f t="shared" si="16"/>
        <v>16.3</v>
      </c>
      <c r="CC38" s="1">
        <f t="shared" si="17"/>
        <v>51.599999999999994</v>
      </c>
      <c r="CD38" s="1">
        <f t="shared" si="18"/>
        <v>32.099999999999994</v>
      </c>
    </row>
    <row r="39" spans="1:82" s="18" customFormat="1" x14ac:dyDescent="0.25">
      <c r="A39" s="17" t="s">
        <v>13</v>
      </c>
      <c r="B39" s="42" t="s">
        <v>1984</v>
      </c>
      <c r="D39" s="18" t="s">
        <v>2098</v>
      </c>
      <c r="I39" s="110"/>
      <c r="J39" s="110">
        <v>54013</v>
      </c>
      <c r="K39" s="110" t="s">
        <v>12</v>
      </c>
      <c r="L39" s="34">
        <f>SUM(L37:L38)</f>
        <v>280.2715710848592</v>
      </c>
      <c r="M39" s="17">
        <v>6420</v>
      </c>
      <c r="N39" s="19">
        <f t="shared" si="67"/>
        <v>22.906354630081925</v>
      </c>
      <c r="O39" s="17">
        <v>2390</v>
      </c>
      <c r="P39" s="22">
        <v>2.68</v>
      </c>
      <c r="Q39" s="17">
        <v>6400</v>
      </c>
      <c r="R39" s="17">
        <v>253</v>
      </c>
      <c r="S39" s="17">
        <v>244</v>
      </c>
      <c r="T39" s="17">
        <v>204</v>
      </c>
      <c r="U39" s="17">
        <v>120</v>
      </c>
      <c r="V39" s="17">
        <v>176</v>
      </c>
      <c r="W39" s="17">
        <v>97</v>
      </c>
      <c r="X39" s="17">
        <v>146</v>
      </c>
      <c r="Y39" s="17">
        <v>88</v>
      </c>
      <c r="Z39" s="17">
        <v>154</v>
      </c>
      <c r="AA39" s="17">
        <v>233</v>
      </c>
      <c r="AB39" s="17">
        <v>128</v>
      </c>
      <c r="AC39" s="17">
        <v>183</v>
      </c>
      <c r="AD39" s="17">
        <v>83</v>
      </c>
      <c r="AE39" s="17">
        <v>96</v>
      </c>
      <c r="AF39" s="17">
        <v>134</v>
      </c>
      <c r="AG39" s="17">
        <v>51</v>
      </c>
      <c r="AH39" s="113">
        <f t="shared" si="61"/>
        <v>0.29330543933054393</v>
      </c>
      <c r="AI39" s="113">
        <f t="shared" si="62"/>
        <v>0.12384937238493723</v>
      </c>
      <c r="AJ39" s="113">
        <f t="shared" si="63"/>
        <v>0.20292887029288703</v>
      </c>
      <c r="AK39" s="113">
        <f t="shared" si="64"/>
        <v>9.7489539748953968E-2</v>
      </c>
      <c r="AL39" s="113">
        <f t="shared" si="65"/>
        <v>0.28242677824267781</v>
      </c>
      <c r="AM39" s="37">
        <v>23658</v>
      </c>
      <c r="AN39" s="37">
        <v>37428</v>
      </c>
      <c r="AO39" s="113">
        <f t="shared" si="66"/>
        <v>0.62008368200836816</v>
      </c>
      <c r="AP39" s="17">
        <v>2390</v>
      </c>
      <c r="AQ39" s="17">
        <v>880</v>
      </c>
      <c r="AR39" s="17">
        <v>1869</v>
      </c>
      <c r="AS39" s="17">
        <v>521</v>
      </c>
      <c r="AT39" s="17">
        <v>213</v>
      </c>
      <c r="AU39" s="17">
        <v>81</v>
      </c>
      <c r="AV39" s="17">
        <v>195</v>
      </c>
      <c r="AW39" s="17">
        <v>296</v>
      </c>
      <c r="AX39" s="17">
        <v>30</v>
      </c>
      <c r="AY39" s="17">
        <v>67</v>
      </c>
      <c r="AZ39" s="17">
        <v>231</v>
      </c>
      <c r="BA39" s="17">
        <v>138</v>
      </c>
      <c r="BB39" s="17">
        <v>0</v>
      </c>
      <c r="BC39" s="17">
        <v>307</v>
      </c>
      <c r="BD39" s="17">
        <v>54</v>
      </c>
      <c r="BE39" s="17">
        <v>0</v>
      </c>
      <c r="BF39" s="17">
        <v>539</v>
      </c>
      <c r="BG39" s="17">
        <v>0</v>
      </c>
      <c r="BH39" s="17">
        <v>0</v>
      </c>
      <c r="BI39" s="113">
        <f t="shared" si="15"/>
        <v>0.12180381218038122</v>
      </c>
      <c r="BJ39" s="17">
        <v>4.5</v>
      </c>
      <c r="BK39" s="17">
        <v>6.4</v>
      </c>
      <c r="BL39" s="17">
        <v>4.5</v>
      </c>
      <c r="BM39" s="17">
        <v>5.5</v>
      </c>
      <c r="BN39" s="17">
        <v>4</v>
      </c>
      <c r="BO39" s="17">
        <v>4.5</v>
      </c>
      <c r="BP39" s="17">
        <v>5.3</v>
      </c>
      <c r="BQ39" s="17">
        <v>5.4</v>
      </c>
      <c r="BR39" s="17">
        <v>5.5</v>
      </c>
      <c r="BS39" s="17">
        <v>6</v>
      </c>
      <c r="BT39" s="17">
        <v>7.1</v>
      </c>
      <c r="BU39" s="17">
        <v>9.9</v>
      </c>
      <c r="BV39" s="17">
        <v>7</v>
      </c>
      <c r="BW39" s="17">
        <v>9</v>
      </c>
      <c r="BX39" s="17">
        <v>6.3</v>
      </c>
      <c r="BY39" s="17">
        <v>4.7</v>
      </c>
      <c r="BZ39" s="17">
        <v>2.4</v>
      </c>
      <c r="CA39" s="17">
        <v>2.2000000000000002</v>
      </c>
      <c r="CB39" s="112">
        <f t="shared" si="16"/>
        <v>15.4</v>
      </c>
      <c r="CC39" s="112">
        <f t="shared" si="17"/>
        <v>60.2</v>
      </c>
      <c r="CD39" s="112">
        <f t="shared" si="18"/>
        <v>24.599999999999998</v>
      </c>
    </row>
    <row r="40" spans="1:82" s="25" customFormat="1" x14ac:dyDescent="0.25">
      <c r="A40" s="24" t="s">
        <v>1725</v>
      </c>
      <c r="B40" s="25" t="s">
        <v>1726</v>
      </c>
      <c r="C40" s="26" t="s">
        <v>1727</v>
      </c>
      <c r="D40" s="26" t="s">
        <v>2097</v>
      </c>
      <c r="E40" s="25" t="s">
        <v>731</v>
      </c>
      <c r="F40" s="27" t="s">
        <v>732</v>
      </c>
      <c r="G40" s="27" t="s">
        <v>440</v>
      </c>
      <c r="H40" s="27" t="s">
        <v>1728</v>
      </c>
      <c r="I40" s="27" t="s">
        <v>1729</v>
      </c>
      <c r="J40" s="27" t="s">
        <v>1978</v>
      </c>
      <c r="K40" s="27" t="s">
        <v>1978</v>
      </c>
      <c r="L40" s="33">
        <v>342.98739680840686</v>
      </c>
      <c r="M40" s="26">
        <f>M42-M41</f>
        <v>7550</v>
      </c>
      <c r="N40" s="29">
        <f t="shared" si="67"/>
        <v>22.012470633775031</v>
      </c>
      <c r="O40" s="26">
        <f>O42-O41</f>
        <v>2696</v>
      </c>
      <c r="P40" s="28">
        <f>Q40/O40</f>
        <v>2.7804154302670625</v>
      </c>
      <c r="Q40" s="26">
        <f>Q42-Q41</f>
        <v>7496</v>
      </c>
      <c r="R40" s="26">
        <f>R42-R41</f>
        <v>258</v>
      </c>
      <c r="S40" s="26">
        <f t="shared" ref="S40:AG40" si="76">S42-S41</f>
        <v>223</v>
      </c>
      <c r="T40" s="26">
        <f t="shared" si="76"/>
        <v>214</v>
      </c>
      <c r="U40" s="26">
        <f t="shared" si="76"/>
        <v>241</v>
      </c>
      <c r="V40" s="26">
        <f t="shared" si="76"/>
        <v>145</v>
      </c>
      <c r="W40" s="26">
        <f t="shared" si="76"/>
        <v>154</v>
      </c>
      <c r="X40" s="26">
        <f t="shared" si="76"/>
        <v>184</v>
      </c>
      <c r="Y40" s="26">
        <f t="shared" si="76"/>
        <v>89</v>
      </c>
      <c r="Z40" s="26">
        <f t="shared" si="76"/>
        <v>172</v>
      </c>
      <c r="AA40" s="26">
        <f t="shared" si="76"/>
        <v>218</v>
      </c>
      <c r="AB40" s="26">
        <f t="shared" si="76"/>
        <v>187</v>
      </c>
      <c r="AC40" s="26">
        <f t="shared" si="76"/>
        <v>212</v>
      </c>
      <c r="AD40" s="26">
        <f t="shared" si="76"/>
        <v>175</v>
      </c>
      <c r="AE40" s="26">
        <f t="shared" si="76"/>
        <v>82</v>
      </c>
      <c r="AF40" s="26">
        <f t="shared" si="76"/>
        <v>78</v>
      </c>
      <c r="AG40" s="26">
        <f t="shared" si="76"/>
        <v>64</v>
      </c>
      <c r="AH40" s="121">
        <f t="shared" si="61"/>
        <v>0.2577893175074184</v>
      </c>
      <c r="AI40" s="121">
        <f t="shared" si="62"/>
        <v>0.14317507418397626</v>
      </c>
      <c r="AJ40" s="121">
        <f t="shared" si="63"/>
        <v>0.22218100890207715</v>
      </c>
      <c r="AK40" s="122">
        <f t="shared" si="64"/>
        <v>8.0860534124629083E-2</v>
      </c>
      <c r="AL40" s="121">
        <f t="shared" si="65"/>
        <v>0.29599406528189909</v>
      </c>
      <c r="AM40" s="39">
        <v>19149</v>
      </c>
      <c r="AN40" s="39">
        <v>37197</v>
      </c>
      <c r="AO40" s="121">
        <f t="shared" si="66"/>
        <v>0.62314540059347179</v>
      </c>
      <c r="AP40" s="26">
        <f>AP42-AP41</f>
        <v>2426</v>
      </c>
      <c r="AQ40" s="26">
        <f t="shared" ref="AQ40:AS40" si="77">AQ42-AQ41</f>
        <v>1004</v>
      </c>
      <c r="AR40" s="26">
        <f t="shared" si="77"/>
        <v>2300</v>
      </c>
      <c r="AS40" s="26">
        <f t="shared" si="77"/>
        <v>396</v>
      </c>
      <c r="AT40" s="26">
        <f>AT42-AT41</f>
        <v>166</v>
      </c>
      <c r="AU40" s="26">
        <f t="shared" ref="AU40:BC40" si="78">AU42-AU41</f>
        <v>49</v>
      </c>
      <c r="AV40" s="26">
        <f t="shared" si="78"/>
        <v>313</v>
      </c>
      <c r="AW40" s="26">
        <f t="shared" si="78"/>
        <v>321</v>
      </c>
      <c r="AX40" s="26">
        <f t="shared" si="78"/>
        <v>83</v>
      </c>
      <c r="AY40" s="26">
        <f t="shared" si="78"/>
        <v>99</v>
      </c>
      <c r="AZ40" s="26">
        <f t="shared" si="78"/>
        <v>358</v>
      </c>
      <c r="BA40" s="26">
        <f t="shared" si="78"/>
        <v>57</v>
      </c>
      <c r="BB40" s="26">
        <f t="shared" si="78"/>
        <v>5</v>
      </c>
      <c r="BC40" s="26">
        <f t="shared" si="78"/>
        <v>361</v>
      </c>
      <c r="BD40" s="26">
        <f t="shared" ref="BD40" si="79">BD42-BD41</f>
        <v>5</v>
      </c>
      <c r="BE40" s="26">
        <f t="shared" ref="BE40" si="80">BE42-BE41</f>
        <v>0</v>
      </c>
      <c r="BF40" s="26">
        <f t="shared" ref="BF40" si="81">BF42-BF41</f>
        <v>588</v>
      </c>
      <c r="BG40" s="26">
        <f t="shared" ref="BG40" si="82">BG42-BG41</f>
        <v>0</v>
      </c>
      <c r="BH40" s="26">
        <f t="shared" ref="BH40" si="83">BH42-BH41</f>
        <v>0</v>
      </c>
      <c r="BI40" s="121">
        <f t="shared" si="15"/>
        <v>0.1733887733887734</v>
      </c>
      <c r="BJ40" s="26">
        <v>5.3</v>
      </c>
      <c r="BK40" s="26">
        <v>6.6</v>
      </c>
      <c r="BL40" s="26">
        <v>6.4</v>
      </c>
      <c r="BM40" s="26">
        <v>7.7</v>
      </c>
      <c r="BN40" s="26">
        <v>5.3</v>
      </c>
      <c r="BO40" s="26">
        <v>2.9</v>
      </c>
      <c r="BP40" s="26">
        <v>4.4000000000000004</v>
      </c>
      <c r="BQ40" s="26">
        <v>6.4</v>
      </c>
      <c r="BR40" s="26">
        <v>5.5</v>
      </c>
      <c r="BS40" s="26">
        <v>6.3</v>
      </c>
      <c r="BT40" s="26">
        <v>6.8</v>
      </c>
      <c r="BU40" s="26">
        <v>7.2</v>
      </c>
      <c r="BV40" s="26">
        <v>8.4</v>
      </c>
      <c r="BW40" s="26">
        <v>7.5</v>
      </c>
      <c r="BX40" s="26">
        <v>5.0999999999999996</v>
      </c>
      <c r="BY40" s="26">
        <v>5.2</v>
      </c>
      <c r="BZ40" s="26">
        <v>1.5</v>
      </c>
      <c r="CA40" s="26">
        <v>1.5</v>
      </c>
      <c r="CB40" s="115">
        <f t="shared" si="16"/>
        <v>18.299999999999997</v>
      </c>
      <c r="CC40" s="115">
        <f t="shared" si="17"/>
        <v>60.9</v>
      </c>
      <c r="CD40" s="115">
        <f t="shared" si="18"/>
        <v>20.8</v>
      </c>
    </row>
    <row r="41" spans="1:82" x14ac:dyDescent="0.25">
      <c r="A41" s="7" t="s">
        <v>728</v>
      </c>
      <c r="B41" t="s">
        <v>729</v>
      </c>
      <c r="C41" s="1" t="s">
        <v>730</v>
      </c>
      <c r="D41" s="1" t="s">
        <v>2099</v>
      </c>
      <c r="E41" t="s">
        <v>731</v>
      </c>
      <c r="F41" s="8" t="s">
        <v>732</v>
      </c>
      <c r="G41" s="8" t="s">
        <v>440</v>
      </c>
      <c r="H41" s="8" t="s">
        <v>733</v>
      </c>
      <c r="I41" s="8" t="s">
        <v>734</v>
      </c>
      <c r="J41" s="8">
        <v>5415676</v>
      </c>
      <c r="K41" s="8" t="s">
        <v>156</v>
      </c>
      <c r="L41" s="32">
        <v>0.61435526202115986</v>
      </c>
      <c r="M41" s="1">
        <v>626</v>
      </c>
      <c r="N41" s="102">
        <f t="shared" si="67"/>
        <v>1018.9544042327077</v>
      </c>
      <c r="O41" s="1">
        <v>200</v>
      </c>
      <c r="P41" s="21">
        <v>3.06</v>
      </c>
      <c r="Q41" s="1">
        <v>612</v>
      </c>
      <c r="R41" s="1">
        <v>85</v>
      </c>
      <c r="S41" s="1">
        <v>26</v>
      </c>
      <c r="T41" s="1">
        <v>10</v>
      </c>
      <c r="U41" s="1">
        <v>14</v>
      </c>
      <c r="V41" s="1">
        <v>0</v>
      </c>
      <c r="W41" s="1">
        <v>20</v>
      </c>
      <c r="X41" s="1">
        <v>7</v>
      </c>
      <c r="Y41" s="1">
        <v>5</v>
      </c>
      <c r="Z41" s="1">
        <v>6</v>
      </c>
      <c r="AA41" s="1">
        <v>10</v>
      </c>
      <c r="AB41" s="1">
        <v>9</v>
      </c>
      <c r="AC41" s="1">
        <v>6</v>
      </c>
      <c r="AD41" s="1">
        <v>0</v>
      </c>
      <c r="AE41" s="1">
        <v>0</v>
      </c>
      <c r="AF41" s="1">
        <v>2</v>
      </c>
      <c r="AG41" s="1">
        <v>0</v>
      </c>
      <c r="AH41" s="106">
        <f t="shared" si="61"/>
        <v>0.60499999999999998</v>
      </c>
      <c r="AI41" s="106">
        <f t="shared" si="62"/>
        <v>7.0000000000000007E-2</v>
      </c>
      <c r="AJ41" s="106">
        <f t="shared" si="63"/>
        <v>0.19</v>
      </c>
      <c r="AK41" s="6">
        <f t="shared" si="64"/>
        <v>0.05</v>
      </c>
      <c r="AL41" s="106">
        <f t="shared" si="65"/>
        <v>8.5000000000000006E-2</v>
      </c>
      <c r="AM41" s="38">
        <v>7727</v>
      </c>
      <c r="AN41" s="38">
        <v>11442</v>
      </c>
      <c r="AO41" s="106">
        <f t="shared" si="66"/>
        <v>0.86499999999999999</v>
      </c>
      <c r="AP41" s="1">
        <v>470</v>
      </c>
      <c r="AQ41" s="1">
        <v>82</v>
      </c>
      <c r="AR41" s="1">
        <v>84</v>
      </c>
      <c r="AS41" s="1">
        <v>116</v>
      </c>
      <c r="AT41" s="1">
        <v>0</v>
      </c>
      <c r="AU41" s="1">
        <v>3</v>
      </c>
      <c r="AV41" s="1">
        <v>93</v>
      </c>
      <c r="AW41" s="1">
        <v>2</v>
      </c>
      <c r="AX41" s="1">
        <v>16</v>
      </c>
      <c r="AY41" s="1">
        <v>16</v>
      </c>
      <c r="AZ41" s="1">
        <v>9</v>
      </c>
      <c r="BA41" s="1">
        <v>0</v>
      </c>
      <c r="BB41" s="1">
        <v>7</v>
      </c>
      <c r="BC41" s="1">
        <v>9</v>
      </c>
      <c r="BD41" s="1">
        <v>0</v>
      </c>
      <c r="BE41" s="1">
        <v>10</v>
      </c>
      <c r="BF41" s="1">
        <v>8</v>
      </c>
      <c r="BG41" s="1">
        <v>0</v>
      </c>
      <c r="BH41" s="1">
        <v>0</v>
      </c>
      <c r="BI41" s="106">
        <f t="shared" si="15"/>
        <v>0.72832369942196529</v>
      </c>
      <c r="BJ41" s="1">
        <v>8</v>
      </c>
      <c r="BK41" s="1">
        <v>22.8</v>
      </c>
      <c r="BL41" s="1">
        <v>10.4</v>
      </c>
      <c r="BM41" s="1">
        <v>1</v>
      </c>
      <c r="BN41" s="1">
        <v>2.6</v>
      </c>
      <c r="BO41" s="1">
        <v>7</v>
      </c>
      <c r="BP41" s="1">
        <v>10.5</v>
      </c>
      <c r="BQ41" s="1">
        <v>5.6</v>
      </c>
      <c r="BR41" s="1">
        <v>3.4</v>
      </c>
      <c r="BS41" s="1">
        <v>6.1</v>
      </c>
      <c r="BT41" s="1">
        <v>6.4</v>
      </c>
      <c r="BU41" s="1">
        <v>4.5</v>
      </c>
      <c r="BV41" s="1">
        <v>2.7</v>
      </c>
      <c r="BW41" s="1">
        <v>1.6</v>
      </c>
      <c r="BX41" s="1">
        <v>2.4</v>
      </c>
      <c r="BY41" s="1">
        <v>3.2</v>
      </c>
      <c r="BZ41" s="1">
        <v>0.6</v>
      </c>
      <c r="CA41" s="1">
        <v>1.3</v>
      </c>
      <c r="CB41" s="1">
        <f t="shared" si="16"/>
        <v>41.2</v>
      </c>
      <c r="CC41" s="1">
        <f t="shared" si="17"/>
        <v>49.800000000000004</v>
      </c>
      <c r="CD41" s="1">
        <f t="shared" si="18"/>
        <v>9.1</v>
      </c>
    </row>
    <row r="42" spans="1:82" s="18" customFormat="1" x14ac:dyDescent="0.25">
      <c r="A42" s="17" t="s">
        <v>15</v>
      </c>
      <c r="B42" s="42" t="s">
        <v>1984</v>
      </c>
      <c r="D42" s="18" t="s">
        <v>2098</v>
      </c>
      <c r="I42" s="110"/>
      <c r="J42" s="110">
        <v>54015</v>
      </c>
      <c r="K42" s="110" t="s">
        <v>14</v>
      </c>
      <c r="L42" s="34">
        <f>SUM(L40:L41)</f>
        <v>343.60175207042801</v>
      </c>
      <c r="M42" s="17">
        <v>8176</v>
      </c>
      <c r="N42" s="19">
        <f t="shared" si="67"/>
        <v>23.794989259321838</v>
      </c>
      <c r="O42" s="17">
        <v>2896</v>
      </c>
      <c r="P42" s="22">
        <v>2.8</v>
      </c>
      <c r="Q42" s="17">
        <v>8108</v>
      </c>
      <c r="R42" s="17">
        <v>343</v>
      </c>
      <c r="S42" s="17">
        <v>249</v>
      </c>
      <c r="T42" s="17">
        <v>224</v>
      </c>
      <c r="U42" s="17">
        <v>255</v>
      </c>
      <c r="V42" s="17">
        <v>145</v>
      </c>
      <c r="W42" s="17">
        <v>174</v>
      </c>
      <c r="X42" s="17">
        <v>191</v>
      </c>
      <c r="Y42" s="17">
        <v>94</v>
      </c>
      <c r="Z42" s="17">
        <v>178</v>
      </c>
      <c r="AA42" s="17">
        <v>228</v>
      </c>
      <c r="AB42" s="17">
        <v>196</v>
      </c>
      <c r="AC42" s="17">
        <v>218</v>
      </c>
      <c r="AD42" s="17">
        <v>175</v>
      </c>
      <c r="AE42" s="17">
        <v>82</v>
      </c>
      <c r="AF42" s="17">
        <v>80</v>
      </c>
      <c r="AG42" s="17">
        <v>64</v>
      </c>
      <c r="AH42" s="113">
        <f t="shared" si="61"/>
        <v>0.28176795580110497</v>
      </c>
      <c r="AI42" s="113">
        <f t="shared" si="62"/>
        <v>0.13812154696132597</v>
      </c>
      <c r="AJ42" s="113">
        <f t="shared" si="63"/>
        <v>0.21995856353591159</v>
      </c>
      <c r="AK42" s="113">
        <f t="shared" si="64"/>
        <v>7.8729281767955794E-2</v>
      </c>
      <c r="AL42" s="113">
        <f t="shared" si="65"/>
        <v>0.28142265193370164</v>
      </c>
      <c r="AM42" s="37">
        <v>19149</v>
      </c>
      <c r="AN42" s="37">
        <v>37197</v>
      </c>
      <c r="AO42" s="113">
        <f t="shared" si="66"/>
        <v>0.63984806629834257</v>
      </c>
      <c r="AP42" s="17">
        <v>2896</v>
      </c>
      <c r="AQ42" s="17">
        <v>1086</v>
      </c>
      <c r="AR42" s="17">
        <v>2384</v>
      </c>
      <c r="AS42" s="17">
        <v>512</v>
      </c>
      <c r="AT42" s="17">
        <v>166</v>
      </c>
      <c r="AU42" s="17">
        <v>52</v>
      </c>
      <c r="AV42" s="17">
        <v>406</v>
      </c>
      <c r="AW42" s="17">
        <v>323</v>
      </c>
      <c r="AX42" s="17">
        <v>99</v>
      </c>
      <c r="AY42" s="17">
        <v>115</v>
      </c>
      <c r="AZ42" s="112">
        <v>367</v>
      </c>
      <c r="BA42" s="17">
        <v>57</v>
      </c>
      <c r="BB42" s="17">
        <v>12</v>
      </c>
      <c r="BC42" s="17">
        <v>370</v>
      </c>
      <c r="BD42" s="17">
        <v>5</v>
      </c>
      <c r="BE42" s="17">
        <v>10</v>
      </c>
      <c r="BF42" s="17">
        <v>596</v>
      </c>
      <c r="BG42" s="17">
        <v>0</v>
      </c>
      <c r="BH42" s="17">
        <v>0</v>
      </c>
      <c r="BI42" s="113">
        <f t="shared" si="15"/>
        <v>0.21062839410395656</v>
      </c>
      <c r="BJ42" s="17">
        <v>5.3</v>
      </c>
      <c r="BK42" s="17">
        <v>6.6</v>
      </c>
      <c r="BL42" s="17">
        <v>6.4</v>
      </c>
      <c r="BM42" s="17">
        <v>7.7</v>
      </c>
      <c r="BN42" s="17">
        <v>5.3</v>
      </c>
      <c r="BO42" s="17">
        <v>2.9</v>
      </c>
      <c r="BP42" s="17">
        <v>4.4000000000000004</v>
      </c>
      <c r="BQ42" s="17">
        <v>6.4</v>
      </c>
      <c r="BR42" s="17">
        <v>5.5</v>
      </c>
      <c r="BS42" s="17">
        <v>6.3</v>
      </c>
      <c r="BT42" s="17">
        <v>6.8</v>
      </c>
      <c r="BU42" s="17">
        <v>7.2</v>
      </c>
      <c r="BV42" s="17">
        <v>8.4</v>
      </c>
      <c r="BW42" s="17">
        <v>7.5</v>
      </c>
      <c r="BX42" s="17">
        <v>5.0999999999999996</v>
      </c>
      <c r="BY42" s="17">
        <v>5.2</v>
      </c>
      <c r="BZ42" s="17">
        <v>1.5</v>
      </c>
      <c r="CA42" s="17">
        <v>1.5</v>
      </c>
      <c r="CB42" s="112">
        <f t="shared" si="16"/>
        <v>18.299999999999997</v>
      </c>
      <c r="CC42" s="112">
        <f t="shared" si="17"/>
        <v>60.9</v>
      </c>
      <c r="CD42" s="112">
        <f t="shared" si="18"/>
        <v>20.8</v>
      </c>
    </row>
    <row r="43" spans="1:82" s="25" customFormat="1" x14ac:dyDescent="0.25">
      <c r="A43" s="24" t="s">
        <v>1730</v>
      </c>
      <c r="B43" s="25" t="s">
        <v>1731</v>
      </c>
      <c r="C43" s="26" t="s">
        <v>1732</v>
      </c>
      <c r="D43" s="26" t="s">
        <v>2097</v>
      </c>
      <c r="E43" s="25" t="s">
        <v>1645</v>
      </c>
      <c r="F43" s="27" t="s">
        <v>1646</v>
      </c>
      <c r="G43" s="27" t="s">
        <v>440</v>
      </c>
      <c r="H43" s="27" t="s">
        <v>1733</v>
      </c>
      <c r="I43" s="27" t="s">
        <v>1734</v>
      </c>
      <c r="J43" s="27" t="s">
        <v>1978</v>
      </c>
      <c r="K43" s="27" t="s">
        <v>1978</v>
      </c>
      <c r="L43" s="33">
        <v>319.80611426508415</v>
      </c>
      <c r="M43" s="26">
        <f>M45-M44</f>
        <v>7031</v>
      </c>
      <c r="N43" s="29">
        <f t="shared" si="67"/>
        <v>21.985195674439399</v>
      </c>
      <c r="O43" s="26">
        <f>O45-O44</f>
        <v>1998</v>
      </c>
      <c r="P43" s="28">
        <f>Q43/O43</f>
        <v>3.1036036036036037</v>
      </c>
      <c r="Q43" s="26">
        <f>Q45-Q44</f>
        <v>6201</v>
      </c>
      <c r="R43" s="26">
        <f>R45-R44</f>
        <v>51</v>
      </c>
      <c r="S43" s="26">
        <f t="shared" ref="S43:AG43" si="84">S45-S44</f>
        <v>64</v>
      </c>
      <c r="T43" s="26">
        <f t="shared" si="84"/>
        <v>173</v>
      </c>
      <c r="U43" s="26">
        <f t="shared" si="84"/>
        <v>93</v>
      </c>
      <c r="V43" s="26">
        <f t="shared" si="84"/>
        <v>100</v>
      </c>
      <c r="W43" s="26">
        <f t="shared" si="84"/>
        <v>118</v>
      </c>
      <c r="X43" s="26">
        <f t="shared" si="84"/>
        <v>83</v>
      </c>
      <c r="Y43" s="26">
        <f t="shared" si="84"/>
        <v>114</v>
      </c>
      <c r="Z43" s="26">
        <f t="shared" si="84"/>
        <v>65</v>
      </c>
      <c r="AA43" s="26">
        <f t="shared" si="84"/>
        <v>188</v>
      </c>
      <c r="AB43" s="26">
        <f t="shared" si="84"/>
        <v>171</v>
      </c>
      <c r="AC43" s="26">
        <f t="shared" si="84"/>
        <v>207</v>
      </c>
      <c r="AD43" s="26">
        <f t="shared" si="84"/>
        <v>194</v>
      </c>
      <c r="AE43" s="26">
        <f t="shared" si="84"/>
        <v>128</v>
      </c>
      <c r="AF43" s="26">
        <f t="shared" si="84"/>
        <v>105</v>
      </c>
      <c r="AG43" s="26">
        <f t="shared" si="84"/>
        <v>144</v>
      </c>
      <c r="AH43" s="121">
        <f t="shared" si="61"/>
        <v>0.14414414414414414</v>
      </c>
      <c r="AI43" s="121">
        <f t="shared" si="62"/>
        <v>9.6596596596596598E-2</v>
      </c>
      <c r="AJ43" s="121">
        <f t="shared" si="63"/>
        <v>0.19019019019019018</v>
      </c>
      <c r="AK43" s="122">
        <f t="shared" si="64"/>
        <v>9.4094094094094097E-2</v>
      </c>
      <c r="AL43" s="121">
        <f t="shared" si="65"/>
        <v>0.47497497497497498</v>
      </c>
      <c r="AM43" s="39">
        <v>28751</v>
      </c>
      <c r="AN43" s="39">
        <v>58750</v>
      </c>
      <c r="AO43" s="121">
        <f t="shared" si="66"/>
        <v>0.43093093093093093</v>
      </c>
      <c r="AP43" s="26">
        <f>AP45-AP44</f>
        <v>1727</v>
      </c>
      <c r="AQ43" s="26">
        <f t="shared" ref="AQ43:AS43" si="85">AQ45-AQ44</f>
        <v>861</v>
      </c>
      <c r="AR43" s="26">
        <f t="shared" si="85"/>
        <v>1841</v>
      </c>
      <c r="AS43" s="26">
        <f t="shared" si="85"/>
        <v>157</v>
      </c>
      <c r="AT43" s="26">
        <f>AT45-AT44</f>
        <v>165</v>
      </c>
      <c r="AU43" s="26">
        <f t="shared" ref="AU43:BC43" si="86">AU45-AU44</f>
        <v>35</v>
      </c>
      <c r="AV43" s="26">
        <f t="shared" si="86"/>
        <v>85</v>
      </c>
      <c r="AW43" s="26">
        <f t="shared" si="86"/>
        <v>193</v>
      </c>
      <c r="AX43" s="26">
        <f t="shared" si="86"/>
        <v>50</v>
      </c>
      <c r="AY43" s="26">
        <f t="shared" si="86"/>
        <v>48</v>
      </c>
      <c r="AZ43" s="26">
        <f t="shared" si="86"/>
        <v>229</v>
      </c>
      <c r="BA43" s="26">
        <f t="shared" si="86"/>
        <v>33</v>
      </c>
      <c r="BB43" s="26">
        <f t="shared" si="86"/>
        <v>0</v>
      </c>
      <c r="BC43" s="26">
        <f t="shared" si="86"/>
        <v>183</v>
      </c>
      <c r="BD43" s="26">
        <f t="shared" ref="BD43" si="87">BD45-BD44</f>
        <v>21</v>
      </c>
      <c r="BE43" s="26">
        <f t="shared" ref="BE43" si="88">BE45-BE44</f>
        <v>123</v>
      </c>
      <c r="BF43" s="26">
        <f t="shared" ref="BF43" si="89">BF45-BF44</f>
        <v>739</v>
      </c>
      <c r="BG43" s="26">
        <f t="shared" ref="BG43" si="90">BG45-BG44</f>
        <v>21</v>
      </c>
      <c r="BH43" s="26">
        <f t="shared" ref="BH43" si="91">BH45-BH44</f>
        <v>0</v>
      </c>
      <c r="BI43" s="121">
        <f t="shared" si="15"/>
        <v>0.13298701298701299</v>
      </c>
      <c r="BJ43" s="26">
        <v>3.6</v>
      </c>
      <c r="BK43" s="26">
        <v>4.4000000000000004</v>
      </c>
      <c r="BL43" s="26">
        <v>3.8</v>
      </c>
      <c r="BM43" s="26">
        <v>9</v>
      </c>
      <c r="BN43" s="26">
        <v>4.3</v>
      </c>
      <c r="BO43" s="26">
        <v>5.7</v>
      </c>
      <c r="BP43" s="26">
        <v>5.8</v>
      </c>
      <c r="BQ43" s="26">
        <v>6.1</v>
      </c>
      <c r="BR43" s="26">
        <v>6.5</v>
      </c>
      <c r="BS43" s="26">
        <v>7.1</v>
      </c>
      <c r="BT43" s="26">
        <v>7.1</v>
      </c>
      <c r="BU43" s="26">
        <v>10.8</v>
      </c>
      <c r="BV43" s="26">
        <v>4.5999999999999996</v>
      </c>
      <c r="BW43" s="26">
        <v>7.3</v>
      </c>
      <c r="BX43" s="26">
        <v>5.5</v>
      </c>
      <c r="BY43" s="26">
        <v>4.8</v>
      </c>
      <c r="BZ43" s="26">
        <v>2.2999999999999998</v>
      </c>
      <c r="CA43" s="26">
        <v>1.3</v>
      </c>
      <c r="CB43" s="115">
        <f t="shared" si="16"/>
        <v>11.8</v>
      </c>
      <c r="CC43" s="115">
        <f t="shared" si="17"/>
        <v>67</v>
      </c>
      <c r="CD43" s="115">
        <f t="shared" si="18"/>
        <v>21.200000000000003</v>
      </c>
    </row>
    <row r="44" spans="1:82" x14ac:dyDescent="0.25">
      <c r="A44" s="7" t="s">
        <v>1642</v>
      </c>
      <c r="B44" t="s">
        <v>1643</v>
      </c>
      <c r="C44" s="1" t="s">
        <v>1644</v>
      </c>
      <c r="D44" s="1" t="s">
        <v>2099</v>
      </c>
      <c r="E44" t="s">
        <v>1645</v>
      </c>
      <c r="F44" s="8" t="s">
        <v>1646</v>
      </c>
      <c r="G44" s="8" t="s">
        <v>440</v>
      </c>
      <c r="H44" s="8" t="s">
        <v>1647</v>
      </c>
      <c r="I44" s="8" t="s">
        <v>1648</v>
      </c>
      <c r="J44" s="8">
        <v>5486116</v>
      </c>
      <c r="K44" s="8" t="s">
        <v>327</v>
      </c>
      <c r="L44" s="32">
        <v>0.37511695623768293</v>
      </c>
      <c r="M44" s="1">
        <v>898</v>
      </c>
      <c r="N44" s="102">
        <f t="shared" si="67"/>
        <v>2393.9200429825573</v>
      </c>
      <c r="O44" s="1">
        <v>311</v>
      </c>
      <c r="P44" s="21">
        <v>2.89</v>
      </c>
      <c r="Q44" s="1">
        <v>898</v>
      </c>
      <c r="R44" s="1">
        <v>8</v>
      </c>
      <c r="S44" s="1">
        <v>39</v>
      </c>
      <c r="T44" s="1">
        <v>10</v>
      </c>
      <c r="U44" s="1">
        <v>4</v>
      </c>
      <c r="V44" s="1">
        <v>8</v>
      </c>
      <c r="W44" s="1">
        <v>6</v>
      </c>
      <c r="X44" s="1">
        <v>17</v>
      </c>
      <c r="Y44" s="1">
        <v>8</v>
      </c>
      <c r="Z44" s="1">
        <v>3</v>
      </c>
      <c r="AA44" s="1">
        <v>18</v>
      </c>
      <c r="AB44" s="1">
        <v>38</v>
      </c>
      <c r="AC44" s="1">
        <v>30</v>
      </c>
      <c r="AD44" s="1">
        <v>51</v>
      </c>
      <c r="AE44" s="1">
        <v>5</v>
      </c>
      <c r="AF44" s="1">
        <v>0</v>
      </c>
      <c r="AG44" s="1">
        <v>66</v>
      </c>
      <c r="AH44" s="106">
        <f t="shared" si="61"/>
        <v>0.18327974276527331</v>
      </c>
      <c r="AI44" s="106">
        <f t="shared" si="62"/>
        <v>3.8585209003215437E-2</v>
      </c>
      <c r="AJ44" s="106">
        <f t="shared" si="63"/>
        <v>0.10932475884244373</v>
      </c>
      <c r="AK44" s="6">
        <f t="shared" si="64"/>
        <v>5.7877813504823149E-2</v>
      </c>
      <c r="AL44" s="106">
        <f t="shared" si="65"/>
        <v>0.61093247588424437</v>
      </c>
      <c r="AM44" s="38">
        <v>39375</v>
      </c>
      <c r="AN44" s="38">
        <v>73906</v>
      </c>
      <c r="AO44" s="106">
        <f t="shared" si="66"/>
        <v>0.3311897106109325</v>
      </c>
      <c r="AP44" s="1">
        <v>582</v>
      </c>
      <c r="AQ44" s="1">
        <v>154</v>
      </c>
      <c r="AR44" s="1">
        <v>264</v>
      </c>
      <c r="AS44" s="1">
        <v>47</v>
      </c>
      <c r="AT44" s="1">
        <v>12</v>
      </c>
      <c r="AU44" s="1">
        <v>24</v>
      </c>
      <c r="AV44" s="1">
        <v>20</v>
      </c>
      <c r="AW44" s="1">
        <v>10</v>
      </c>
      <c r="AX44" s="1">
        <v>2</v>
      </c>
      <c r="AY44" s="1">
        <v>4</v>
      </c>
      <c r="AZ44" s="1">
        <v>18</v>
      </c>
      <c r="BA44" s="1">
        <v>5</v>
      </c>
      <c r="BB44" s="1">
        <v>5</v>
      </c>
      <c r="BC44" s="1">
        <v>45</v>
      </c>
      <c r="BD44" s="1">
        <v>4</v>
      </c>
      <c r="BE44" s="1">
        <v>7</v>
      </c>
      <c r="BF44" s="1">
        <v>152</v>
      </c>
      <c r="BG44" s="1">
        <v>0</v>
      </c>
      <c r="BH44" s="1">
        <v>0</v>
      </c>
      <c r="BI44" s="106">
        <f t="shared" si="15"/>
        <v>0.11688311688311688</v>
      </c>
      <c r="BJ44" s="1">
        <v>4.7</v>
      </c>
      <c r="BK44" s="1">
        <v>3.9</v>
      </c>
      <c r="BL44" s="1">
        <v>3.6</v>
      </c>
      <c r="BM44" s="1">
        <v>2.7</v>
      </c>
      <c r="BN44" s="1">
        <v>14.4</v>
      </c>
      <c r="BO44" s="1">
        <v>3.6</v>
      </c>
      <c r="BP44" s="1">
        <v>4.7</v>
      </c>
      <c r="BQ44" s="1">
        <v>3.7</v>
      </c>
      <c r="BR44" s="1">
        <v>9.1</v>
      </c>
      <c r="BS44" s="1">
        <v>3.5</v>
      </c>
      <c r="BT44" s="1">
        <v>4.5999999999999996</v>
      </c>
      <c r="BU44" s="1">
        <v>23.3</v>
      </c>
      <c r="BV44" s="1">
        <v>2.4</v>
      </c>
      <c r="BW44" s="1">
        <v>4.5</v>
      </c>
      <c r="BX44" s="1">
        <v>2.7</v>
      </c>
      <c r="BY44" s="1">
        <v>3.5</v>
      </c>
      <c r="BZ44" s="1">
        <v>2.4</v>
      </c>
      <c r="CA44" s="1">
        <v>3</v>
      </c>
      <c r="CB44" s="1">
        <f t="shared" si="16"/>
        <v>12.2</v>
      </c>
      <c r="CC44" s="1">
        <f t="shared" si="17"/>
        <v>72.000000000000014</v>
      </c>
      <c r="CD44" s="1">
        <f t="shared" si="18"/>
        <v>16.100000000000001</v>
      </c>
    </row>
    <row r="45" spans="1:82" s="18" customFormat="1" x14ac:dyDescent="0.25">
      <c r="A45" s="17" t="s">
        <v>17</v>
      </c>
      <c r="B45" s="42" t="s">
        <v>1984</v>
      </c>
      <c r="D45" s="18" t="s">
        <v>2098</v>
      </c>
      <c r="I45" s="110"/>
      <c r="J45" s="110">
        <v>54017</v>
      </c>
      <c r="K45" s="110" t="s">
        <v>16</v>
      </c>
      <c r="L45" s="34">
        <f>SUM(L43:L44)</f>
        <v>320.18123122132181</v>
      </c>
      <c r="M45" s="17">
        <v>7929</v>
      </c>
      <c r="N45" s="19">
        <f t="shared" si="67"/>
        <v>24.764099912274883</v>
      </c>
      <c r="O45" s="17">
        <v>2309</v>
      </c>
      <c r="P45" s="22">
        <v>3.07</v>
      </c>
      <c r="Q45" s="17">
        <v>7099</v>
      </c>
      <c r="R45" s="17">
        <v>59</v>
      </c>
      <c r="S45" s="17">
        <v>103</v>
      </c>
      <c r="T45" s="17">
        <v>183</v>
      </c>
      <c r="U45" s="17">
        <v>97</v>
      </c>
      <c r="V45" s="17">
        <v>108</v>
      </c>
      <c r="W45" s="17">
        <v>124</v>
      </c>
      <c r="X45" s="17">
        <v>100</v>
      </c>
      <c r="Y45" s="17">
        <v>122</v>
      </c>
      <c r="Z45" s="17">
        <v>68</v>
      </c>
      <c r="AA45" s="17">
        <v>206</v>
      </c>
      <c r="AB45" s="17">
        <v>209</v>
      </c>
      <c r="AC45" s="17">
        <v>237</v>
      </c>
      <c r="AD45" s="17">
        <v>245</v>
      </c>
      <c r="AE45" s="17">
        <v>133</v>
      </c>
      <c r="AF45" s="17">
        <v>105</v>
      </c>
      <c r="AG45" s="17">
        <v>210</v>
      </c>
      <c r="AH45" s="113">
        <f t="shared" si="61"/>
        <v>0.1494153313122564</v>
      </c>
      <c r="AI45" s="113">
        <f t="shared" si="62"/>
        <v>8.8783022953659599E-2</v>
      </c>
      <c r="AJ45" s="113">
        <f t="shared" si="63"/>
        <v>0.17929839757470767</v>
      </c>
      <c r="AK45" s="113">
        <f t="shared" si="64"/>
        <v>8.921611087050671E-2</v>
      </c>
      <c r="AL45" s="113">
        <f t="shared" si="65"/>
        <v>0.49328713728886964</v>
      </c>
      <c r="AM45" s="37">
        <v>28751</v>
      </c>
      <c r="AN45" s="37">
        <v>58750</v>
      </c>
      <c r="AO45" s="113">
        <f t="shared" si="66"/>
        <v>0.41749675184062363</v>
      </c>
      <c r="AP45" s="17">
        <v>2309</v>
      </c>
      <c r="AQ45" s="17">
        <v>1015</v>
      </c>
      <c r="AR45" s="17">
        <v>2105</v>
      </c>
      <c r="AS45" s="17">
        <v>204</v>
      </c>
      <c r="AT45" s="17">
        <v>177</v>
      </c>
      <c r="AU45" s="17">
        <v>59</v>
      </c>
      <c r="AV45" s="17">
        <v>105</v>
      </c>
      <c r="AW45" s="17">
        <v>203</v>
      </c>
      <c r="AX45" s="17">
        <v>52</v>
      </c>
      <c r="AY45" s="17">
        <v>52</v>
      </c>
      <c r="AZ45" s="112">
        <v>247</v>
      </c>
      <c r="BA45" s="17">
        <v>38</v>
      </c>
      <c r="BB45" s="17">
        <v>5</v>
      </c>
      <c r="BC45" s="17">
        <v>228</v>
      </c>
      <c r="BD45" s="17">
        <v>25</v>
      </c>
      <c r="BE45" s="17">
        <v>130</v>
      </c>
      <c r="BF45" s="17">
        <v>891</v>
      </c>
      <c r="BG45" s="17">
        <v>21</v>
      </c>
      <c r="BH45" s="17">
        <v>0</v>
      </c>
      <c r="BI45" s="113">
        <f t="shared" si="15"/>
        <v>0.13076578593819974</v>
      </c>
      <c r="BJ45" s="17">
        <v>3.6</v>
      </c>
      <c r="BK45" s="17">
        <v>4.4000000000000004</v>
      </c>
      <c r="BL45" s="17">
        <v>3.8</v>
      </c>
      <c r="BM45" s="17">
        <v>9</v>
      </c>
      <c r="BN45" s="17">
        <v>4.3</v>
      </c>
      <c r="BO45" s="17">
        <v>5.7</v>
      </c>
      <c r="BP45" s="17">
        <v>5.8</v>
      </c>
      <c r="BQ45" s="17">
        <v>6.1</v>
      </c>
      <c r="BR45" s="17">
        <v>6.5</v>
      </c>
      <c r="BS45" s="17">
        <v>7.1</v>
      </c>
      <c r="BT45" s="17">
        <v>7.1</v>
      </c>
      <c r="BU45" s="17">
        <v>10.8</v>
      </c>
      <c r="BV45" s="17">
        <v>4.5999999999999996</v>
      </c>
      <c r="BW45" s="17">
        <v>7.3</v>
      </c>
      <c r="BX45" s="17">
        <v>5.5</v>
      </c>
      <c r="BY45" s="17">
        <v>4.8</v>
      </c>
      <c r="BZ45" s="17">
        <v>2.2999999999999998</v>
      </c>
      <c r="CA45" s="17">
        <v>1.3</v>
      </c>
      <c r="CB45" s="112">
        <f t="shared" si="16"/>
        <v>11.8</v>
      </c>
      <c r="CC45" s="112">
        <f t="shared" si="17"/>
        <v>67</v>
      </c>
      <c r="CD45" s="112">
        <f t="shared" si="18"/>
        <v>21.200000000000003</v>
      </c>
    </row>
    <row r="46" spans="1:82" s="25" customFormat="1" x14ac:dyDescent="0.25">
      <c r="A46" s="24" t="s">
        <v>1735</v>
      </c>
      <c r="B46" s="25" t="s">
        <v>1736</v>
      </c>
      <c r="C46" s="26" t="s">
        <v>1737</v>
      </c>
      <c r="D46" s="26" t="s">
        <v>2097</v>
      </c>
      <c r="E46" s="25" t="s">
        <v>476</v>
      </c>
      <c r="F46" s="27" t="s">
        <v>477</v>
      </c>
      <c r="G46" s="27" t="s">
        <v>440</v>
      </c>
      <c r="H46" s="27" t="s">
        <v>1738</v>
      </c>
      <c r="I46" s="27" t="s">
        <v>1739</v>
      </c>
      <c r="J46" s="27" t="s">
        <v>1978</v>
      </c>
      <c r="K46" s="27" t="s">
        <v>1978</v>
      </c>
      <c r="L46" s="33">
        <v>645.80234122743434</v>
      </c>
      <c r="M46" s="26">
        <f>M57-M56-M55-M54-M53-M52-M51-M50-M49-M48-M47</f>
        <v>24213</v>
      </c>
      <c r="N46" s="29">
        <f t="shared" si="67"/>
        <v>37.492895974920025</v>
      </c>
      <c r="O46" s="26">
        <f>O57-O56-O55-O54-O53-O52-O51-O50-O49-O48-O47</f>
        <v>8861</v>
      </c>
      <c r="P46" s="28">
        <f>Q46/O46</f>
        <v>2.611894819997743</v>
      </c>
      <c r="Q46" s="26">
        <f>Q57-Q56-Q55-Q54-Q53-Q52-Q51-Q50-Q49-Q48-Q47</f>
        <v>23144</v>
      </c>
      <c r="R46" s="26">
        <f>R57-R56-R55-R54-R53-R52-R51-R50-R49-R48-R47</f>
        <v>612</v>
      </c>
      <c r="S46" s="26">
        <f t="shared" ref="S46:AG46" si="92">S57-S56-S55-S54-S53-S52-S51-S50-S49-S48-S47</f>
        <v>556</v>
      </c>
      <c r="T46" s="26">
        <f t="shared" si="92"/>
        <v>638</v>
      </c>
      <c r="U46" s="26">
        <f t="shared" si="92"/>
        <v>501</v>
      </c>
      <c r="V46" s="26">
        <f t="shared" si="92"/>
        <v>573</v>
      </c>
      <c r="W46" s="26">
        <f t="shared" si="92"/>
        <v>541</v>
      </c>
      <c r="X46" s="26">
        <f t="shared" si="92"/>
        <v>394</v>
      </c>
      <c r="Y46" s="26">
        <f t="shared" si="92"/>
        <v>239</v>
      </c>
      <c r="Z46" s="26">
        <f t="shared" si="92"/>
        <v>416</v>
      </c>
      <c r="AA46" s="26">
        <f t="shared" si="92"/>
        <v>1020</v>
      </c>
      <c r="AB46" s="26">
        <f t="shared" si="92"/>
        <v>852</v>
      </c>
      <c r="AC46" s="26">
        <f t="shared" si="92"/>
        <v>1000</v>
      </c>
      <c r="AD46" s="26">
        <f t="shared" si="92"/>
        <v>868</v>
      </c>
      <c r="AE46" s="26">
        <f t="shared" si="92"/>
        <v>385</v>
      </c>
      <c r="AF46" s="26">
        <f t="shared" si="92"/>
        <v>162</v>
      </c>
      <c r="AG46" s="26">
        <f t="shared" si="92"/>
        <v>103</v>
      </c>
      <c r="AH46" s="121">
        <f t="shared" si="61"/>
        <v>0.20381446789301433</v>
      </c>
      <c r="AI46" s="121">
        <f t="shared" si="62"/>
        <v>0.12120528157092879</v>
      </c>
      <c r="AJ46" s="121">
        <f t="shared" si="63"/>
        <v>0.17943798668321859</v>
      </c>
      <c r="AK46" s="122">
        <f t="shared" si="64"/>
        <v>0.11511116126847985</v>
      </c>
      <c r="AL46" s="121">
        <f t="shared" si="65"/>
        <v>0.38031824850468343</v>
      </c>
      <c r="AM46" s="39">
        <v>22677</v>
      </c>
      <c r="AN46" s="39">
        <v>45988</v>
      </c>
      <c r="AO46" s="121">
        <f t="shared" si="66"/>
        <v>0.50445773614716172</v>
      </c>
      <c r="AP46" s="26">
        <f>AP57-AP56-AP55-AP54-AP53-AP52-AP51-AP50-AP49-AP48-AP47</f>
        <v>8861</v>
      </c>
      <c r="AQ46" s="26">
        <f t="shared" ref="AQ46:AS46" si="93">AQ57-AQ56-AQ55-AQ54-AQ53-AQ52-AQ51-AQ50-AQ49-AQ48-AQ47</f>
        <v>2204</v>
      </c>
      <c r="AR46" s="26">
        <f t="shared" si="93"/>
        <v>7488</v>
      </c>
      <c r="AS46" s="26">
        <f t="shared" si="93"/>
        <v>1373</v>
      </c>
      <c r="AT46" s="26">
        <f>AT57-AT56-AT55-AT54-AT53-AT52-AT51-AT50-AT49-AT48-AT47</f>
        <v>272</v>
      </c>
      <c r="AU46" s="26">
        <f t="shared" ref="AU46:BC46" si="94">AU57-AU56-AU55-AU54-AU53-AU52-AU51-AU50-AU49-AU48-AU47</f>
        <v>197</v>
      </c>
      <c r="AV46" s="26">
        <f t="shared" si="94"/>
        <v>936</v>
      </c>
      <c r="AW46" s="26">
        <f t="shared" si="94"/>
        <v>773</v>
      </c>
      <c r="AX46" s="26">
        <f t="shared" si="94"/>
        <v>317</v>
      </c>
      <c r="AY46" s="26">
        <f t="shared" si="94"/>
        <v>497</v>
      </c>
      <c r="AZ46" s="26">
        <f t="shared" si="94"/>
        <v>737</v>
      </c>
      <c r="BA46" s="26">
        <f t="shared" si="94"/>
        <v>129</v>
      </c>
      <c r="BB46" s="26">
        <f t="shared" si="94"/>
        <v>160</v>
      </c>
      <c r="BC46" s="26">
        <f t="shared" si="94"/>
        <v>1418</v>
      </c>
      <c r="BD46" s="26">
        <f t="shared" ref="BD46" si="95">BD57-BD56-BD55-BD54-BD53-BD52-BD51-BD50-BD49-BD48-BD47</f>
        <v>259</v>
      </c>
      <c r="BE46" s="26">
        <f t="shared" ref="BE46" si="96">BE57-BE56-BE55-BE54-BE53-BE52-BE51-BE50-BE49-BE48-BE47</f>
        <v>104</v>
      </c>
      <c r="BF46" s="26">
        <f t="shared" ref="BF46" si="97">BF57-BF56-BF55-BF54-BF53-BF52-BF51-BF50-BF49-BF48-BF47</f>
        <v>2373</v>
      </c>
      <c r="BG46" s="26">
        <f t="shared" ref="BG46" si="98">BG57-BG56-BG55-BG54-BG53-BG52-BG51-BG50-BG49-BG48-BG47</f>
        <v>118</v>
      </c>
      <c r="BH46" s="26">
        <f t="shared" ref="BH46" si="99">BH57-BH56-BH55-BH54-BH53-BH52-BH51-BH50-BH49-BH48-BH47</f>
        <v>0</v>
      </c>
      <c r="BI46" s="121">
        <f t="shared" si="15"/>
        <v>0.20470446320868516</v>
      </c>
      <c r="BJ46" s="26">
        <v>5.0999999999999996</v>
      </c>
      <c r="BK46" s="26">
        <v>6.1</v>
      </c>
      <c r="BL46" s="26">
        <v>6</v>
      </c>
      <c r="BM46" s="26">
        <v>5.6</v>
      </c>
      <c r="BN46" s="26">
        <v>5.3</v>
      </c>
      <c r="BO46" s="26">
        <v>5.3</v>
      </c>
      <c r="BP46" s="26">
        <v>5.4</v>
      </c>
      <c r="BQ46" s="26">
        <v>5.7</v>
      </c>
      <c r="BR46" s="26">
        <v>6.4</v>
      </c>
      <c r="BS46" s="26">
        <v>6.8</v>
      </c>
      <c r="BT46" s="26">
        <v>6.3</v>
      </c>
      <c r="BU46" s="26">
        <v>6.8</v>
      </c>
      <c r="BV46" s="26">
        <v>8</v>
      </c>
      <c r="BW46" s="26">
        <v>7.5</v>
      </c>
      <c r="BX46" s="26">
        <v>5.4</v>
      </c>
      <c r="BY46" s="26">
        <v>3.2</v>
      </c>
      <c r="BZ46" s="26">
        <v>2.8</v>
      </c>
      <c r="CA46" s="26">
        <v>2.2999999999999998</v>
      </c>
      <c r="CB46" s="115">
        <f t="shared" si="16"/>
        <v>17.2</v>
      </c>
      <c r="CC46" s="115">
        <f t="shared" si="17"/>
        <v>61.599999999999994</v>
      </c>
      <c r="CD46" s="115">
        <f t="shared" si="18"/>
        <v>21.200000000000003</v>
      </c>
    </row>
    <row r="47" spans="1:82" x14ac:dyDescent="0.25">
      <c r="A47" s="7" t="s">
        <v>473</v>
      </c>
      <c r="B47" t="s">
        <v>474</v>
      </c>
      <c r="C47" s="1" t="s">
        <v>475</v>
      </c>
      <c r="D47" s="1" t="s">
        <v>2099</v>
      </c>
      <c r="E47" t="s">
        <v>476</v>
      </c>
      <c r="F47" s="8" t="s">
        <v>477</v>
      </c>
      <c r="G47" s="8" t="s">
        <v>440</v>
      </c>
      <c r="H47" s="8" t="s">
        <v>478</v>
      </c>
      <c r="I47" s="8" t="s">
        <v>479</v>
      </c>
      <c r="J47" s="8">
        <v>5401996</v>
      </c>
      <c r="K47" s="8" t="s">
        <v>115</v>
      </c>
      <c r="L47" s="32">
        <v>1.6625905258673119</v>
      </c>
      <c r="M47" s="1">
        <v>1209</v>
      </c>
      <c r="N47" s="102">
        <f t="shared" si="67"/>
        <v>727.17844904674257</v>
      </c>
      <c r="O47" s="1">
        <v>460</v>
      </c>
      <c r="P47" s="21">
        <v>2.63</v>
      </c>
      <c r="Q47" s="1">
        <v>1209</v>
      </c>
      <c r="R47" s="1">
        <v>71</v>
      </c>
      <c r="S47" s="1">
        <v>57</v>
      </c>
      <c r="T47" s="1">
        <v>17</v>
      </c>
      <c r="U47" s="1">
        <v>35</v>
      </c>
      <c r="V47" s="1">
        <v>34</v>
      </c>
      <c r="W47" s="1">
        <v>41</v>
      </c>
      <c r="X47" s="1">
        <v>0</v>
      </c>
      <c r="Y47" s="1">
        <v>20</v>
      </c>
      <c r="Z47" s="1">
        <v>20</v>
      </c>
      <c r="AA47" s="1">
        <v>23</v>
      </c>
      <c r="AB47" s="1">
        <v>12</v>
      </c>
      <c r="AC47" s="1">
        <v>102</v>
      </c>
      <c r="AD47" s="1">
        <v>24</v>
      </c>
      <c r="AE47" s="1">
        <v>0</v>
      </c>
      <c r="AF47" s="1">
        <v>4</v>
      </c>
      <c r="AG47" s="1">
        <v>0</v>
      </c>
      <c r="AH47" s="106">
        <f t="shared" si="61"/>
        <v>0.31521739130434784</v>
      </c>
      <c r="AI47" s="106">
        <f t="shared" si="62"/>
        <v>0.15</v>
      </c>
      <c r="AJ47" s="106">
        <f t="shared" si="63"/>
        <v>0.17608695652173914</v>
      </c>
      <c r="AK47" s="6">
        <f t="shared" si="64"/>
        <v>0.05</v>
      </c>
      <c r="AL47" s="106">
        <f t="shared" si="65"/>
        <v>0.30869565217391304</v>
      </c>
      <c r="AM47" s="38">
        <v>19947</v>
      </c>
      <c r="AN47" s="38">
        <v>32222</v>
      </c>
      <c r="AO47" s="106">
        <f t="shared" si="66"/>
        <v>0.64130434782608692</v>
      </c>
      <c r="AP47" s="1">
        <v>460</v>
      </c>
      <c r="AQ47" s="1">
        <v>159</v>
      </c>
      <c r="AR47" s="1">
        <v>354</v>
      </c>
      <c r="AS47" s="1">
        <v>106</v>
      </c>
      <c r="AT47" s="1">
        <v>6</v>
      </c>
      <c r="AU47" s="1">
        <v>11</v>
      </c>
      <c r="AV47" s="1">
        <v>128</v>
      </c>
      <c r="AW47" s="1">
        <v>35</v>
      </c>
      <c r="AX47" s="1">
        <v>16</v>
      </c>
      <c r="AY47" s="1">
        <v>59</v>
      </c>
      <c r="AZ47" s="1">
        <v>30</v>
      </c>
      <c r="BA47" s="1">
        <v>10</v>
      </c>
      <c r="BB47" s="1">
        <v>0</v>
      </c>
      <c r="BC47" s="1">
        <v>24</v>
      </c>
      <c r="BD47" s="1">
        <v>11</v>
      </c>
      <c r="BE47" s="1">
        <v>0</v>
      </c>
      <c r="BF47" s="1">
        <v>130</v>
      </c>
      <c r="BG47" s="1">
        <v>0</v>
      </c>
      <c r="BH47" s="1">
        <v>0</v>
      </c>
      <c r="BI47" s="106">
        <f t="shared" si="15"/>
        <v>0.40652173913043477</v>
      </c>
      <c r="BJ47" s="1">
        <v>5.8</v>
      </c>
      <c r="BK47" s="1">
        <v>3.4</v>
      </c>
      <c r="BL47" s="1">
        <v>7.7</v>
      </c>
      <c r="BM47" s="1">
        <v>3.4</v>
      </c>
      <c r="BN47" s="1">
        <v>8.6999999999999993</v>
      </c>
      <c r="BO47" s="1">
        <v>5.5</v>
      </c>
      <c r="BP47" s="1">
        <v>9.3000000000000007</v>
      </c>
      <c r="BQ47" s="1">
        <v>3.2</v>
      </c>
      <c r="BR47" s="1">
        <v>7.4</v>
      </c>
      <c r="BS47" s="1">
        <v>6.2</v>
      </c>
      <c r="BT47" s="1">
        <v>3.5</v>
      </c>
      <c r="BU47" s="1">
        <v>10.1</v>
      </c>
      <c r="BV47" s="1">
        <v>3.8</v>
      </c>
      <c r="BW47" s="1">
        <v>12.2</v>
      </c>
      <c r="BX47" s="1">
        <v>3.6</v>
      </c>
      <c r="BY47" s="1">
        <v>2.5</v>
      </c>
      <c r="BZ47" s="1">
        <v>1.2</v>
      </c>
      <c r="CA47" s="1">
        <v>2.5</v>
      </c>
      <c r="CB47" s="1">
        <f t="shared" si="16"/>
        <v>16.899999999999999</v>
      </c>
      <c r="CC47" s="1">
        <f t="shared" si="17"/>
        <v>61.1</v>
      </c>
      <c r="CD47" s="1">
        <f t="shared" si="18"/>
        <v>21.999999999999996</v>
      </c>
    </row>
    <row r="48" spans="1:82" x14ac:dyDescent="0.25">
      <c r="A48" s="7" t="s">
        <v>836</v>
      </c>
      <c r="B48" t="s">
        <v>837</v>
      </c>
      <c r="C48" s="1" t="s">
        <v>838</v>
      </c>
      <c r="D48" s="1" t="s">
        <v>2099</v>
      </c>
      <c r="E48" t="s">
        <v>476</v>
      </c>
      <c r="F48" s="8" t="s">
        <v>477</v>
      </c>
      <c r="G48" s="8" t="s">
        <v>440</v>
      </c>
      <c r="H48" s="8" t="s">
        <v>839</v>
      </c>
      <c r="I48" s="8" t="s">
        <v>840</v>
      </c>
      <c r="J48" s="8">
        <v>5427028</v>
      </c>
      <c r="K48" s="8" t="s">
        <v>175</v>
      </c>
      <c r="L48" s="32">
        <v>5.5801743854668189</v>
      </c>
      <c r="M48" s="1">
        <v>2882</v>
      </c>
      <c r="N48" s="102">
        <f t="shared" si="67"/>
        <v>516.47131449977098</v>
      </c>
      <c r="O48" s="1">
        <v>1254</v>
      </c>
      <c r="P48" s="21">
        <v>2.27</v>
      </c>
      <c r="Q48" s="1">
        <v>2846</v>
      </c>
      <c r="R48" s="1">
        <v>83</v>
      </c>
      <c r="S48" s="1">
        <v>73</v>
      </c>
      <c r="T48" s="1">
        <v>98</v>
      </c>
      <c r="U48" s="1">
        <v>0</v>
      </c>
      <c r="V48" s="1">
        <v>28</v>
      </c>
      <c r="W48" s="1">
        <v>44</v>
      </c>
      <c r="X48" s="1">
        <v>55</v>
      </c>
      <c r="Y48" s="1">
        <v>110</v>
      </c>
      <c r="Z48" s="1">
        <v>1</v>
      </c>
      <c r="AA48" s="1">
        <v>223</v>
      </c>
      <c r="AB48" s="1">
        <v>128</v>
      </c>
      <c r="AC48" s="1">
        <v>165</v>
      </c>
      <c r="AD48" s="1">
        <v>124</v>
      </c>
      <c r="AE48" s="1">
        <v>38</v>
      </c>
      <c r="AF48" s="1">
        <v>55</v>
      </c>
      <c r="AG48" s="1">
        <v>29</v>
      </c>
      <c r="AH48" s="106">
        <f t="shared" si="61"/>
        <v>0.20255183413078151</v>
      </c>
      <c r="AI48" s="106">
        <f t="shared" si="62"/>
        <v>2.2328548644338118E-2</v>
      </c>
      <c r="AJ48" s="106">
        <f t="shared" si="63"/>
        <v>0.1674641148325359</v>
      </c>
      <c r="AK48" s="6">
        <f t="shared" si="64"/>
        <v>0.17783094098883573</v>
      </c>
      <c r="AL48" s="106">
        <f t="shared" si="65"/>
        <v>0.42982456140350878</v>
      </c>
      <c r="AM48" s="38">
        <v>28595</v>
      </c>
      <c r="AN48" s="38">
        <v>58018</v>
      </c>
      <c r="AO48" s="106">
        <f t="shared" si="66"/>
        <v>0.3923444976076555</v>
      </c>
      <c r="AP48" s="1">
        <v>1254</v>
      </c>
      <c r="AQ48" s="1">
        <v>151</v>
      </c>
      <c r="AR48" s="1">
        <v>899</v>
      </c>
      <c r="AS48" s="1">
        <v>355</v>
      </c>
      <c r="AT48" s="1">
        <v>25</v>
      </c>
      <c r="AU48" s="1">
        <v>0</v>
      </c>
      <c r="AV48" s="1">
        <v>172</v>
      </c>
      <c r="AW48" s="1">
        <v>23</v>
      </c>
      <c r="AX48" s="1">
        <v>16</v>
      </c>
      <c r="AY48" s="1">
        <v>21</v>
      </c>
      <c r="AZ48" s="1">
        <v>122</v>
      </c>
      <c r="BA48" s="1">
        <v>17</v>
      </c>
      <c r="BB48" s="1">
        <v>27</v>
      </c>
      <c r="BC48" s="1">
        <v>211</v>
      </c>
      <c r="BD48" s="1">
        <v>140</v>
      </c>
      <c r="BE48" s="1">
        <v>0</v>
      </c>
      <c r="BF48" s="1">
        <v>311</v>
      </c>
      <c r="BG48" s="1">
        <v>25</v>
      </c>
      <c r="BH48" s="1">
        <v>0</v>
      </c>
      <c r="BI48" s="106">
        <f t="shared" si="15"/>
        <v>0.1981981981981982</v>
      </c>
      <c r="BJ48" s="1">
        <v>4.2</v>
      </c>
      <c r="BK48" s="1">
        <v>6.6</v>
      </c>
      <c r="BL48" s="1">
        <v>5.2</v>
      </c>
      <c r="BM48" s="1">
        <v>6.3</v>
      </c>
      <c r="BN48" s="1">
        <v>1.9</v>
      </c>
      <c r="BO48" s="1">
        <v>3.8</v>
      </c>
      <c r="BP48" s="1">
        <v>6.7</v>
      </c>
      <c r="BQ48" s="1">
        <v>7.7</v>
      </c>
      <c r="BR48" s="1">
        <v>6</v>
      </c>
      <c r="BS48" s="1">
        <v>7.1</v>
      </c>
      <c r="BT48" s="1">
        <v>6</v>
      </c>
      <c r="BU48" s="1">
        <v>6.4</v>
      </c>
      <c r="BV48" s="1">
        <v>8.6999999999999993</v>
      </c>
      <c r="BW48" s="1">
        <v>5.8</v>
      </c>
      <c r="BX48" s="1">
        <v>3.7</v>
      </c>
      <c r="BY48" s="1">
        <v>4.5</v>
      </c>
      <c r="BZ48" s="1">
        <v>7.3</v>
      </c>
      <c r="CA48" s="1">
        <v>2.1</v>
      </c>
      <c r="CB48" s="1">
        <f t="shared" si="16"/>
        <v>16</v>
      </c>
      <c r="CC48" s="1">
        <f t="shared" si="17"/>
        <v>60.599999999999994</v>
      </c>
      <c r="CD48" s="1">
        <f t="shared" si="18"/>
        <v>23.400000000000002</v>
      </c>
    </row>
    <row r="49" spans="1:82" s="18" customFormat="1" x14ac:dyDescent="0.25">
      <c r="A49" s="7" t="s">
        <v>887</v>
      </c>
      <c r="B49" t="s">
        <v>888</v>
      </c>
      <c r="C49" s="1" t="s">
        <v>889</v>
      </c>
      <c r="D49" s="1" t="s">
        <v>2099</v>
      </c>
      <c r="E49" t="s">
        <v>476</v>
      </c>
      <c r="F49" s="8" t="s">
        <v>477</v>
      </c>
      <c r="G49" s="8" t="s">
        <v>440</v>
      </c>
      <c r="H49" s="8" t="s">
        <v>890</v>
      </c>
      <c r="I49" s="8" t="s">
        <v>891</v>
      </c>
      <c r="J49" s="8">
        <v>5430364</v>
      </c>
      <c r="K49" s="8" t="s">
        <v>184</v>
      </c>
      <c r="L49" s="32">
        <v>1.627237878215593</v>
      </c>
      <c r="M49" s="1">
        <v>623</v>
      </c>
      <c r="N49" s="102">
        <f t="shared" si="67"/>
        <v>382.85736113958541</v>
      </c>
      <c r="O49" s="1">
        <v>236</v>
      </c>
      <c r="P49" s="21">
        <v>2.64</v>
      </c>
      <c r="Q49" s="1">
        <v>623</v>
      </c>
      <c r="R49" s="1">
        <v>57</v>
      </c>
      <c r="S49" s="1">
        <v>22</v>
      </c>
      <c r="T49" s="1">
        <v>26</v>
      </c>
      <c r="U49" s="1">
        <v>10</v>
      </c>
      <c r="V49" s="1">
        <v>10</v>
      </c>
      <c r="W49" s="1">
        <v>9</v>
      </c>
      <c r="X49" s="1">
        <v>14</v>
      </c>
      <c r="Y49" s="1">
        <v>0</v>
      </c>
      <c r="Z49" s="1">
        <v>23</v>
      </c>
      <c r="AA49" s="1">
        <v>4</v>
      </c>
      <c r="AB49" s="1">
        <v>29</v>
      </c>
      <c r="AC49" s="1">
        <v>18</v>
      </c>
      <c r="AD49" s="1">
        <v>0</v>
      </c>
      <c r="AE49" s="1">
        <v>14</v>
      </c>
      <c r="AF49" s="1">
        <v>0</v>
      </c>
      <c r="AG49" s="1">
        <v>0</v>
      </c>
      <c r="AH49" s="106">
        <f t="shared" si="61"/>
        <v>0.44491525423728812</v>
      </c>
      <c r="AI49" s="106">
        <f t="shared" si="62"/>
        <v>8.4745762711864403E-2</v>
      </c>
      <c r="AJ49" s="106">
        <f t="shared" si="63"/>
        <v>0.19491525423728814</v>
      </c>
      <c r="AK49" s="6">
        <f t="shared" si="64"/>
        <v>1.6949152542372881E-2</v>
      </c>
      <c r="AL49" s="106">
        <f t="shared" si="65"/>
        <v>0.25847457627118642</v>
      </c>
      <c r="AM49" s="38">
        <v>14457</v>
      </c>
      <c r="AN49" s="38">
        <v>25750</v>
      </c>
      <c r="AO49" s="106">
        <f t="shared" si="66"/>
        <v>0.72457627118644063</v>
      </c>
      <c r="AP49" s="1">
        <v>236</v>
      </c>
      <c r="AQ49" s="1">
        <v>99</v>
      </c>
      <c r="AR49" s="1">
        <v>93</v>
      </c>
      <c r="AS49" s="1">
        <v>143</v>
      </c>
      <c r="AT49" s="1">
        <v>0</v>
      </c>
      <c r="AU49" s="1">
        <v>1</v>
      </c>
      <c r="AV49" s="1">
        <v>69</v>
      </c>
      <c r="AW49" s="1">
        <v>19</v>
      </c>
      <c r="AX49" s="1">
        <v>10</v>
      </c>
      <c r="AY49" s="1">
        <v>0</v>
      </c>
      <c r="AZ49" s="111">
        <v>29</v>
      </c>
      <c r="BA49" s="1">
        <v>8</v>
      </c>
      <c r="BB49" s="1">
        <v>0</v>
      </c>
      <c r="BC49" s="1">
        <v>33</v>
      </c>
      <c r="BD49" s="1">
        <v>0</v>
      </c>
      <c r="BE49" s="1">
        <v>0</v>
      </c>
      <c r="BF49" s="1">
        <v>14</v>
      </c>
      <c r="BG49" s="1">
        <v>0</v>
      </c>
      <c r="BH49" s="1">
        <v>0</v>
      </c>
      <c r="BI49" s="106">
        <f t="shared" si="15"/>
        <v>0.37704918032786883</v>
      </c>
      <c r="BJ49" s="1">
        <v>11.9</v>
      </c>
      <c r="BK49" s="1">
        <v>4.3</v>
      </c>
      <c r="BL49" s="1">
        <v>5.9</v>
      </c>
      <c r="BM49" s="1">
        <v>6.9</v>
      </c>
      <c r="BN49" s="1">
        <v>3.5</v>
      </c>
      <c r="BO49" s="1">
        <v>17.5</v>
      </c>
      <c r="BP49" s="1">
        <v>8.3000000000000007</v>
      </c>
      <c r="BQ49" s="1">
        <v>3.5</v>
      </c>
      <c r="BR49" s="1">
        <v>5.9</v>
      </c>
      <c r="BS49" s="1">
        <v>7.5</v>
      </c>
      <c r="BT49" s="1">
        <v>4.7</v>
      </c>
      <c r="BU49" s="1">
        <v>6.7</v>
      </c>
      <c r="BV49" s="1">
        <v>3.2</v>
      </c>
      <c r="BW49" s="1">
        <v>4.5</v>
      </c>
      <c r="BX49" s="1">
        <v>1.1000000000000001</v>
      </c>
      <c r="BY49" s="1">
        <v>2.7</v>
      </c>
      <c r="BZ49" s="1">
        <v>1.6</v>
      </c>
      <c r="CA49" s="1">
        <v>0</v>
      </c>
      <c r="CB49" s="1">
        <f t="shared" si="16"/>
        <v>22.1</v>
      </c>
      <c r="CC49" s="1">
        <f t="shared" si="17"/>
        <v>67.7</v>
      </c>
      <c r="CD49" s="1">
        <f t="shared" si="18"/>
        <v>9.9</v>
      </c>
    </row>
    <row r="50" spans="1:82" x14ac:dyDescent="0.25">
      <c r="A50" s="7" t="s">
        <v>1150</v>
      </c>
      <c r="B50" t="s">
        <v>1151</v>
      </c>
      <c r="C50" s="1" t="s">
        <v>1152</v>
      </c>
      <c r="D50" s="1" t="s">
        <v>2099</v>
      </c>
      <c r="E50" t="s">
        <v>476</v>
      </c>
      <c r="F50" s="8" t="s">
        <v>477</v>
      </c>
      <c r="G50" s="8" t="s">
        <v>440</v>
      </c>
      <c r="H50" s="8" t="s">
        <v>1153</v>
      </c>
      <c r="I50" s="8" t="s">
        <v>1154</v>
      </c>
      <c r="J50" s="8">
        <v>5452780</v>
      </c>
      <c r="K50" s="8" t="s">
        <v>233</v>
      </c>
      <c r="L50" s="32">
        <v>0.40584699649928635</v>
      </c>
      <c r="M50" s="1">
        <v>513</v>
      </c>
      <c r="N50" s="102">
        <f t="shared" si="67"/>
        <v>1264.0231526289047</v>
      </c>
      <c r="O50" s="1">
        <v>200</v>
      </c>
      <c r="P50" s="21">
        <v>2.57</v>
      </c>
      <c r="Q50" s="1">
        <v>513</v>
      </c>
      <c r="R50" s="1">
        <v>22</v>
      </c>
      <c r="S50" s="1">
        <v>21</v>
      </c>
      <c r="T50" s="1">
        <v>3</v>
      </c>
      <c r="U50" s="1">
        <v>45</v>
      </c>
      <c r="V50" s="1">
        <v>14</v>
      </c>
      <c r="W50" s="1">
        <v>7</v>
      </c>
      <c r="X50" s="1">
        <v>24</v>
      </c>
      <c r="Y50" s="1">
        <v>8</v>
      </c>
      <c r="Z50" s="1">
        <v>6</v>
      </c>
      <c r="AA50" s="1">
        <v>42</v>
      </c>
      <c r="AB50" s="1">
        <v>7</v>
      </c>
      <c r="AC50" s="1">
        <v>0</v>
      </c>
      <c r="AD50" s="1">
        <v>1</v>
      </c>
      <c r="AE50" s="1">
        <v>0</v>
      </c>
      <c r="AF50" s="1">
        <v>0</v>
      </c>
      <c r="AG50" s="1">
        <v>0</v>
      </c>
      <c r="AH50" s="106">
        <f t="shared" si="61"/>
        <v>0.23</v>
      </c>
      <c r="AI50" s="106">
        <f t="shared" si="62"/>
        <v>0.29499999999999998</v>
      </c>
      <c r="AJ50" s="106">
        <f t="shared" si="63"/>
        <v>0.22500000000000001</v>
      </c>
      <c r="AK50" s="6">
        <f t="shared" si="64"/>
        <v>0.21</v>
      </c>
      <c r="AL50" s="106">
        <f t="shared" si="65"/>
        <v>0.04</v>
      </c>
      <c r="AM50" s="38">
        <v>11765</v>
      </c>
      <c r="AN50" s="38">
        <v>27500</v>
      </c>
      <c r="AO50" s="106">
        <f t="shared" si="66"/>
        <v>0.75</v>
      </c>
      <c r="AP50" s="1">
        <v>200</v>
      </c>
      <c r="AQ50" s="1">
        <v>57</v>
      </c>
      <c r="AR50" s="1">
        <v>152</v>
      </c>
      <c r="AS50" s="1">
        <v>48</v>
      </c>
      <c r="AT50" s="1">
        <v>3</v>
      </c>
      <c r="AU50" s="1">
        <v>12</v>
      </c>
      <c r="AV50" s="1">
        <v>21</v>
      </c>
      <c r="AW50" s="1">
        <v>55</v>
      </c>
      <c r="AX50" s="1">
        <v>4</v>
      </c>
      <c r="AY50" s="1">
        <v>7</v>
      </c>
      <c r="AZ50" s="1">
        <v>24</v>
      </c>
      <c r="BA50" s="1">
        <v>7</v>
      </c>
      <c r="BB50" s="1">
        <v>0</v>
      </c>
      <c r="BC50" s="1">
        <v>28</v>
      </c>
      <c r="BD50" s="1">
        <v>16</v>
      </c>
      <c r="BE50" s="1">
        <v>5</v>
      </c>
      <c r="BF50" s="1">
        <v>1</v>
      </c>
      <c r="BG50" s="1">
        <v>0</v>
      </c>
      <c r="BH50" s="1">
        <v>0</v>
      </c>
      <c r="BI50" s="106">
        <f t="shared" si="15"/>
        <v>0.18032786885245902</v>
      </c>
      <c r="BJ50" s="1">
        <v>10.7</v>
      </c>
      <c r="BK50" s="1">
        <v>6</v>
      </c>
      <c r="BL50" s="1">
        <v>4.9000000000000004</v>
      </c>
      <c r="BM50" s="1">
        <v>2.2999999999999998</v>
      </c>
      <c r="BN50" s="1">
        <v>4.9000000000000004</v>
      </c>
      <c r="BO50" s="1">
        <v>1.9</v>
      </c>
      <c r="BP50" s="1">
        <v>8.6</v>
      </c>
      <c r="BQ50" s="1">
        <v>5.5</v>
      </c>
      <c r="BR50" s="1">
        <v>6.2</v>
      </c>
      <c r="BS50" s="1">
        <v>1.6</v>
      </c>
      <c r="BT50" s="1">
        <v>7.2</v>
      </c>
      <c r="BU50" s="1">
        <v>4.7</v>
      </c>
      <c r="BV50" s="1">
        <v>4.3</v>
      </c>
      <c r="BW50" s="1">
        <v>10.3</v>
      </c>
      <c r="BX50" s="1">
        <v>13.1</v>
      </c>
      <c r="BY50" s="1">
        <v>5.7</v>
      </c>
      <c r="BZ50" s="1">
        <v>0.8</v>
      </c>
      <c r="CA50" s="1">
        <v>1.4</v>
      </c>
      <c r="CB50" s="1">
        <f t="shared" si="16"/>
        <v>21.6</v>
      </c>
      <c r="CC50" s="1">
        <f t="shared" si="17"/>
        <v>47.2</v>
      </c>
      <c r="CD50" s="1">
        <f t="shared" si="18"/>
        <v>31.299999999999997</v>
      </c>
    </row>
    <row r="51" spans="1:82" s="10" customFormat="1" x14ac:dyDescent="0.25">
      <c r="A51" s="119" t="s">
        <v>1180</v>
      </c>
      <c r="B51" s="10" t="s">
        <v>1181</v>
      </c>
      <c r="C51" s="11" t="s">
        <v>1182</v>
      </c>
      <c r="D51" s="11" t="s">
        <v>2099</v>
      </c>
      <c r="E51" s="10" t="s">
        <v>1183</v>
      </c>
      <c r="F51" s="12" t="s">
        <v>477</v>
      </c>
      <c r="G51" s="12" t="s">
        <v>440</v>
      </c>
      <c r="H51" s="12" t="s">
        <v>1184</v>
      </c>
      <c r="I51" s="12" t="s">
        <v>1185</v>
      </c>
      <c r="J51" s="12">
        <v>5455468</v>
      </c>
      <c r="K51" s="12" t="s">
        <v>239</v>
      </c>
      <c r="L51" s="35">
        <v>1.2139037221606599</v>
      </c>
      <c r="M51" s="11">
        <v>1260</v>
      </c>
      <c r="N51" s="13">
        <f t="shared" si="67"/>
        <v>1037.9735863708302</v>
      </c>
      <c r="O51" s="11">
        <v>484</v>
      </c>
      <c r="P51" s="23">
        <f>Q51/O51</f>
        <v>2.200413223140496</v>
      </c>
      <c r="Q51" s="11">
        <v>1065</v>
      </c>
      <c r="R51" s="11">
        <v>98</v>
      </c>
      <c r="S51" s="11">
        <v>80</v>
      </c>
      <c r="T51" s="11">
        <v>36</v>
      </c>
      <c r="U51" s="11">
        <v>44</v>
      </c>
      <c r="V51" s="11">
        <v>26</v>
      </c>
      <c r="W51" s="11">
        <v>44</v>
      </c>
      <c r="X51" s="11">
        <v>12</v>
      </c>
      <c r="Y51" s="11">
        <v>11</v>
      </c>
      <c r="Z51" s="11">
        <v>4</v>
      </c>
      <c r="AA51" s="11">
        <v>22</v>
      </c>
      <c r="AB51" s="11">
        <v>41</v>
      </c>
      <c r="AC51" s="11">
        <v>29</v>
      </c>
      <c r="AD51" s="11">
        <v>18</v>
      </c>
      <c r="AE51" s="11">
        <v>7</v>
      </c>
      <c r="AF51" s="11">
        <v>9</v>
      </c>
      <c r="AG51" s="11">
        <v>2</v>
      </c>
      <c r="AH51" s="117">
        <f>(R51+S51+T51)/(R51+S51+T51+U51+V51+W51+X51+Y51+Z51+AA51+AB51+AC51+AD51+AE51+AF51+AG51)</f>
        <v>0.44306418219461696</v>
      </c>
      <c r="AI51" s="117">
        <f>(U51+V51)/(R51+S51+T51+U51+V51+W51+X51+Y51+Z51+AA51+AB51+AC51+AD51+AE51+AF51+AG51)</f>
        <v>0.14492753623188406</v>
      </c>
      <c r="AJ51" s="117">
        <f>(W51+X51+Y51+Z51)/(R51+S51+T51+U51+V51+W51+X51+Y51+Z51+AA51+AB51+AC51+AD51+AE51+AG51+AF51)</f>
        <v>0.14699792960662525</v>
      </c>
      <c r="AK51" s="13">
        <f>AA51/(R51+S51+T51+U51+V51+W51+X51+Y51+Z51+AA51+AB51+AC51+AD51+AE51+AF51+AG51)</f>
        <v>4.5548654244306416E-2</v>
      </c>
      <c r="AL51" s="117">
        <f>(AB51+AC51+AD51+AE51+AF51+AG51)/(R51+S51+T51+U51+V51+W51+X51+Y51+Z51+AA51+AB51+AC51+AD51+AE51+AF51+AG51)</f>
        <v>0.21946169772256729</v>
      </c>
      <c r="AM51" s="40">
        <v>15678</v>
      </c>
      <c r="AN51" s="40">
        <v>23371</v>
      </c>
      <c r="AO51" s="117">
        <f>(R51+S51+T51+U51+V51+W51+X51+Y51+Z51)/(R51+S51+T51+U51+V51+W51+X51+Y51+Z51+AA51+AB51+AC51+AD51+AE51+AF51+AG51)</f>
        <v>0.73498964803312627</v>
      </c>
      <c r="AP51" s="11">
        <v>484</v>
      </c>
      <c r="AQ51" s="11">
        <v>175</v>
      </c>
      <c r="AR51" s="11">
        <v>168</v>
      </c>
      <c r="AS51" s="11">
        <v>316</v>
      </c>
      <c r="AT51" s="11">
        <v>2</v>
      </c>
      <c r="AU51" s="11">
        <v>31</v>
      </c>
      <c r="AV51" s="11">
        <v>162</v>
      </c>
      <c r="AW51" s="11">
        <v>57</v>
      </c>
      <c r="AX51" s="11">
        <v>21</v>
      </c>
      <c r="AY51" s="11">
        <v>17</v>
      </c>
      <c r="AZ51" s="11">
        <v>16</v>
      </c>
      <c r="BA51" s="11">
        <v>7</v>
      </c>
      <c r="BB51" s="11">
        <v>5</v>
      </c>
      <c r="BC51" s="11">
        <v>47</v>
      </c>
      <c r="BD51" s="11">
        <v>11</v>
      </c>
      <c r="BE51" s="11">
        <v>0</v>
      </c>
      <c r="BF51" s="11">
        <v>56</v>
      </c>
      <c r="BG51" s="11">
        <v>7</v>
      </c>
      <c r="BH51" s="11">
        <v>0</v>
      </c>
      <c r="BI51" s="117">
        <f t="shared" si="15"/>
        <v>0.4191343963553531</v>
      </c>
      <c r="BJ51" s="11">
        <v>6.9</v>
      </c>
      <c r="BK51" s="11">
        <v>5.2</v>
      </c>
      <c r="BL51" s="11">
        <v>3.6</v>
      </c>
      <c r="BM51" s="11">
        <v>13.6</v>
      </c>
      <c r="BN51" s="11">
        <v>11.3</v>
      </c>
      <c r="BO51" s="11">
        <v>2.8</v>
      </c>
      <c r="BP51" s="11">
        <v>5</v>
      </c>
      <c r="BQ51" s="11">
        <v>1.9</v>
      </c>
      <c r="BR51" s="11">
        <v>8.9</v>
      </c>
      <c r="BS51" s="11">
        <v>5.6</v>
      </c>
      <c r="BT51" s="11">
        <v>4.9000000000000004</v>
      </c>
      <c r="BU51" s="11">
        <v>5.4</v>
      </c>
      <c r="BV51" s="11">
        <v>7.5</v>
      </c>
      <c r="BW51" s="11">
        <v>4.7</v>
      </c>
      <c r="BX51" s="11">
        <v>5.5</v>
      </c>
      <c r="BY51" s="11">
        <v>2.6</v>
      </c>
      <c r="BZ51" s="11">
        <v>2.2000000000000002</v>
      </c>
      <c r="CA51" s="11">
        <v>2.6</v>
      </c>
      <c r="CB51" s="11">
        <f t="shared" si="16"/>
        <v>15.700000000000001</v>
      </c>
      <c r="CC51" s="11">
        <f t="shared" si="17"/>
        <v>66.900000000000006</v>
      </c>
      <c r="CD51" s="11">
        <f t="shared" si="18"/>
        <v>17.600000000000001</v>
      </c>
    </row>
    <row r="52" spans="1:82" s="18" customFormat="1" x14ac:dyDescent="0.25">
      <c r="A52" s="7" t="s">
        <v>1209</v>
      </c>
      <c r="B52" t="s">
        <v>1210</v>
      </c>
      <c r="C52" s="1" t="s">
        <v>1211</v>
      </c>
      <c r="D52" s="1" t="s">
        <v>2099</v>
      </c>
      <c r="E52" t="s">
        <v>476</v>
      </c>
      <c r="F52" s="8" t="s">
        <v>477</v>
      </c>
      <c r="G52" s="8" t="s">
        <v>440</v>
      </c>
      <c r="H52" s="8" t="s">
        <v>1212</v>
      </c>
      <c r="I52" s="8" t="s">
        <v>1213</v>
      </c>
      <c r="J52" s="8">
        <v>5456404</v>
      </c>
      <c r="K52" s="8" t="s">
        <v>244</v>
      </c>
      <c r="L52" s="32">
        <v>1.3983466896374823</v>
      </c>
      <c r="M52" s="1">
        <v>1009</v>
      </c>
      <c r="N52" s="102">
        <f t="shared" si="67"/>
        <v>721.56640944427068</v>
      </c>
      <c r="O52" s="1">
        <v>476</v>
      </c>
      <c r="P52" s="21">
        <v>2.08</v>
      </c>
      <c r="Q52" s="1">
        <v>989</v>
      </c>
      <c r="R52" s="1">
        <v>83</v>
      </c>
      <c r="S52" s="1">
        <v>24</v>
      </c>
      <c r="T52" s="1">
        <v>77</v>
      </c>
      <c r="U52" s="1">
        <v>51</v>
      </c>
      <c r="V52" s="1">
        <v>28</v>
      </c>
      <c r="W52" s="1">
        <v>16</v>
      </c>
      <c r="X52" s="1">
        <v>28</v>
      </c>
      <c r="Y52" s="1">
        <v>30</v>
      </c>
      <c r="Z52" s="1">
        <v>23</v>
      </c>
      <c r="AA52" s="1">
        <v>28</v>
      </c>
      <c r="AB52" s="1">
        <v>27</v>
      </c>
      <c r="AC52" s="1">
        <v>31</v>
      </c>
      <c r="AD52" s="1">
        <v>9</v>
      </c>
      <c r="AE52" s="1">
        <v>21</v>
      </c>
      <c r="AF52" s="1">
        <v>0</v>
      </c>
      <c r="AG52" s="1">
        <v>0</v>
      </c>
      <c r="AH52" s="106">
        <f>(R52+S52+T52)/O52</f>
        <v>0.38655462184873951</v>
      </c>
      <c r="AI52" s="106">
        <f>(U52+V52)/O52</f>
        <v>0.16596638655462184</v>
      </c>
      <c r="AJ52" s="106">
        <f>(W52+X52+Y52+Z52)/O52</f>
        <v>0.20378151260504201</v>
      </c>
      <c r="AK52" s="6">
        <f>AA52/O52</f>
        <v>5.8823529411764705E-2</v>
      </c>
      <c r="AL52" s="106">
        <f>(AB52+AC52+AD52+AE52+AF52+AG52)/O52</f>
        <v>0.18487394957983194</v>
      </c>
      <c r="AM52" s="38">
        <v>17823</v>
      </c>
      <c r="AN52" s="38">
        <v>25682</v>
      </c>
      <c r="AO52" s="106">
        <f>(R52+S52+T52+U52+V52+W52+X52+Y52+Z52)/O52</f>
        <v>0.75630252100840334</v>
      </c>
      <c r="AP52" s="1">
        <v>476</v>
      </c>
      <c r="AQ52" s="1">
        <v>67</v>
      </c>
      <c r="AR52" s="1">
        <v>243</v>
      </c>
      <c r="AS52" s="1">
        <v>233</v>
      </c>
      <c r="AT52" s="1">
        <v>24</v>
      </c>
      <c r="AU52" s="1">
        <v>40</v>
      </c>
      <c r="AV52" s="1">
        <v>82</v>
      </c>
      <c r="AW52" s="1">
        <v>48</v>
      </c>
      <c r="AX52" s="1">
        <v>15</v>
      </c>
      <c r="AY52" s="1">
        <v>32</v>
      </c>
      <c r="AZ52" s="11">
        <v>37</v>
      </c>
      <c r="BA52" s="1">
        <v>8</v>
      </c>
      <c r="BB52" s="1">
        <v>20</v>
      </c>
      <c r="BC52" s="1">
        <v>51</v>
      </c>
      <c r="BD52" s="1">
        <v>0</v>
      </c>
      <c r="BE52" s="1">
        <v>0</v>
      </c>
      <c r="BF52" s="1">
        <v>52</v>
      </c>
      <c r="BG52" s="1">
        <v>6</v>
      </c>
      <c r="BH52" s="1">
        <v>3</v>
      </c>
      <c r="BI52" s="106">
        <f t="shared" si="15"/>
        <v>0.32775119617224879</v>
      </c>
      <c r="BJ52" s="1">
        <v>3.2</v>
      </c>
      <c r="BK52" s="1">
        <v>4.4000000000000004</v>
      </c>
      <c r="BL52" s="1">
        <v>4.9000000000000004</v>
      </c>
      <c r="BM52" s="1">
        <v>5.4</v>
      </c>
      <c r="BN52" s="1">
        <v>9.6</v>
      </c>
      <c r="BO52" s="1">
        <v>4.7</v>
      </c>
      <c r="BP52" s="1">
        <v>7.8</v>
      </c>
      <c r="BQ52" s="1">
        <v>7.2</v>
      </c>
      <c r="BR52" s="1">
        <v>5.3</v>
      </c>
      <c r="BS52" s="1">
        <v>10.8</v>
      </c>
      <c r="BT52" s="1">
        <v>4.4000000000000004</v>
      </c>
      <c r="BU52" s="1">
        <v>3.6</v>
      </c>
      <c r="BV52" s="1">
        <v>5.0999999999999996</v>
      </c>
      <c r="BW52" s="1">
        <v>11.4</v>
      </c>
      <c r="BX52" s="1">
        <v>5.8</v>
      </c>
      <c r="BY52" s="1">
        <v>1.1000000000000001</v>
      </c>
      <c r="BZ52" s="1">
        <v>3.7</v>
      </c>
      <c r="CA52" s="1">
        <v>1.9</v>
      </c>
      <c r="CB52" s="1">
        <f t="shared" si="16"/>
        <v>12.5</v>
      </c>
      <c r="CC52" s="1">
        <f t="shared" si="17"/>
        <v>63.9</v>
      </c>
      <c r="CD52" s="1">
        <f t="shared" si="18"/>
        <v>23.9</v>
      </c>
    </row>
    <row r="53" spans="1:82" x14ac:dyDescent="0.25">
      <c r="A53" s="7" t="s">
        <v>1265</v>
      </c>
      <c r="B53" t="s">
        <v>1266</v>
      </c>
      <c r="C53" s="1" t="s">
        <v>1267</v>
      </c>
      <c r="D53" s="1" t="s">
        <v>2099</v>
      </c>
      <c r="E53" t="s">
        <v>476</v>
      </c>
      <c r="F53" s="8" t="s">
        <v>477</v>
      </c>
      <c r="G53" s="8" t="s">
        <v>440</v>
      </c>
      <c r="H53" s="8" t="s">
        <v>1268</v>
      </c>
      <c r="I53" s="8" t="s">
        <v>1269</v>
      </c>
      <c r="J53" s="8">
        <v>5460028</v>
      </c>
      <c r="K53" s="8" t="s">
        <v>254</v>
      </c>
      <c r="L53" s="32">
        <v>9.6222691491939898</v>
      </c>
      <c r="M53" s="1">
        <v>8228</v>
      </c>
      <c r="N53" s="102">
        <f t="shared" si="67"/>
        <v>855.09975582934294</v>
      </c>
      <c r="O53" s="1">
        <v>3410</v>
      </c>
      <c r="P53" s="21">
        <v>2.37</v>
      </c>
      <c r="Q53" s="1">
        <v>8095</v>
      </c>
      <c r="R53" s="1">
        <v>224</v>
      </c>
      <c r="S53" s="1">
        <v>380</v>
      </c>
      <c r="T53" s="1">
        <v>167</v>
      </c>
      <c r="U53" s="1">
        <v>224</v>
      </c>
      <c r="V53" s="1">
        <v>226</v>
      </c>
      <c r="W53" s="1">
        <v>142</v>
      </c>
      <c r="X53" s="1">
        <v>148</v>
      </c>
      <c r="Y53" s="1">
        <v>144</v>
      </c>
      <c r="Z53" s="1">
        <v>292</v>
      </c>
      <c r="AA53" s="1">
        <v>216</v>
      </c>
      <c r="AB53" s="1">
        <v>329</v>
      </c>
      <c r="AC53" s="1">
        <v>489</v>
      </c>
      <c r="AD53" s="1">
        <v>184</v>
      </c>
      <c r="AE53" s="1">
        <v>77</v>
      </c>
      <c r="AF53" s="1">
        <v>55</v>
      </c>
      <c r="AG53" s="1">
        <v>113</v>
      </c>
      <c r="AH53" s="106">
        <f>(R53+S53+T53)/O53</f>
        <v>0.22609970674486804</v>
      </c>
      <c r="AI53" s="106">
        <f>(U53+V53)/O53</f>
        <v>0.13196480938416422</v>
      </c>
      <c r="AJ53" s="106">
        <f>(W53+X53+Y53+Z53)/O53</f>
        <v>0.2129032258064516</v>
      </c>
      <c r="AK53" s="6">
        <f>AA53/O53</f>
        <v>6.3343108504398823E-2</v>
      </c>
      <c r="AL53" s="106">
        <f>(AB53+AC53+AD53+AE53+AF53+AG53)/O53</f>
        <v>0.36568914956011728</v>
      </c>
      <c r="AM53" s="38">
        <v>24696</v>
      </c>
      <c r="AN53" s="38">
        <v>45460</v>
      </c>
      <c r="AO53" s="106">
        <f>(R53+S53+T53+U53+V53+W53+X53+Y53+Z53)/O53</f>
        <v>0.57096774193548383</v>
      </c>
      <c r="AP53" s="1">
        <v>3410</v>
      </c>
      <c r="AQ53" s="1">
        <v>568</v>
      </c>
      <c r="AR53" s="1">
        <v>2598</v>
      </c>
      <c r="AS53" s="1">
        <v>812</v>
      </c>
      <c r="AT53" s="1">
        <v>18</v>
      </c>
      <c r="AU53" s="1">
        <v>102</v>
      </c>
      <c r="AV53" s="1">
        <v>498</v>
      </c>
      <c r="AW53" s="1">
        <v>195</v>
      </c>
      <c r="AX53" s="1">
        <v>137</v>
      </c>
      <c r="AY53" s="1">
        <v>260</v>
      </c>
      <c r="AZ53" s="11">
        <v>302</v>
      </c>
      <c r="BA53" s="1">
        <v>195</v>
      </c>
      <c r="BB53" s="1">
        <v>87</v>
      </c>
      <c r="BC53" s="1">
        <v>454</v>
      </c>
      <c r="BD53" s="1">
        <v>56</v>
      </c>
      <c r="BE53" s="1">
        <v>26</v>
      </c>
      <c r="BF53" s="1">
        <v>762</v>
      </c>
      <c r="BG53" s="1">
        <v>116</v>
      </c>
      <c r="BH53" s="1">
        <v>0</v>
      </c>
      <c r="BI53" s="106">
        <f t="shared" si="15"/>
        <v>0.27150872817955113</v>
      </c>
      <c r="BJ53" s="1">
        <v>7</v>
      </c>
      <c r="BK53" s="1">
        <v>7.5</v>
      </c>
      <c r="BL53" s="1">
        <v>5.4</v>
      </c>
      <c r="BM53" s="1">
        <v>5.5</v>
      </c>
      <c r="BN53" s="1">
        <v>3.7</v>
      </c>
      <c r="BO53" s="1">
        <v>5.4</v>
      </c>
      <c r="BP53" s="1">
        <v>6</v>
      </c>
      <c r="BQ53" s="1">
        <v>8.4</v>
      </c>
      <c r="BR53" s="1">
        <v>4.4000000000000004</v>
      </c>
      <c r="BS53" s="1">
        <v>6.1</v>
      </c>
      <c r="BT53" s="1">
        <v>4.3</v>
      </c>
      <c r="BU53" s="1">
        <v>7.7</v>
      </c>
      <c r="BV53" s="1">
        <v>8.1</v>
      </c>
      <c r="BW53" s="1">
        <v>6.3</v>
      </c>
      <c r="BX53" s="1">
        <v>7.2</v>
      </c>
      <c r="BY53" s="1">
        <v>3.2</v>
      </c>
      <c r="BZ53" s="1">
        <v>1.8</v>
      </c>
      <c r="CA53" s="1">
        <v>2</v>
      </c>
      <c r="CB53" s="1">
        <f t="shared" si="16"/>
        <v>19.899999999999999</v>
      </c>
      <c r="CC53" s="1">
        <f t="shared" si="17"/>
        <v>59.6</v>
      </c>
      <c r="CD53" s="1">
        <f t="shared" si="18"/>
        <v>20.5</v>
      </c>
    </row>
    <row r="54" spans="1:82" x14ac:dyDescent="0.25">
      <c r="A54" s="7" t="s">
        <v>1302</v>
      </c>
      <c r="B54" t="s">
        <v>1303</v>
      </c>
      <c r="C54" s="1" t="s">
        <v>1304</v>
      </c>
      <c r="D54" s="1" t="s">
        <v>2099</v>
      </c>
      <c r="E54" t="s">
        <v>476</v>
      </c>
      <c r="F54" s="8" t="s">
        <v>477</v>
      </c>
      <c r="G54" s="8" t="s">
        <v>440</v>
      </c>
      <c r="H54" s="8" t="s">
        <v>1305</v>
      </c>
      <c r="I54" s="8" t="s">
        <v>1306</v>
      </c>
      <c r="J54" s="8">
        <v>5462356</v>
      </c>
      <c r="K54" s="8" t="s">
        <v>261</v>
      </c>
      <c r="L54" s="32">
        <v>0.29967247953424159</v>
      </c>
      <c r="M54" s="1">
        <v>103</v>
      </c>
      <c r="N54" s="102">
        <f t="shared" si="67"/>
        <v>343.7085719719247</v>
      </c>
      <c r="O54" s="1">
        <v>52</v>
      </c>
      <c r="P54" s="21">
        <v>1.98</v>
      </c>
      <c r="Q54" s="1">
        <v>103</v>
      </c>
      <c r="R54" s="1">
        <v>3</v>
      </c>
      <c r="S54" s="1">
        <v>11</v>
      </c>
      <c r="T54" s="1">
        <v>12</v>
      </c>
      <c r="U54" s="1">
        <v>14</v>
      </c>
      <c r="V54" s="1">
        <v>0</v>
      </c>
      <c r="W54" s="1">
        <v>0</v>
      </c>
      <c r="X54" s="1">
        <v>0</v>
      </c>
      <c r="Y54" s="1">
        <v>2</v>
      </c>
      <c r="Z54" s="1">
        <v>0</v>
      </c>
      <c r="AA54" s="1">
        <v>10</v>
      </c>
      <c r="AB54" s="1">
        <v>0</v>
      </c>
      <c r="AC54" s="1">
        <v>0</v>
      </c>
      <c r="AD54" s="1">
        <v>0</v>
      </c>
      <c r="AE54" s="1">
        <v>0</v>
      </c>
      <c r="AF54" s="1">
        <v>0</v>
      </c>
      <c r="AG54" s="1">
        <v>0</v>
      </c>
      <c r="AH54" s="106">
        <f>(R54+S54+T54)/O54</f>
        <v>0.5</v>
      </c>
      <c r="AI54" s="106">
        <f>(U54+V54)/O54</f>
        <v>0.26923076923076922</v>
      </c>
      <c r="AJ54" s="106">
        <f>(W54+X54+Y54+Z54)/O54</f>
        <v>3.8461538461538464E-2</v>
      </c>
      <c r="AK54" s="6">
        <f>AA54/O54</f>
        <v>0.19230769230769232</v>
      </c>
      <c r="AL54" s="106">
        <f>(AB54+AC54+AD54+AE54+AF54+AG54)/O54</f>
        <v>0</v>
      </c>
      <c r="AM54" s="38">
        <v>12583</v>
      </c>
      <c r="AN54" s="38">
        <v>20000</v>
      </c>
      <c r="AO54" s="106">
        <f>(R54+S54+T54+U54+V54+W54+X54+Y54+Z54)/O54</f>
        <v>0.80769230769230771</v>
      </c>
      <c r="AP54" s="1">
        <v>52</v>
      </c>
      <c r="AQ54" s="1">
        <v>20</v>
      </c>
      <c r="AR54" s="1">
        <v>32</v>
      </c>
      <c r="AS54" s="1">
        <v>20</v>
      </c>
      <c r="AT54" s="1">
        <v>0</v>
      </c>
      <c r="AU54" s="1">
        <v>3</v>
      </c>
      <c r="AV54" s="1">
        <v>20</v>
      </c>
      <c r="AW54" s="1">
        <v>1</v>
      </c>
      <c r="AX54" s="1">
        <v>13</v>
      </c>
      <c r="AY54" s="1">
        <v>0</v>
      </c>
      <c r="AZ54" s="11">
        <v>2</v>
      </c>
      <c r="BA54" s="1">
        <v>0</v>
      </c>
      <c r="BB54" s="1">
        <v>0</v>
      </c>
      <c r="BC54" s="1">
        <v>7</v>
      </c>
      <c r="BD54" s="1">
        <v>1</v>
      </c>
      <c r="BE54" s="1">
        <v>2</v>
      </c>
      <c r="BF54" s="1">
        <v>0</v>
      </c>
      <c r="BG54" s="1">
        <v>0</v>
      </c>
      <c r="BH54" s="1">
        <v>0</v>
      </c>
      <c r="BI54" s="106">
        <f t="shared" si="15"/>
        <v>0.44897959183673469</v>
      </c>
      <c r="BJ54" s="1">
        <v>3.9</v>
      </c>
      <c r="BK54" s="1">
        <v>1.9</v>
      </c>
      <c r="BL54" s="1">
        <v>2.9</v>
      </c>
      <c r="BM54" s="1">
        <v>5.8</v>
      </c>
      <c r="BN54" s="1">
        <v>8.6999999999999993</v>
      </c>
      <c r="BO54" s="1">
        <v>0</v>
      </c>
      <c r="BP54" s="1">
        <v>5.8</v>
      </c>
      <c r="BQ54" s="1">
        <v>4.9000000000000004</v>
      </c>
      <c r="BR54" s="1">
        <v>2.9</v>
      </c>
      <c r="BS54" s="1">
        <v>7.8</v>
      </c>
      <c r="BT54" s="1">
        <v>4.9000000000000004</v>
      </c>
      <c r="BU54" s="1">
        <v>16.5</v>
      </c>
      <c r="BV54" s="1">
        <v>20.399999999999999</v>
      </c>
      <c r="BW54" s="1">
        <v>0</v>
      </c>
      <c r="BX54" s="1">
        <v>0</v>
      </c>
      <c r="BY54" s="1">
        <v>4.9000000000000004</v>
      </c>
      <c r="BZ54" s="1">
        <v>6.8</v>
      </c>
      <c r="CA54" s="1">
        <v>1.9</v>
      </c>
      <c r="CB54" s="1">
        <f t="shared" si="16"/>
        <v>8.6999999999999993</v>
      </c>
      <c r="CC54" s="1">
        <f t="shared" si="17"/>
        <v>77.699999999999989</v>
      </c>
      <c r="CD54" s="1">
        <f t="shared" si="18"/>
        <v>13.6</v>
      </c>
    </row>
    <row r="55" spans="1:82" s="10" customFormat="1" x14ac:dyDescent="0.25">
      <c r="A55" s="119" t="s">
        <v>1489</v>
      </c>
      <c r="B55" s="10" t="s">
        <v>1490</v>
      </c>
      <c r="C55" s="11" t="s">
        <v>1491</v>
      </c>
      <c r="D55" s="11" t="s">
        <v>2099</v>
      </c>
      <c r="E55" s="10" t="s">
        <v>476</v>
      </c>
      <c r="F55" s="12" t="s">
        <v>554</v>
      </c>
      <c r="G55" s="12" t="s">
        <v>440</v>
      </c>
      <c r="H55" s="12" t="s">
        <v>1492</v>
      </c>
      <c r="I55" s="12" t="s">
        <v>1493</v>
      </c>
      <c r="J55" s="12">
        <v>5474740</v>
      </c>
      <c r="K55" s="12" t="s">
        <v>297</v>
      </c>
      <c r="L55" s="35">
        <v>0.49741281841510299</v>
      </c>
      <c r="M55" s="11">
        <v>1012</v>
      </c>
      <c r="N55" s="13">
        <f t="shared" si="67"/>
        <v>2034.5273835614378</v>
      </c>
      <c r="O55" s="11">
        <v>399</v>
      </c>
      <c r="P55" s="23">
        <f>Q55/O55</f>
        <v>2.5363408521303259</v>
      </c>
      <c r="Q55" s="11">
        <v>1012</v>
      </c>
      <c r="R55" s="11">
        <v>44</v>
      </c>
      <c r="S55" s="11">
        <v>27</v>
      </c>
      <c r="T55" s="11">
        <v>15</v>
      </c>
      <c r="U55" s="11">
        <v>34</v>
      </c>
      <c r="V55" s="11">
        <v>63</v>
      </c>
      <c r="W55" s="11">
        <v>0</v>
      </c>
      <c r="X55" s="11">
        <v>25</v>
      </c>
      <c r="Y55" s="11">
        <v>36</v>
      </c>
      <c r="Z55" s="11">
        <v>25</v>
      </c>
      <c r="AA55" s="11">
        <v>15</v>
      </c>
      <c r="AB55" s="11">
        <v>35</v>
      </c>
      <c r="AC55" s="11">
        <v>12</v>
      </c>
      <c r="AD55" s="11">
        <v>8</v>
      </c>
      <c r="AE55" s="11">
        <v>52</v>
      </c>
      <c r="AF55" s="11">
        <v>10</v>
      </c>
      <c r="AG55" s="11">
        <v>0</v>
      </c>
      <c r="AH55" s="117">
        <f>(R55+S55+T55)/(R55+S55+T55+U55+V55+W55+X55+Y55+Z55+AA55+AB55+AC55+AD55+AE55+AF55+AG55)</f>
        <v>0.21446384039900249</v>
      </c>
      <c r="AI55" s="117">
        <f>(U55+V55)/(R55+S55+T55+U55+V55+W55+X55+Y55+Z55+AA55+AB55+AC55+AD55+AE55+AF55+AG55)</f>
        <v>0.24189526184538654</v>
      </c>
      <c r="AJ55" s="117">
        <f>(W55+X55+Y55+Z55)/(R55+S55+T55+U55+V55+W55+X55+Y55+Z55+AA55+AB55+AC55+AD55+AE55+AG55+AF55)</f>
        <v>0.21446384039900249</v>
      </c>
      <c r="AK55" s="13">
        <f>AA55/(R55+S55+T55+U55+V55+W55+X55+Y55+Z55+AA55+AB55+AC55+AD55+AE55+AF55+AG55)</f>
        <v>3.7406483790523692E-2</v>
      </c>
      <c r="AL55" s="117">
        <f>(AB55+AC55+AD55+AE55+AF55+AG55)/(R55+S55+T55+U55+V55+W55+X55+Y55+Z55+AA55+AB55+AC55+AD55+AE55+AF55+AG55)</f>
        <v>0.29177057356608477</v>
      </c>
      <c r="AM55" s="40">
        <v>24686</v>
      </c>
      <c r="AN55" s="40">
        <v>37500</v>
      </c>
      <c r="AO55" s="117">
        <f>(R55+S55+T55+U55+V55+W55+X55+Y55+Z55)/(R55+S55+T55+U55+V55+W55+X55+Y55+Z55+AA55+AB55+AC55+AD55+AE55+AF55+AG55)</f>
        <v>0.67082294264339148</v>
      </c>
      <c r="AP55" s="11">
        <v>399</v>
      </c>
      <c r="AQ55" s="11">
        <v>44</v>
      </c>
      <c r="AR55" s="11">
        <v>259</v>
      </c>
      <c r="AS55" s="11">
        <v>140</v>
      </c>
      <c r="AT55" s="11">
        <v>0</v>
      </c>
      <c r="AU55" s="11">
        <v>0</v>
      </c>
      <c r="AV55" s="11">
        <v>69</v>
      </c>
      <c r="AW55" s="11">
        <v>38</v>
      </c>
      <c r="AX55" s="11">
        <v>28</v>
      </c>
      <c r="AY55" s="11">
        <v>14</v>
      </c>
      <c r="AZ55" s="11">
        <v>72</v>
      </c>
      <c r="BA55" s="11">
        <v>5</v>
      </c>
      <c r="BB55" s="11">
        <v>8</v>
      </c>
      <c r="BC55" s="11">
        <v>49</v>
      </c>
      <c r="BD55" s="11">
        <v>0</v>
      </c>
      <c r="BE55" s="11">
        <v>0</v>
      </c>
      <c r="BF55" s="11">
        <v>82</v>
      </c>
      <c r="BG55" s="11">
        <v>0</v>
      </c>
      <c r="BH55" s="11">
        <v>0</v>
      </c>
      <c r="BI55" s="117">
        <f t="shared" si="15"/>
        <v>0.24931506849315069</v>
      </c>
      <c r="BJ55" s="11">
        <v>3.7</v>
      </c>
      <c r="BK55" s="11">
        <v>5.8</v>
      </c>
      <c r="BL55" s="11">
        <v>3.7</v>
      </c>
      <c r="BM55" s="11">
        <v>2.7</v>
      </c>
      <c r="BN55" s="11">
        <v>3.3</v>
      </c>
      <c r="BO55" s="11">
        <v>1.3</v>
      </c>
      <c r="BP55" s="11">
        <v>10.1</v>
      </c>
      <c r="BQ55" s="11">
        <v>0</v>
      </c>
      <c r="BR55" s="11">
        <v>0</v>
      </c>
      <c r="BS55" s="11">
        <v>11</v>
      </c>
      <c r="BT55" s="11">
        <v>8.6</v>
      </c>
      <c r="BU55" s="11">
        <v>3.1</v>
      </c>
      <c r="BV55" s="11">
        <v>2.2999999999999998</v>
      </c>
      <c r="BW55" s="11">
        <v>14.9</v>
      </c>
      <c r="BX55" s="11">
        <v>12.7</v>
      </c>
      <c r="BY55" s="11">
        <v>5</v>
      </c>
      <c r="BZ55" s="11">
        <v>9.1</v>
      </c>
      <c r="CA55" s="11">
        <v>2.6</v>
      </c>
      <c r="CB55" s="11">
        <f t="shared" si="16"/>
        <v>13.2</v>
      </c>
      <c r="CC55" s="11">
        <f t="shared" si="17"/>
        <v>42.4</v>
      </c>
      <c r="CD55" s="11">
        <f t="shared" si="18"/>
        <v>44.300000000000004</v>
      </c>
    </row>
    <row r="56" spans="1:82" s="10" customFormat="1" x14ac:dyDescent="0.25">
      <c r="A56" s="7" t="s">
        <v>1550</v>
      </c>
      <c r="B56" t="s">
        <v>1551</v>
      </c>
      <c r="C56" s="1" t="s">
        <v>1552</v>
      </c>
      <c r="D56" s="1" t="s">
        <v>2099</v>
      </c>
      <c r="E56" t="s">
        <v>476</v>
      </c>
      <c r="F56" s="8" t="s">
        <v>477</v>
      </c>
      <c r="G56" s="8" t="s">
        <v>440</v>
      </c>
      <c r="H56" s="8" t="s">
        <v>1553</v>
      </c>
      <c r="I56" s="8" t="s">
        <v>1554</v>
      </c>
      <c r="J56" s="8">
        <v>5480284</v>
      </c>
      <c r="K56" s="8" t="s">
        <v>309</v>
      </c>
      <c r="L56" s="32">
        <v>9.4192843463469136E-2</v>
      </c>
      <c r="M56" s="1">
        <v>4</v>
      </c>
      <c r="N56" s="102">
        <f t="shared" si="67"/>
        <v>42.466071231317294</v>
      </c>
      <c r="O56" s="1">
        <v>4</v>
      </c>
      <c r="P56" s="21">
        <v>1</v>
      </c>
      <c r="Q56" s="1">
        <v>4</v>
      </c>
      <c r="R56" s="1">
        <v>0</v>
      </c>
      <c r="S56" s="1">
        <v>0</v>
      </c>
      <c r="T56" s="1">
        <v>0</v>
      </c>
      <c r="U56" s="1">
        <v>0</v>
      </c>
      <c r="V56" s="1">
        <v>0</v>
      </c>
      <c r="W56" s="1">
        <v>0</v>
      </c>
      <c r="X56" s="1">
        <v>0</v>
      </c>
      <c r="Y56" s="1">
        <v>0</v>
      </c>
      <c r="Z56" s="1">
        <v>0</v>
      </c>
      <c r="AA56" s="1">
        <v>0</v>
      </c>
      <c r="AB56" s="1">
        <v>0</v>
      </c>
      <c r="AC56" s="1">
        <v>0</v>
      </c>
      <c r="AD56" s="1">
        <v>4</v>
      </c>
      <c r="AE56" s="1">
        <v>0</v>
      </c>
      <c r="AF56" s="1">
        <v>0</v>
      </c>
      <c r="AG56" s="1">
        <v>0</v>
      </c>
      <c r="AH56" s="106">
        <f t="shared" ref="AH56:AH66" si="100">(R56+S56+T56)/O56</f>
        <v>0</v>
      </c>
      <c r="AI56" s="106">
        <f t="shared" ref="AI56:AI66" si="101">(U56+V56)/O56</f>
        <v>0</v>
      </c>
      <c r="AJ56" s="106">
        <f t="shared" ref="AJ56:AJ66" si="102">(W56+X56+Y56+Z56)/O56</f>
        <v>0</v>
      </c>
      <c r="AK56" s="6">
        <f t="shared" ref="AK56:AK66" si="103">AA56/O56</f>
        <v>0</v>
      </c>
      <c r="AL56" s="106">
        <f t="shared" ref="AL56:AL66" si="104">(AB56+AC56+AD56+AE56+AF56+AG56)/O56</f>
        <v>1</v>
      </c>
      <c r="AM56" s="38" t="s">
        <v>2056</v>
      </c>
      <c r="AN56" s="38" t="s">
        <v>2009</v>
      </c>
      <c r="AO56" s="106">
        <f t="shared" ref="AO56:AO66" si="105">(R56+S56+T56+U56+V56+W56+X56+Y56+Z56)/O56</f>
        <v>0</v>
      </c>
      <c r="AP56" s="1">
        <v>4</v>
      </c>
      <c r="AQ56" s="1">
        <v>12</v>
      </c>
      <c r="AR56" s="1">
        <v>0</v>
      </c>
      <c r="AS56" s="1">
        <v>4</v>
      </c>
      <c r="AT56" s="1">
        <v>0</v>
      </c>
      <c r="AU56" s="1">
        <v>0</v>
      </c>
      <c r="AV56" s="1">
        <v>0</v>
      </c>
      <c r="AW56" s="1">
        <v>0</v>
      </c>
      <c r="AX56" s="1">
        <v>0</v>
      </c>
      <c r="AY56" s="1">
        <v>0</v>
      </c>
      <c r="AZ56" s="11">
        <v>0</v>
      </c>
      <c r="BA56" s="1">
        <v>0</v>
      </c>
      <c r="BB56" s="1">
        <v>0</v>
      </c>
      <c r="BC56" s="1">
        <v>0</v>
      </c>
      <c r="BD56" s="1">
        <v>0</v>
      </c>
      <c r="BE56" s="1">
        <v>0</v>
      </c>
      <c r="BF56" s="1">
        <v>0</v>
      </c>
      <c r="BG56" s="1">
        <v>0</v>
      </c>
      <c r="BH56" s="1">
        <v>0</v>
      </c>
      <c r="BI56" s="106" t="s">
        <v>1978</v>
      </c>
      <c r="BJ56" s="1">
        <v>0</v>
      </c>
      <c r="BK56" s="1">
        <v>0</v>
      </c>
      <c r="BL56" s="1">
        <v>0</v>
      </c>
      <c r="BM56" s="1">
        <v>0</v>
      </c>
      <c r="BN56" s="1">
        <v>0</v>
      </c>
      <c r="BO56" s="1">
        <v>0</v>
      </c>
      <c r="BP56" s="1">
        <v>100</v>
      </c>
      <c r="BQ56" s="1">
        <v>0</v>
      </c>
      <c r="BR56" s="1">
        <v>0</v>
      </c>
      <c r="BS56" s="1">
        <v>0</v>
      </c>
      <c r="BT56" s="1">
        <v>0</v>
      </c>
      <c r="BU56" s="1">
        <v>0</v>
      </c>
      <c r="BV56" s="1">
        <v>0</v>
      </c>
      <c r="BW56" s="1">
        <v>0</v>
      </c>
      <c r="BX56" s="1">
        <v>0</v>
      </c>
      <c r="BY56" s="1">
        <v>0</v>
      </c>
      <c r="BZ56" s="1">
        <v>0</v>
      </c>
      <c r="CA56" s="1">
        <v>0</v>
      </c>
      <c r="CB56" s="1">
        <f t="shared" si="16"/>
        <v>0</v>
      </c>
      <c r="CC56" s="1">
        <f t="shared" si="17"/>
        <v>100</v>
      </c>
      <c r="CD56" s="1">
        <f t="shared" si="18"/>
        <v>0</v>
      </c>
    </row>
    <row r="57" spans="1:82" s="18" customFormat="1" x14ac:dyDescent="0.25">
      <c r="A57" s="17" t="s">
        <v>19</v>
      </c>
      <c r="B57" s="42" t="s">
        <v>1984</v>
      </c>
      <c r="D57" s="18" t="s">
        <v>2098</v>
      </c>
      <c r="I57" s="110"/>
      <c r="J57" s="110">
        <v>54019</v>
      </c>
      <c r="K57" s="110" t="s">
        <v>18</v>
      </c>
      <c r="L57" s="34">
        <f>SUM(L46:L56)</f>
        <v>668.20398871588839</v>
      </c>
      <c r="M57" s="17">
        <v>41056</v>
      </c>
      <c r="N57" s="19">
        <f t="shared" si="67"/>
        <v>61.442315061451204</v>
      </c>
      <c r="O57" s="17">
        <v>15836</v>
      </c>
      <c r="P57" s="22">
        <v>2.5</v>
      </c>
      <c r="Q57" s="17">
        <v>39603</v>
      </c>
      <c r="R57" s="17">
        <v>1297</v>
      </c>
      <c r="S57" s="17">
        <v>1251</v>
      </c>
      <c r="T57" s="17">
        <v>1089</v>
      </c>
      <c r="U57" s="17">
        <v>958</v>
      </c>
      <c r="V57" s="17">
        <v>1002</v>
      </c>
      <c r="W57" s="17">
        <v>844</v>
      </c>
      <c r="X57" s="17">
        <v>700</v>
      </c>
      <c r="Y57" s="17">
        <v>600</v>
      </c>
      <c r="Z57" s="17">
        <v>810</v>
      </c>
      <c r="AA57" s="17">
        <v>1603</v>
      </c>
      <c r="AB57" s="17">
        <v>1460</v>
      </c>
      <c r="AC57" s="17">
        <v>1846</v>
      </c>
      <c r="AD57" s="17">
        <v>1240</v>
      </c>
      <c r="AE57" s="17">
        <v>594</v>
      </c>
      <c r="AF57" s="17">
        <v>295</v>
      </c>
      <c r="AG57" s="17">
        <v>247</v>
      </c>
      <c r="AH57" s="113">
        <f t="shared" si="100"/>
        <v>0.22966658247032079</v>
      </c>
      <c r="AI57" s="113">
        <f t="shared" si="101"/>
        <v>0.12376862844152564</v>
      </c>
      <c r="AJ57" s="113">
        <f t="shared" si="102"/>
        <v>0.18653700429401365</v>
      </c>
      <c r="AK57" s="113">
        <f t="shared" si="103"/>
        <v>0.10122505683253347</v>
      </c>
      <c r="AL57" s="113">
        <f t="shared" si="104"/>
        <v>0.35880272796160645</v>
      </c>
      <c r="AM57" s="37">
        <v>22677</v>
      </c>
      <c r="AN57" s="37">
        <v>45988</v>
      </c>
      <c r="AO57" s="113">
        <f t="shared" si="105"/>
        <v>0.53997221520586003</v>
      </c>
      <c r="AP57" s="17">
        <v>15836</v>
      </c>
      <c r="AQ57" s="17">
        <v>3556</v>
      </c>
      <c r="AR57" s="17">
        <v>12286</v>
      </c>
      <c r="AS57" s="17">
        <v>3550</v>
      </c>
      <c r="AT57" s="17">
        <v>350</v>
      </c>
      <c r="AU57" s="17">
        <v>397</v>
      </c>
      <c r="AV57" s="17">
        <v>2157</v>
      </c>
      <c r="AW57" s="17">
        <v>1244</v>
      </c>
      <c r="AX57" s="17">
        <v>577</v>
      </c>
      <c r="AY57" s="17">
        <v>907</v>
      </c>
      <c r="AZ57" s="112">
        <v>1371</v>
      </c>
      <c r="BA57" s="17">
        <v>386</v>
      </c>
      <c r="BB57" s="17">
        <v>307</v>
      </c>
      <c r="BC57" s="17">
        <v>2322</v>
      </c>
      <c r="BD57" s="17">
        <v>494</v>
      </c>
      <c r="BE57" s="17">
        <v>137</v>
      </c>
      <c r="BF57" s="17">
        <v>3781</v>
      </c>
      <c r="BG57" s="17">
        <v>272</v>
      </c>
      <c r="BH57" s="17">
        <v>3</v>
      </c>
      <c r="BI57" s="113">
        <f t="shared" si="15"/>
        <v>0.23876232573954437</v>
      </c>
      <c r="BJ57" s="17">
        <v>5.0999999999999996</v>
      </c>
      <c r="BK57" s="17">
        <v>6.1</v>
      </c>
      <c r="BL57" s="17">
        <v>6</v>
      </c>
      <c r="BM57" s="17">
        <v>5.6</v>
      </c>
      <c r="BN57" s="17">
        <v>5.3</v>
      </c>
      <c r="BO57" s="17">
        <v>5.3</v>
      </c>
      <c r="BP57" s="17">
        <v>5.4</v>
      </c>
      <c r="BQ57" s="17">
        <v>5.7</v>
      </c>
      <c r="BR57" s="17">
        <v>6.4</v>
      </c>
      <c r="BS57" s="17">
        <v>6.8</v>
      </c>
      <c r="BT57" s="17">
        <v>6.3</v>
      </c>
      <c r="BU57" s="17">
        <v>6.8</v>
      </c>
      <c r="BV57" s="17">
        <v>8</v>
      </c>
      <c r="BW57" s="17">
        <v>7.5</v>
      </c>
      <c r="BX57" s="17">
        <v>5.4</v>
      </c>
      <c r="BY57" s="17">
        <v>3.2</v>
      </c>
      <c r="BZ57" s="17">
        <v>2.8</v>
      </c>
      <c r="CA57" s="17">
        <v>2.2999999999999998</v>
      </c>
      <c r="CB57" s="112">
        <f t="shared" si="16"/>
        <v>17.2</v>
      </c>
      <c r="CC57" s="112">
        <f t="shared" si="17"/>
        <v>61.599999999999994</v>
      </c>
      <c r="CD57" s="112">
        <f t="shared" si="18"/>
        <v>21.200000000000003</v>
      </c>
    </row>
    <row r="58" spans="1:82" s="25" customFormat="1" x14ac:dyDescent="0.25">
      <c r="A58" s="24" t="s">
        <v>1740</v>
      </c>
      <c r="B58" s="25" t="s">
        <v>1741</v>
      </c>
      <c r="C58" s="26" t="s">
        <v>1742</v>
      </c>
      <c r="D58" s="26" t="s">
        <v>2097</v>
      </c>
      <c r="E58" s="25" t="s">
        <v>910</v>
      </c>
      <c r="F58" s="27" t="s">
        <v>911</v>
      </c>
      <c r="G58" s="27" t="s">
        <v>440</v>
      </c>
      <c r="H58" s="27" t="s">
        <v>1743</v>
      </c>
      <c r="I58" s="27" t="s">
        <v>1744</v>
      </c>
      <c r="J58" s="27" t="s">
        <v>1978</v>
      </c>
      <c r="K58" s="27" t="s">
        <v>1978</v>
      </c>
      <c r="L58" s="33">
        <v>337.97915340146409</v>
      </c>
      <c r="M58" s="26">
        <f>M61-M60-M59</f>
        <v>6137</v>
      </c>
      <c r="N58" s="29">
        <f t="shared" si="67"/>
        <v>18.157924647826565</v>
      </c>
      <c r="O58" s="26">
        <f>O61-O60-O59</f>
        <v>1666</v>
      </c>
      <c r="P58" s="28">
        <f>Q58/O58</f>
        <v>2.8775510204081631</v>
      </c>
      <c r="Q58" s="26">
        <f>Q61-Q60-Q59</f>
        <v>4794</v>
      </c>
      <c r="R58" s="26">
        <f>R61-R60-R59</f>
        <v>99</v>
      </c>
      <c r="S58" s="26">
        <f t="shared" ref="S58:AG58" si="106">S61-S60-S59</f>
        <v>92</v>
      </c>
      <c r="T58" s="26">
        <f t="shared" si="106"/>
        <v>78</v>
      </c>
      <c r="U58" s="26">
        <f t="shared" si="106"/>
        <v>209</v>
      </c>
      <c r="V58" s="26">
        <f t="shared" si="106"/>
        <v>96</v>
      </c>
      <c r="W58" s="26">
        <f t="shared" si="106"/>
        <v>63</v>
      </c>
      <c r="X58" s="26">
        <f t="shared" si="106"/>
        <v>54</v>
      </c>
      <c r="Y58" s="26">
        <f t="shared" si="106"/>
        <v>72</v>
      </c>
      <c r="Z58" s="26">
        <f t="shared" si="106"/>
        <v>57</v>
      </c>
      <c r="AA58" s="26">
        <f t="shared" si="106"/>
        <v>121</v>
      </c>
      <c r="AB58" s="26">
        <f t="shared" si="106"/>
        <v>205</v>
      </c>
      <c r="AC58" s="26">
        <f t="shared" si="106"/>
        <v>237</v>
      </c>
      <c r="AD58" s="26">
        <f t="shared" si="106"/>
        <v>98</v>
      </c>
      <c r="AE58" s="26">
        <f t="shared" si="106"/>
        <v>133</v>
      </c>
      <c r="AF58" s="26">
        <f t="shared" si="106"/>
        <v>41</v>
      </c>
      <c r="AG58" s="26">
        <f t="shared" si="106"/>
        <v>11</v>
      </c>
      <c r="AH58" s="121">
        <f t="shared" si="100"/>
        <v>0.16146458583433373</v>
      </c>
      <c r="AI58" s="121">
        <f t="shared" si="101"/>
        <v>0.18307322929171668</v>
      </c>
      <c r="AJ58" s="121">
        <f t="shared" si="102"/>
        <v>0.14765906362545017</v>
      </c>
      <c r="AK58" s="122">
        <f t="shared" si="103"/>
        <v>7.2629051620648255E-2</v>
      </c>
      <c r="AL58" s="121">
        <f t="shared" si="104"/>
        <v>0.43517406962785116</v>
      </c>
      <c r="AM58" s="39">
        <v>18855</v>
      </c>
      <c r="AN58" s="39">
        <v>45870</v>
      </c>
      <c r="AO58" s="121">
        <f t="shared" si="105"/>
        <v>0.49219687875150059</v>
      </c>
      <c r="AP58" s="26">
        <f>AP61-AP60-AP59</f>
        <v>1666</v>
      </c>
      <c r="AQ58" s="26">
        <f t="shared" ref="AQ58:AS58" si="107">AQ61-AQ60-AQ59</f>
        <v>782</v>
      </c>
      <c r="AR58" s="26">
        <f t="shared" si="107"/>
        <v>1429</v>
      </c>
      <c r="AS58" s="26">
        <f t="shared" si="107"/>
        <v>237</v>
      </c>
      <c r="AT58" s="26">
        <f>AT61-AT60-AT59</f>
        <v>63</v>
      </c>
      <c r="AU58" s="26">
        <f t="shared" ref="AU58:BC58" si="108">AU61-AU60-AU59</f>
        <v>78</v>
      </c>
      <c r="AV58" s="26">
        <f t="shared" si="108"/>
        <v>39</v>
      </c>
      <c r="AW58" s="26">
        <f t="shared" si="108"/>
        <v>298</v>
      </c>
      <c r="AX58" s="26">
        <f t="shared" si="108"/>
        <v>15</v>
      </c>
      <c r="AY58" s="26">
        <f t="shared" si="108"/>
        <v>44</v>
      </c>
      <c r="AZ58" s="26">
        <f t="shared" si="108"/>
        <v>160</v>
      </c>
      <c r="BA58" s="26">
        <f t="shared" si="108"/>
        <v>23</v>
      </c>
      <c r="BB58" s="26">
        <f t="shared" si="108"/>
        <v>0</v>
      </c>
      <c r="BC58" s="26">
        <f t="shared" si="108"/>
        <v>280</v>
      </c>
      <c r="BD58" s="26">
        <f t="shared" ref="BD58" si="109">BD61-BD60-BD59</f>
        <v>37</v>
      </c>
      <c r="BE58" s="26">
        <f t="shared" ref="BE58" si="110">BE61-BE60-BE59</f>
        <v>0</v>
      </c>
      <c r="BF58" s="26">
        <f t="shared" ref="BF58" si="111">BF61-BF60-BF59</f>
        <v>499</v>
      </c>
      <c r="BG58" s="26">
        <f t="shared" ref="BG58" si="112">BG61-BG60-BG59</f>
        <v>9</v>
      </c>
      <c r="BH58" s="26">
        <f t="shared" ref="BH58" si="113">BH61-BH60-BH59</f>
        <v>0</v>
      </c>
      <c r="BI58" s="121">
        <f t="shared" si="15"/>
        <v>5.372168284789644E-2</v>
      </c>
      <c r="BJ58" s="26">
        <v>4.4000000000000004</v>
      </c>
      <c r="BK58" s="26">
        <v>3.5</v>
      </c>
      <c r="BL58" s="26">
        <v>4.7</v>
      </c>
      <c r="BM58" s="26">
        <v>8.9</v>
      </c>
      <c r="BN58" s="26">
        <v>9.6</v>
      </c>
      <c r="BO58" s="26">
        <v>6.1</v>
      </c>
      <c r="BP58" s="26">
        <v>6.1</v>
      </c>
      <c r="BQ58" s="26">
        <v>6.7</v>
      </c>
      <c r="BR58" s="26">
        <v>7.5</v>
      </c>
      <c r="BS58" s="26">
        <v>6.5</v>
      </c>
      <c r="BT58" s="26">
        <v>6.4</v>
      </c>
      <c r="BU58" s="26">
        <v>7.3</v>
      </c>
      <c r="BV58" s="26">
        <v>5.8</v>
      </c>
      <c r="BW58" s="26">
        <v>5.9</v>
      </c>
      <c r="BX58" s="26">
        <v>3.6</v>
      </c>
      <c r="BY58" s="26">
        <v>3.2</v>
      </c>
      <c r="BZ58" s="26">
        <v>2.6</v>
      </c>
      <c r="CA58" s="26">
        <v>1.4</v>
      </c>
      <c r="CB58" s="115">
        <f t="shared" si="16"/>
        <v>12.600000000000001</v>
      </c>
      <c r="CC58" s="115">
        <f t="shared" si="17"/>
        <v>70.900000000000006</v>
      </c>
      <c r="CD58" s="115">
        <f t="shared" si="18"/>
        <v>16.7</v>
      </c>
    </row>
    <row r="59" spans="1:82" x14ac:dyDescent="0.25">
      <c r="A59" s="7" t="s">
        <v>907</v>
      </c>
      <c r="B59" t="s">
        <v>908</v>
      </c>
      <c r="C59" s="1" t="s">
        <v>909</v>
      </c>
      <c r="D59" s="1" t="s">
        <v>2099</v>
      </c>
      <c r="E59" t="s">
        <v>910</v>
      </c>
      <c r="F59" s="8" t="s">
        <v>911</v>
      </c>
      <c r="G59" s="8" t="s">
        <v>440</v>
      </c>
      <c r="H59" s="8" t="s">
        <v>912</v>
      </c>
      <c r="I59" s="8" t="s">
        <v>913</v>
      </c>
      <c r="J59" s="8">
        <v>5432044</v>
      </c>
      <c r="K59" s="8" t="s">
        <v>188</v>
      </c>
      <c r="L59" s="32">
        <v>1.0333316465859355</v>
      </c>
      <c r="M59" s="1">
        <v>1220</v>
      </c>
      <c r="N59" s="102">
        <f t="shared" si="67"/>
        <v>1180.6470885032945</v>
      </c>
      <c r="O59" s="1">
        <v>416</v>
      </c>
      <c r="P59" s="21">
        <v>2.66</v>
      </c>
      <c r="Q59" s="1">
        <v>1105</v>
      </c>
      <c r="R59" s="1">
        <v>63</v>
      </c>
      <c r="S59" s="1">
        <v>33</v>
      </c>
      <c r="T59" s="1">
        <v>30</v>
      </c>
      <c r="U59" s="1">
        <v>22</v>
      </c>
      <c r="V59" s="1">
        <v>25</v>
      </c>
      <c r="W59" s="1">
        <v>35</v>
      </c>
      <c r="X59" s="1">
        <v>27</v>
      </c>
      <c r="Y59" s="1">
        <v>24</v>
      </c>
      <c r="Z59" s="1">
        <v>13</v>
      </c>
      <c r="AA59" s="1">
        <v>49</v>
      </c>
      <c r="AB59" s="1">
        <v>33</v>
      </c>
      <c r="AC59" s="1">
        <v>44</v>
      </c>
      <c r="AD59" s="1">
        <v>0</v>
      </c>
      <c r="AE59" s="1">
        <v>9</v>
      </c>
      <c r="AF59" s="1">
        <v>7</v>
      </c>
      <c r="AG59" s="1">
        <v>2</v>
      </c>
      <c r="AH59" s="106">
        <f t="shared" si="100"/>
        <v>0.30288461538461536</v>
      </c>
      <c r="AI59" s="106">
        <f t="shared" si="101"/>
        <v>0.11298076923076923</v>
      </c>
      <c r="AJ59" s="106">
        <f t="shared" si="102"/>
        <v>0.23798076923076922</v>
      </c>
      <c r="AK59" s="6">
        <f t="shared" si="103"/>
        <v>0.11778846153846154</v>
      </c>
      <c r="AL59" s="106">
        <f t="shared" si="104"/>
        <v>0.22836538461538461</v>
      </c>
      <c r="AM59" s="38">
        <v>17426</v>
      </c>
      <c r="AN59" s="38">
        <v>35000</v>
      </c>
      <c r="AO59" s="106">
        <f t="shared" si="105"/>
        <v>0.65384615384615385</v>
      </c>
      <c r="AP59" s="1">
        <v>416</v>
      </c>
      <c r="AQ59" s="1">
        <v>188</v>
      </c>
      <c r="AR59" s="1">
        <v>127</v>
      </c>
      <c r="AS59" s="1">
        <v>289</v>
      </c>
      <c r="AT59" s="1">
        <v>1</v>
      </c>
      <c r="AU59" s="1">
        <v>14</v>
      </c>
      <c r="AV59" s="1">
        <v>92</v>
      </c>
      <c r="AW59" s="1">
        <v>15</v>
      </c>
      <c r="AX59" s="1">
        <v>50</v>
      </c>
      <c r="AY59" s="1">
        <v>17</v>
      </c>
      <c r="AZ59" s="11">
        <v>32</v>
      </c>
      <c r="BA59" s="1">
        <v>20</v>
      </c>
      <c r="BB59" s="1">
        <v>9</v>
      </c>
      <c r="BC59" s="1">
        <v>77</v>
      </c>
      <c r="BD59" s="1">
        <v>5</v>
      </c>
      <c r="BE59" s="1">
        <v>0</v>
      </c>
      <c r="BF59" s="1">
        <v>62</v>
      </c>
      <c r="BG59" s="1">
        <v>0</v>
      </c>
      <c r="BH59" s="1">
        <v>0</v>
      </c>
      <c r="BI59" s="106">
        <f t="shared" si="15"/>
        <v>0.29949238578680204</v>
      </c>
      <c r="BJ59" s="1">
        <v>5.9</v>
      </c>
      <c r="BK59" s="1">
        <v>3.2</v>
      </c>
      <c r="BL59" s="1">
        <v>2.6</v>
      </c>
      <c r="BM59" s="1">
        <v>15.9</v>
      </c>
      <c r="BN59" s="1">
        <v>17.399999999999999</v>
      </c>
      <c r="BO59" s="1">
        <v>8.8000000000000007</v>
      </c>
      <c r="BP59" s="1">
        <v>8</v>
      </c>
      <c r="BQ59" s="1">
        <v>6.3</v>
      </c>
      <c r="BR59" s="1">
        <v>2.9</v>
      </c>
      <c r="BS59" s="1">
        <v>4.5</v>
      </c>
      <c r="BT59" s="1">
        <v>6.5</v>
      </c>
      <c r="BU59" s="1">
        <v>4.3</v>
      </c>
      <c r="BV59" s="1">
        <v>2.8</v>
      </c>
      <c r="BW59" s="1">
        <v>2.5</v>
      </c>
      <c r="BX59" s="1">
        <v>2.8</v>
      </c>
      <c r="BY59" s="1">
        <v>1.1000000000000001</v>
      </c>
      <c r="BZ59" s="1">
        <v>2.1</v>
      </c>
      <c r="CA59" s="1">
        <v>2.4</v>
      </c>
      <c r="CB59" s="1">
        <f t="shared" si="16"/>
        <v>11.700000000000001</v>
      </c>
      <c r="CC59" s="1">
        <f t="shared" si="17"/>
        <v>77.399999999999977</v>
      </c>
      <c r="CD59" s="1">
        <f t="shared" si="18"/>
        <v>10.9</v>
      </c>
    </row>
    <row r="60" spans="1:82" x14ac:dyDescent="0.25">
      <c r="A60" s="7" t="s">
        <v>1469</v>
      </c>
      <c r="B60" t="s">
        <v>1470</v>
      </c>
      <c r="C60" s="1" t="s">
        <v>1471</v>
      </c>
      <c r="D60" s="1" t="s">
        <v>2099</v>
      </c>
      <c r="E60" t="s">
        <v>910</v>
      </c>
      <c r="F60" s="8" t="s">
        <v>911</v>
      </c>
      <c r="G60" s="8" t="s">
        <v>440</v>
      </c>
      <c r="H60" s="8" t="s">
        <v>1472</v>
      </c>
      <c r="I60" s="8" t="s">
        <v>1473</v>
      </c>
      <c r="J60" s="8">
        <v>5471620</v>
      </c>
      <c r="K60" s="8" t="s">
        <v>293</v>
      </c>
      <c r="L60" s="32">
        <v>0.34856505414426586</v>
      </c>
      <c r="M60" s="1">
        <v>159</v>
      </c>
      <c r="N60" s="102">
        <f t="shared" si="67"/>
        <v>456.15588283899592</v>
      </c>
      <c r="O60" s="1">
        <v>45</v>
      </c>
      <c r="P60" s="21">
        <v>3.53</v>
      </c>
      <c r="Q60" s="1">
        <v>159</v>
      </c>
      <c r="R60" s="1">
        <v>1</v>
      </c>
      <c r="S60" s="1">
        <v>3</v>
      </c>
      <c r="T60" s="1">
        <v>2</v>
      </c>
      <c r="U60" s="1">
        <v>2</v>
      </c>
      <c r="V60" s="1">
        <v>0</v>
      </c>
      <c r="W60" s="1">
        <v>6</v>
      </c>
      <c r="X60" s="1">
        <v>0</v>
      </c>
      <c r="Y60" s="1">
        <v>0</v>
      </c>
      <c r="Z60" s="1">
        <v>9</v>
      </c>
      <c r="AA60" s="1">
        <v>12</v>
      </c>
      <c r="AB60" s="1">
        <v>0</v>
      </c>
      <c r="AC60" s="1">
        <v>3</v>
      </c>
      <c r="AD60" s="1">
        <v>4</v>
      </c>
      <c r="AE60" s="1">
        <v>3</v>
      </c>
      <c r="AF60" s="1">
        <v>0</v>
      </c>
      <c r="AG60" s="1">
        <v>0</v>
      </c>
      <c r="AH60" s="106">
        <f t="shared" si="100"/>
        <v>0.13333333333333333</v>
      </c>
      <c r="AI60" s="106">
        <f t="shared" si="101"/>
        <v>4.4444444444444446E-2</v>
      </c>
      <c r="AJ60" s="106">
        <f t="shared" si="102"/>
        <v>0.33333333333333331</v>
      </c>
      <c r="AK60" s="6">
        <f t="shared" si="103"/>
        <v>0.26666666666666666</v>
      </c>
      <c r="AL60" s="106">
        <f t="shared" si="104"/>
        <v>0.22222222222222221</v>
      </c>
      <c r="AM60" s="38">
        <v>16831</v>
      </c>
      <c r="AN60" s="38">
        <v>47361</v>
      </c>
      <c r="AO60" s="106">
        <f t="shared" si="105"/>
        <v>0.51111111111111107</v>
      </c>
      <c r="AP60" s="1">
        <v>45</v>
      </c>
      <c r="AQ60" s="1">
        <v>26</v>
      </c>
      <c r="AR60" s="1">
        <v>28</v>
      </c>
      <c r="AS60" s="1">
        <v>17</v>
      </c>
      <c r="AT60" s="1">
        <v>0</v>
      </c>
      <c r="AU60" s="1">
        <v>0</v>
      </c>
      <c r="AV60" s="1">
        <v>3</v>
      </c>
      <c r="AW60" s="1">
        <v>2</v>
      </c>
      <c r="AX60" s="1">
        <v>6</v>
      </c>
      <c r="AY60" s="1">
        <v>0</v>
      </c>
      <c r="AZ60" s="11">
        <v>1</v>
      </c>
      <c r="BA60" s="1">
        <v>8</v>
      </c>
      <c r="BB60" s="1">
        <v>0</v>
      </c>
      <c r="BC60" s="1">
        <v>8</v>
      </c>
      <c r="BD60" s="1">
        <v>4</v>
      </c>
      <c r="BE60" s="1">
        <v>0</v>
      </c>
      <c r="BF60" s="1">
        <v>10</v>
      </c>
      <c r="BG60" s="1">
        <v>0</v>
      </c>
      <c r="BH60" s="1">
        <v>0</v>
      </c>
      <c r="BI60" s="106">
        <f t="shared" si="15"/>
        <v>7.1428571428571425E-2</v>
      </c>
      <c r="BJ60" s="1">
        <v>18.899999999999999</v>
      </c>
      <c r="BK60" s="1">
        <v>11.3</v>
      </c>
      <c r="BL60" s="1">
        <v>7.5</v>
      </c>
      <c r="BM60" s="1">
        <v>0</v>
      </c>
      <c r="BN60" s="1">
        <v>13.8</v>
      </c>
      <c r="BO60" s="1">
        <v>6.3</v>
      </c>
      <c r="BP60" s="1">
        <v>1.3</v>
      </c>
      <c r="BQ60" s="1">
        <v>8.1999999999999993</v>
      </c>
      <c r="BR60" s="1">
        <v>10.7</v>
      </c>
      <c r="BS60" s="1">
        <v>1.3</v>
      </c>
      <c r="BT60" s="1">
        <v>0.6</v>
      </c>
      <c r="BU60" s="1">
        <v>1.9</v>
      </c>
      <c r="BV60" s="1">
        <v>11.9</v>
      </c>
      <c r="BW60" s="1">
        <v>3.1</v>
      </c>
      <c r="BX60" s="1">
        <v>1.9</v>
      </c>
      <c r="BY60" s="1">
        <v>0</v>
      </c>
      <c r="BZ60" s="1">
        <v>0.6</v>
      </c>
      <c r="CA60" s="1">
        <v>0.6</v>
      </c>
      <c r="CB60" s="1">
        <f t="shared" si="16"/>
        <v>37.700000000000003</v>
      </c>
      <c r="CC60" s="1">
        <f t="shared" si="17"/>
        <v>55.999999999999993</v>
      </c>
      <c r="CD60" s="1">
        <f t="shared" si="18"/>
        <v>6.1999999999999993</v>
      </c>
    </row>
    <row r="61" spans="1:82" s="18" customFormat="1" x14ac:dyDescent="0.25">
      <c r="A61" s="17" t="s">
        <v>21</v>
      </c>
      <c r="B61" s="42" t="s">
        <v>1984</v>
      </c>
      <c r="D61" s="18" t="s">
        <v>2098</v>
      </c>
      <c r="I61" s="110"/>
      <c r="J61" s="110">
        <v>54021</v>
      </c>
      <c r="K61" s="110" t="s">
        <v>20</v>
      </c>
      <c r="L61" s="34">
        <f>SUM(L58:L60)</f>
        <v>339.36105010219433</v>
      </c>
      <c r="M61" s="17">
        <v>7516</v>
      </c>
      <c r="N61" s="19">
        <f t="shared" si="67"/>
        <v>22.147503367686571</v>
      </c>
      <c r="O61" s="17">
        <v>2127</v>
      </c>
      <c r="P61" s="22">
        <v>2.85</v>
      </c>
      <c r="Q61" s="17">
        <v>6058</v>
      </c>
      <c r="R61" s="17">
        <v>163</v>
      </c>
      <c r="S61" s="17">
        <v>128</v>
      </c>
      <c r="T61" s="17">
        <v>110</v>
      </c>
      <c r="U61" s="17">
        <v>233</v>
      </c>
      <c r="V61" s="17">
        <v>121</v>
      </c>
      <c r="W61" s="17">
        <v>104</v>
      </c>
      <c r="X61" s="17">
        <v>81</v>
      </c>
      <c r="Y61" s="17">
        <v>96</v>
      </c>
      <c r="Z61" s="17">
        <v>79</v>
      </c>
      <c r="AA61" s="17">
        <v>182</v>
      </c>
      <c r="AB61" s="17">
        <v>238</v>
      </c>
      <c r="AC61" s="17">
        <v>284</v>
      </c>
      <c r="AD61" s="17">
        <v>102</v>
      </c>
      <c r="AE61" s="17">
        <v>145</v>
      </c>
      <c r="AF61" s="17">
        <v>48</v>
      </c>
      <c r="AG61" s="17">
        <v>13</v>
      </c>
      <c r="AH61" s="113">
        <f t="shared" si="100"/>
        <v>0.18852844381758346</v>
      </c>
      <c r="AI61" s="113">
        <f t="shared" si="101"/>
        <v>0.16643159379407615</v>
      </c>
      <c r="AJ61" s="113">
        <f t="shared" si="102"/>
        <v>0.16925246826516219</v>
      </c>
      <c r="AK61" s="113">
        <f t="shared" si="103"/>
        <v>8.5566525622943118E-2</v>
      </c>
      <c r="AL61" s="113">
        <f t="shared" si="104"/>
        <v>0.39022096850023508</v>
      </c>
      <c r="AM61" s="37">
        <v>18855</v>
      </c>
      <c r="AN61" s="37">
        <v>45870</v>
      </c>
      <c r="AO61" s="113">
        <f t="shared" si="105"/>
        <v>0.52421250587682178</v>
      </c>
      <c r="AP61" s="17">
        <v>2127</v>
      </c>
      <c r="AQ61" s="17">
        <v>996</v>
      </c>
      <c r="AR61" s="17">
        <v>1584</v>
      </c>
      <c r="AS61" s="17">
        <v>543</v>
      </c>
      <c r="AT61" s="17">
        <v>64</v>
      </c>
      <c r="AU61" s="17">
        <v>92</v>
      </c>
      <c r="AV61" s="17">
        <v>134</v>
      </c>
      <c r="AW61" s="17">
        <v>315</v>
      </c>
      <c r="AX61" s="17">
        <v>71</v>
      </c>
      <c r="AY61" s="17">
        <v>61</v>
      </c>
      <c r="AZ61" s="112">
        <v>193</v>
      </c>
      <c r="BA61" s="17">
        <v>51</v>
      </c>
      <c r="BB61" s="17">
        <v>9</v>
      </c>
      <c r="BC61" s="17">
        <v>365</v>
      </c>
      <c r="BD61" s="17">
        <v>46</v>
      </c>
      <c r="BE61" s="17">
        <v>0</v>
      </c>
      <c r="BF61" s="17">
        <v>571</v>
      </c>
      <c r="BG61" s="17">
        <v>9</v>
      </c>
      <c r="BH61" s="17">
        <v>0</v>
      </c>
      <c r="BI61" s="113">
        <f t="shared" si="15"/>
        <v>0.10297829379101464</v>
      </c>
      <c r="BJ61" s="17">
        <v>4.4000000000000004</v>
      </c>
      <c r="BK61" s="17">
        <v>3.5</v>
      </c>
      <c r="BL61" s="17">
        <v>4.7</v>
      </c>
      <c r="BM61" s="17">
        <v>8.9</v>
      </c>
      <c r="BN61" s="17">
        <v>9.6</v>
      </c>
      <c r="BO61" s="17">
        <v>6.1</v>
      </c>
      <c r="BP61" s="17">
        <v>6.1</v>
      </c>
      <c r="BQ61" s="17">
        <v>6.7</v>
      </c>
      <c r="BR61" s="17">
        <v>7.5</v>
      </c>
      <c r="BS61" s="17">
        <v>6.5</v>
      </c>
      <c r="BT61" s="17">
        <v>6.4</v>
      </c>
      <c r="BU61" s="17">
        <v>7.3</v>
      </c>
      <c r="BV61" s="17">
        <v>5.8</v>
      </c>
      <c r="BW61" s="17">
        <v>5.9</v>
      </c>
      <c r="BX61" s="17">
        <v>3.6</v>
      </c>
      <c r="BY61" s="17">
        <v>3.2</v>
      </c>
      <c r="BZ61" s="17">
        <v>2.6</v>
      </c>
      <c r="CA61" s="17">
        <v>1.4</v>
      </c>
      <c r="CB61" s="112">
        <f t="shared" si="16"/>
        <v>12.600000000000001</v>
      </c>
      <c r="CC61" s="112">
        <f t="shared" si="17"/>
        <v>70.900000000000006</v>
      </c>
      <c r="CD61" s="112">
        <f t="shared" si="18"/>
        <v>16.7</v>
      </c>
    </row>
    <row r="62" spans="1:82" s="25" customFormat="1" x14ac:dyDescent="0.25">
      <c r="A62" s="24" t="s">
        <v>1745</v>
      </c>
      <c r="B62" s="25" t="s">
        <v>1746</v>
      </c>
      <c r="C62" s="26" t="s">
        <v>1747</v>
      </c>
      <c r="D62" s="26" t="s">
        <v>2097</v>
      </c>
      <c r="E62" s="25" t="s">
        <v>525</v>
      </c>
      <c r="F62" s="27" t="s">
        <v>526</v>
      </c>
      <c r="G62" s="27" t="s">
        <v>440</v>
      </c>
      <c r="H62" s="27" t="s">
        <v>1748</v>
      </c>
      <c r="I62" s="27" t="s">
        <v>1749</v>
      </c>
      <c r="J62" s="27" t="s">
        <v>1978</v>
      </c>
      <c r="K62" s="27" t="s">
        <v>1978</v>
      </c>
      <c r="L62" s="33">
        <v>478.08018286196523</v>
      </c>
      <c r="M62" s="26">
        <f>M65-M64-M63</f>
        <v>8291</v>
      </c>
      <c r="N62" s="29">
        <f t="shared" si="67"/>
        <v>17.342279176616358</v>
      </c>
      <c r="O62" s="26">
        <f>O65-O64-O63</f>
        <v>3088</v>
      </c>
      <c r="P62" s="28">
        <f>Q62/O62</f>
        <v>2.6813471502590676</v>
      </c>
      <c r="Q62" s="26">
        <f>Q65-Q64-Q63</f>
        <v>8280</v>
      </c>
      <c r="R62" s="26">
        <f>R65-R64-R63</f>
        <v>259</v>
      </c>
      <c r="S62" s="26">
        <f t="shared" ref="S62:AG62" si="114">S65-S64-S63</f>
        <v>156</v>
      </c>
      <c r="T62" s="26">
        <f t="shared" si="114"/>
        <v>169</v>
      </c>
      <c r="U62" s="26">
        <f t="shared" si="114"/>
        <v>86</v>
      </c>
      <c r="V62" s="26">
        <f t="shared" si="114"/>
        <v>145</v>
      </c>
      <c r="W62" s="26">
        <f t="shared" si="114"/>
        <v>259</v>
      </c>
      <c r="X62" s="26">
        <f t="shared" si="114"/>
        <v>130</v>
      </c>
      <c r="Y62" s="26">
        <f t="shared" si="114"/>
        <v>232</v>
      </c>
      <c r="Z62" s="26">
        <f t="shared" si="114"/>
        <v>81</v>
      </c>
      <c r="AA62" s="26">
        <f t="shared" si="114"/>
        <v>280</v>
      </c>
      <c r="AB62" s="26">
        <f t="shared" si="114"/>
        <v>496</v>
      </c>
      <c r="AC62" s="26">
        <f t="shared" si="114"/>
        <v>388</v>
      </c>
      <c r="AD62" s="26">
        <f t="shared" si="114"/>
        <v>202</v>
      </c>
      <c r="AE62" s="26">
        <f t="shared" si="114"/>
        <v>78</v>
      </c>
      <c r="AF62" s="26">
        <f t="shared" si="114"/>
        <v>27</v>
      </c>
      <c r="AG62" s="26">
        <f t="shared" si="114"/>
        <v>100</v>
      </c>
      <c r="AH62" s="121">
        <f t="shared" si="100"/>
        <v>0.18911917098445596</v>
      </c>
      <c r="AI62" s="121">
        <f t="shared" si="101"/>
        <v>7.4805699481865287E-2</v>
      </c>
      <c r="AJ62" s="121">
        <f t="shared" si="102"/>
        <v>0.22733160621761658</v>
      </c>
      <c r="AK62" s="122">
        <f t="shared" si="103"/>
        <v>9.0673575129533682E-2</v>
      </c>
      <c r="AL62" s="121">
        <f t="shared" si="104"/>
        <v>0.41806994818652848</v>
      </c>
      <c r="AM62" s="39">
        <v>25221</v>
      </c>
      <c r="AN62" s="39">
        <v>47224</v>
      </c>
      <c r="AO62" s="121">
        <f t="shared" si="105"/>
        <v>0.49125647668393785</v>
      </c>
      <c r="AP62" s="26">
        <f>AP65-AP64-AP63</f>
        <v>3088</v>
      </c>
      <c r="AQ62" s="26">
        <f t="shared" ref="AQ62:AS62" si="115">AQ65-AQ64-AQ63</f>
        <v>1297</v>
      </c>
      <c r="AR62" s="26">
        <f t="shared" si="115"/>
        <v>2741</v>
      </c>
      <c r="AS62" s="26">
        <f t="shared" si="115"/>
        <v>347</v>
      </c>
      <c r="AT62" s="26">
        <f>AT65-AT64-AT63</f>
        <v>125</v>
      </c>
      <c r="AU62" s="26">
        <f t="shared" ref="AU62:BC62" si="116">AU65-AU64-AU63</f>
        <v>144</v>
      </c>
      <c r="AV62" s="26">
        <f t="shared" si="116"/>
        <v>270</v>
      </c>
      <c r="AW62" s="26">
        <f t="shared" si="116"/>
        <v>222</v>
      </c>
      <c r="AX62" s="26">
        <f t="shared" si="116"/>
        <v>106</v>
      </c>
      <c r="AY62" s="26">
        <f t="shared" si="116"/>
        <v>92</v>
      </c>
      <c r="AZ62" s="26">
        <f t="shared" si="116"/>
        <v>317</v>
      </c>
      <c r="BA62" s="26">
        <f t="shared" si="116"/>
        <v>111</v>
      </c>
      <c r="BB62" s="26">
        <f t="shared" si="116"/>
        <v>0</v>
      </c>
      <c r="BC62" s="26">
        <f t="shared" si="116"/>
        <v>578</v>
      </c>
      <c r="BD62" s="26">
        <f t="shared" ref="BD62" si="117">BD65-BD64-BD63</f>
        <v>121</v>
      </c>
      <c r="BE62" s="26">
        <f t="shared" ref="BE62" si="118">BE65-BE64-BE63</f>
        <v>53</v>
      </c>
      <c r="BF62" s="26">
        <f t="shared" ref="BF62" si="119">BF65-BF64-BF63</f>
        <v>738</v>
      </c>
      <c r="BG62" s="26">
        <f t="shared" ref="BG62" si="120">BG65-BG64-BG63</f>
        <v>39</v>
      </c>
      <c r="BH62" s="26">
        <f t="shared" ref="BH62" si="121">BH65-BH64-BH63</f>
        <v>0</v>
      </c>
      <c r="BI62" s="121">
        <f t="shared" si="15"/>
        <v>0.14231824417009603</v>
      </c>
      <c r="BJ62" s="26">
        <v>5.7</v>
      </c>
      <c r="BK62" s="26">
        <v>5.4</v>
      </c>
      <c r="BL62" s="26">
        <v>5</v>
      </c>
      <c r="BM62" s="26">
        <v>6</v>
      </c>
      <c r="BN62" s="26">
        <v>4.5999999999999996</v>
      </c>
      <c r="BO62" s="26">
        <v>5.7</v>
      </c>
      <c r="BP62" s="26">
        <v>4.8</v>
      </c>
      <c r="BQ62" s="26">
        <v>3.9</v>
      </c>
      <c r="BR62" s="26">
        <v>6.9</v>
      </c>
      <c r="BS62" s="26">
        <v>6.4</v>
      </c>
      <c r="BT62" s="26">
        <v>6.9</v>
      </c>
      <c r="BU62" s="26">
        <v>8.1</v>
      </c>
      <c r="BV62" s="26">
        <v>6.9</v>
      </c>
      <c r="BW62" s="26">
        <v>6.7</v>
      </c>
      <c r="BX62" s="26">
        <v>7.1</v>
      </c>
      <c r="BY62" s="26">
        <v>5.6</v>
      </c>
      <c r="BZ62" s="26">
        <v>2.4</v>
      </c>
      <c r="CA62" s="26">
        <v>1.9</v>
      </c>
      <c r="CB62" s="115">
        <f t="shared" si="16"/>
        <v>16.100000000000001</v>
      </c>
      <c r="CC62" s="115">
        <f t="shared" si="17"/>
        <v>60.199999999999996</v>
      </c>
      <c r="CD62" s="115">
        <f t="shared" si="18"/>
        <v>23.699999999999996</v>
      </c>
    </row>
    <row r="63" spans="1:82" x14ac:dyDescent="0.25">
      <c r="A63" s="7" t="s">
        <v>1312</v>
      </c>
      <c r="B63" t="s">
        <v>1313</v>
      </c>
      <c r="C63" s="1" t="s">
        <v>1314</v>
      </c>
      <c r="D63" s="1" t="s">
        <v>2099</v>
      </c>
      <c r="E63" t="s">
        <v>525</v>
      </c>
      <c r="F63" s="8" t="s">
        <v>526</v>
      </c>
      <c r="G63" s="8" t="s">
        <v>440</v>
      </c>
      <c r="H63" s="8" t="s">
        <v>1315</v>
      </c>
      <c r="I63" s="8" t="s">
        <v>1316</v>
      </c>
      <c r="J63" s="8">
        <v>5462956</v>
      </c>
      <c r="K63" s="8" t="s">
        <v>263</v>
      </c>
      <c r="L63" s="32">
        <v>1.6170087740928973</v>
      </c>
      <c r="M63" s="1">
        <v>2518</v>
      </c>
      <c r="N63" s="102">
        <f t="shared" si="67"/>
        <v>1557.1962504733699</v>
      </c>
      <c r="O63" s="1">
        <v>966</v>
      </c>
      <c r="P63" s="21">
        <v>2.4900000000000002</v>
      </c>
      <c r="Q63" s="1">
        <v>2405</v>
      </c>
      <c r="R63" s="1">
        <v>43</v>
      </c>
      <c r="S63" s="1">
        <v>62</v>
      </c>
      <c r="T63" s="1">
        <v>85</v>
      </c>
      <c r="U63" s="1">
        <v>97</v>
      </c>
      <c r="V63" s="1">
        <v>75</v>
      </c>
      <c r="W63" s="1">
        <v>78</v>
      </c>
      <c r="X63" s="1">
        <v>33</v>
      </c>
      <c r="Y63" s="1">
        <v>39</v>
      </c>
      <c r="Z63" s="1">
        <v>31</v>
      </c>
      <c r="AA63" s="1">
        <v>65</v>
      </c>
      <c r="AB63" s="1">
        <v>116</v>
      </c>
      <c r="AC63" s="1">
        <v>117</v>
      </c>
      <c r="AD63" s="1">
        <v>43</v>
      </c>
      <c r="AE63" s="1">
        <v>61</v>
      </c>
      <c r="AF63" s="1">
        <v>12</v>
      </c>
      <c r="AG63" s="1">
        <v>9</v>
      </c>
      <c r="AH63" s="106">
        <f t="shared" si="100"/>
        <v>0.19668737060041408</v>
      </c>
      <c r="AI63" s="106">
        <f t="shared" si="101"/>
        <v>0.17805383022774326</v>
      </c>
      <c r="AJ63" s="106">
        <f t="shared" si="102"/>
        <v>0.18737060041407869</v>
      </c>
      <c r="AK63" s="6">
        <f t="shared" si="103"/>
        <v>6.7287784679089024E-2</v>
      </c>
      <c r="AL63" s="106">
        <f t="shared" si="104"/>
        <v>0.37060041407867494</v>
      </c>
      <c r="AM63" s="38">
        <v>25063</v>
      </c>
      <c r="AN63" s="38">
        <v>42803</v>
      </c>
      <c r="AO63" s="106">
        <f t="shared" si="105"/>
        <v>0.56211180124223603</v>
      </c>
      <c r="AP63" s="1">
        <v>966</v>
      </c>
      <c r="AQ63" s="1">
        <v>229</v>
      </c>
      <c r="AR63" s="1">
        <v>582</v>
      </c>
      <c r="AS63" s="1">
        <v>384</v>
      </c>
      <c r="AT63" s="1">
        <v>21</v>
      </c>
      <c r="AU63" s="1">
        <v>58</v>
      </c>
      <c r="AV63" s="1">
        <v>97</v>
      </c>
      <c r="AW63" s="1">
        <v>63</v>
      </c>
      <c r="AX63" s="1">
        <v>97</v>
      </c>
      <c r="AY63" s="1">
        <v>90</v>
      </c>
      <c r="AZ63" s="11">
        <v>64</v>
      </c>
      <c r="BA63" s="1">
        <v>26</v>
      </c>
      <c r="BB63" s="1">
        <v>13</v>
      </c>
      <c r="BC63" s="1">
        <v>150</v>
      </c>
      <c r="BD63" s="1">
        <v>12</v>
      </c>
      <c r="BE63" s="1">
        <v>12</v>
      </c>
      <c r="BF63" s="1">
        <v>217</v>
      </c>
      <c r="BG63" s="1">
        <v>18</v>
      </c>
      <c r="BH63" s="1">
        <v>0</v>
      </c>
      <c r="BI63" s="106">
        <f t="shared" si="15"/>
        <v>0.22601279317697229</v>
      </c>
      <c r="BJ63" s="1">
        <v>7.6</v>
      </c>
      <c r="BK63" s="1">
        <v>6.8</v>
      </c>
      <c r="BL63" s="1">
        <v>3.3</v>
      </c>
      <c r="BM63" s="1">
        <v>5.9</v>
      </c>
      <c r="BN63" s="1">
        <v>7.3</v>
      </c>
      <c r="BO63" s="1">
        <v>8.4</v>
      </c>
      <c r="BP63" s="1">
        <v>6.2</v>
      </c>
      <c r="BQ63" s="1">
        <v>4</v>
      </c>
      <c r="BR63" s="1">
        <v>6.5</v>
      </c>
      <c r="BS63" s="1">
        <v>2.5</v>
      </c>
      <c r="BT63" s="1">
        <v>3.6</v>
      </c>
      <c r="BU63" s="1">
        <v>6.4</v>
      </c>
      <c r="BV63" s="1">
        <v>10.3</v>
      </c>
      <c r="BW63" s="1">
        <v>7.1</v>
      </c>
      <c r="BX63" s="1">
        <v>4.5</v>
      </c>
      <c r="BY63" s="1">
        <v>2.9</v>
      </c>
      <c r="BZ63" s="1">
        <v>3.3</v>
      </c>
      <c r="CA63" s="1">
        <v>3.4</v>
      </c>
      <c r="CB63" s="1">
        <f t="shared" si="16"/>
        <v>17.7</v>
      </c>
      <c r="CC63" s="1">
        <f t="shared" si="17"/>
        <v>61.099999999999994</v>
      </c>
      <c r="CD63" s="1">
        <f t="shared" si="18"/>
        <v>21.2</v>
      </c>
    </row>
    <row r="64" spans="1:82" x14ac:dyDescent="0.25">
      <c r="A64" s="7" t="s">
        <v>522</v>
      </c>
      <c r="B64" t="s">
        <v>523</v>
      </c>
      <c r="C64" s="1" t="s">
        <v>524</v>
      </c>
      <c r="D64" s="1" t="s">
        <v>2099</v>
      </c>
      <c r="E64" t="s">
        <v>525</v>
      </c>
      <c r="F64" s="8" t="s">
        <v>526</v>
      </c>
      <c r="G64" s="8" t="s">
        <v>440</v>
      </c>
      <c r="H64" s="8" t="s">
        <v>527</v>
      </c>
      <c r="I64" s="8" t="s">
        <v>528</v>
      </c>
      <c r="J64" s="8">
        <v>5404924</v>
      </c>
      <c r="K64" s="8" t="s">
        <v>122</v>
      </c>
      <c r="L64" s="32">
        <v>0.30455001998465342</v>
      </c>
      <c r="M64" s="1">
        <v>254</v>
      </c>
      <c r="N64" s="102">
        <f t="shared" si="67"/>
        <v>834.01734799688836</v>
      </c>
      <c r="O64" s="1">
        <v>93</v>
      </c>
      <c r="P64" s="21">
        <v>2.73</v>
      </c>
      <c r="Q64" s="1">
        <v>254</v>
      </c>
      <c r="R64" s="1">
        <v>4</v>
      </c>
      <c r="S64" s="1">
        <v>7</v>
      </c>
      <c r="T64" s="1">
        <v>12</v>
      </c>
      <c r="U64" s="1">
        <v>19</v>
      </c>
      <c r="V64" s="1">
        <v>6</v>
      </c>
      <c r="W64" s="1">
        <v>0</v>
      </c>
      <c r="X64" s="1">
        <v>7</v>
      </c>
      <c r="Y64" s="1">
        <v>2</v>
      </c>
      <c r="Z64" s="1">
        <v>4</v>
      </c>
      <c r="AA64" s="1">
        <v>5</v>
      </c>
      <c r="AB64" s="1">
        <v>3</v>
      </c>
      <c r="AC64" s="1">
        <v>10</v>
      </c>
      <c r="AD64" s="1">
        <v>11</v>
      </c>
      <c r="AE64" s="1">
        <v>3</v>
      </c>
      <c r="AF64" s="1">
        <v>0</v>
      </c>
      <c r="AG64" s="1">
        <v>0</v>
      </c>
      <c r="AH64" s="106">
        <f t="shared" si="100"/>
        <v>0.24731182795698925</v>
      </c>
      <c r="AI64" s="106">
        <f t="shared" si="101"/>
        <v>0.26881720430107525</v>
      </c>
      <c r="AJ64" s="106">
        <f t="shared" si="102"/>
        <v>0.13978494623655913</v>
      </c>
      <c r="AK64" s="6">
        <f t="shared" si="103"/>
        <v>5.3763440860215055E-2</v>
      </c>
      <c r="AL64" s="106">
        <f t="shared" si="104"/>
        <v>0.29032258064516131</v>
      </c>
      <c r="AM64" s="38">
        <v>20859</v>
      </c>
      <c r="AN64" s="38">
        <v>28125</v>
      </c>
      <c r="AO64" s="106">
        <f t="shared" si="105"/>
        <v>0.65591397849462363</v>
      </c>
      <c r="AP64" s="1">
        <v>93</v>
      </c>
      <c r="AQ64" s="1">
        <v>32</v>
      </c>
      <c r="AR64" s="1">
        <v>72</v>
      </c>
      <c r="AS64" s="1">
        <v>21</v>
      </c>
      <c r="AT64" s="1">
        <v>5</v>
      </c>
      <c r="AU64" s="1">
        <v>3</v>
      </c>
      <c r="AV64" s="1">
        <v>12</v>
      </c>
      <c r="AW64" s="1">
        <v>18</v>
      </c>
      <c r="AX64" s="1">
        <v>3</v>
      </c>
      <c r="AY64" s="1">
        <v>4</v>
      </c>
      <c r="AZ64" s="11">
        <v>9</v>
      </c>
      <c r="BA64" s="1">
        <v>4</v>
      </c>
      <c r="BB64" s="1">
        <v>0</v>
      </c>
      <c r="BC64" s="1">
        <v>8</v>
      </c>
      <c r="BD64" s="1">
        <v>0</v>
      </c>
      <c r="BE64" s="1">
        <v>0</v>
      </c>
      <c r="BF64" s="1">
        <v>20</v>
      </c>
      <c r="BG64" s="1">
        <v>4</v>
      </c>
      <c r="BH64" s="1">
        <v>0</v>
      </c>
      <c r="BI64" s="106">
        <f t="shared" si="15"/>
        <v>0.17777777777777778</v>
      </c>
      <c r="BJ64" s="1">
        <v>0</v>
      </c>
      <c r="BK64" s="1">
        <v>2</v>
      </c>
      <c r="BL64" s="1">
        <v>6.7</v>
      </c>
      <c r="BM64" s="1">
        <v>5.9</v>
      </c>
      <c r="BN64" s="1">
        <v>10.199999999999999</v>
      </c>
      <c r="BO64" s="1">
        <v>6.7</v>
      </c>
      <c r="BP64" s="1">
        <v>11.4</v>
      </c>
      <c r="BQ64" s="1">
        <v>7.9</v>
      </c>
      <c r="BR64" s="1">
        <v>5.9</v>
      </c>
      <c r="BS64" s="1">
        <v>5.9</v>
      </c>
      <c r="BT64" s="1">
        <v>6.7</v>
      </c>
      <c r="BU64" s="1">
        <v>4.3</v>
      </c>
      <c r="BV64" s="1">
        <v>8.6999999999999993</v>
      </c>
      <c r="BW64" s="1">
        <v>1.6</v>
      </c>
      <c r="BX64" s="1">
        <v>5.0999999999999996</v>
      </c>
      <c r="BY64" s="1">
        <v>3.9</v>
      </c>
      <c r="BZ64" s="1">
        <v>4.7</v>
      </c>
      <c r="CA64" s="1">
        <v>2.4</v>
      </c>
      <c r="CB64" s="1">
        <f t="shared" si="16"/>
        <v>8.6999999999999993</v>
      </c>
      <c r="CC64" s="1">
        <f t="shared" si="17"/>
        <v>73.600000000000009</v>
      </c>
      <c r="CD64" s="1">
        <f t="shared" si="18"/>
        <v>17.7</v>
      </c>
    </row>
    <row r="65" spans="1:82" s="18" customFormat="1" x14ac:dyDescent="0.25">
      <c r="A65" s="17" t="s">
        <v>23</v>
      </c>
      <c r="B65" s="42" t="s">
        <v>1984</v>
      </c>
      <c r="D65" s="18" t="s">
        <v>2098</v>
      </c>
      <c r="I65" s="110"/>
      <c r="J65" s="110">
        <v>54023</v>
      </c>
      <c r="K65" s="110" t="s">
        <v>22</v>
      </c>
      <c r="L65" s="34">
        <f>SUM(L62:L64)</f>
        <v>480.00174165604278</v>
      </c>
      <c r="M65" s="17">
        <v>11063</v>
      </c>
      <c r="N65" s="19">
        <f t="shared" si="67"/>
        <v>23.047833038754824</v>
      </c>
      <c r="O65" s="17">
        <v>4147</v>
      </c>
      <c r="P65" s="22">
        <v>2.64</v>
      </c>
      <c r="Q65" s="17">
        <v>10939</v>
      </c>
      <c r="R65" s="17">
        <v>306</v>
      </c>
      <c r="S65" s="17">
        <v>225</v>
      </c>
      <c r="T65" s="17">
        <v>266</v>
      </c>
      <c r="U65" s="17">
        <v>202</v>
      </c>
      <c r="V65" s="17">
        <v>226</v>
      </c>
      <c r="W65" s="17">
        <v>337</v>
      </c>
      <c r="X65" s="17">
        <v>170</v>
      </c>
      <c r="Y65" s="17">
        <v>273</v>
      </c>
      <c r="Z65" s="17">
        <v>116</v>
      </c>
      <c r="AA65" s="17">
        <v>350</v>
      </c>
      <c r="AB65" s="17">
        <v>615</v>
      </c>
      <c r="AC65" s="17">
        <v>515</v>
      </c>
      <c r="AD65" s="17">
        <v>256</v>
      </c>
      <c r="AE65" s="17">
        <v>142</v>
      </c>
      <c r="AF65" s="17">
        <v>39</v>
      </c>
      <c r="AG65" s="17">
        <v>109</v>
      </c>
      <c r="AH65" s="113">
        <f t="shared" si="100"/>
        <v>0.19218712322160597</v>
      </c>
      <c r="AI65" s="113">
        <f t="shared" si="101"/>
        <v>0.10320713768989631</v>
      </c>
      <c r="AJ65" s="113">
        <f t="shared" si="102"/>
        <v>0.21605980226669882</v>
      </c>
      <c r="AK65" s="113">
        <f t="shared" si="103"/>
        <v>8.4398360260429225E-2</v>
      </c>
      <c r="AL65" s="113">
        <f t="shared" si="104"/>
        <v>0.40414757656136968</v>
      </c>
      <c r="AM65" s="37">
        <v>25221</v>
      </c>
      <c r="AN65" s="37">
        <v>47224</v>
      </c>
      <c r="AO65" s="113">
        <f t="shared" si="105"/>
        <v>0.51145406317820108</v>
      </c>
      <c r="AP65" s="17">
        <v>4147</v>
      </c>
      <c r="AQ65" s="17">
        <v>1558</v>
      </c>
      <c r="AR65" s="17">
        <v>3395</v>
      </c>
      <c r="AS65" s="17">
        <v>752</v>
      </c>
      <c r="AT65" s="17">
        <v>151</v>
      </c>
      <c r="AU65" s="17">
        <v>205</v>
      </c>
      <c r="AV65" s="17">
        <v>379</v>
      </c>
      <c r="AW65" s="17">
        <v>303</v>
      </c>
      <c r="AX65" s="17">
        <v>206</v>
      </c>
      <c r="AY65" s="17">
        <v>186</v>
      </c>
      <c r="AZ65" s="112">
        <v>390</v>
      </c>
      <c r="BA65" s="17">
        <v>141</v>
      </c>
      <c r="BB65" s="17">
        <v>13</v>
      </c>
      <c r="BC65" s="17">
        <v>736</v>
      </c>
      <c r="BD65" s="17">
        <v>133</v>
      </c>
      <c r="BE65" s="17">
        <v>65</v>
      </c>
      <c r="BF65" s="17">
        <v>975</v>
      </c>
      <c r="BG65" s="17">
        <v>61</v>
      </c>
      <c r="BH65" s="17">
        <v>0</v>
      </c>
      <c r="BI65" s="113">
        <f t="shared" si="15"/>
        <v>0.16303245436105476</v>
      </c>
      <c r="BJ65" s="17">
        <v>5.7</v>
      </c>
      <c r="BK65" s="17">
        <v>5.4</v>
      </c>
      <c r="BL65" s="17">
        <v>5</v>
      </c>
      <c r="BM65" s="17">
        <v>6</v>
      </c>
      <c r="BN65" s="17">
        <v>4.5999999999999996</v>
      </c>
      <c r="BO65" s="17">
        <v>5.7</v>
      </c>
      <c r="BP65" s="17">
        <v>4.8</v>
      </c>
      <c r="BQ65" s="17">
        <v>3.9</v>
      </c>
      <c r="BR65" s="17">
        <v>6.9</v>
      </c>
      <c r="BS65" s="17">
        <v>6.4</v>
      </c>
      <c r="BT65" s="17">
        <v>6.9</v>
      </c>
      <c r="BU65" s="17">
        <v>8.1</v>
      </c>
      <c r="BV65" s="17">
        <v>6.9</v>
      </c>
      <c r="BW65" s="17">
        <v>6.7</v>
      </c>
      <c r="BX65" s="17">
        <v>7.1</v>
      </c>
      <c r="BY65" s="17">
        <v>5.6</v>
      </c>
      <c r="BZ65" s="17">
        <v>2.4</v>
      </c>
      <c r="CA65" s="17">
        <v>1.9</v>
      </c>
      <c r="CB65" s="112">
        <f t="shared" si="16"/>
        <v>16.100000000000001</v>
      </c>
      <c r="CC65" s="112">
        <f t="shared" si="17"/>
        <v>60.199999999999996</v>
      </c>
      <c r="CD65" s="112">
        <f t="shared" si="18"/>
        <v>23.699999999999996</v>
      </c>
    </row>
    <row r="66" spans="1:82" s="25" customFormat="1" x14ac:dyDescent="0.25">
      <c r="A66" s="24" t="s">
        <v>1750</v>
      </c>
      <c r="B66" s="25" t="s">
        <v>1751</v>
      </c>
      <c r="C66" s="26" t="s">
        <v>1752</v>
      </c>
      <c r="D66" s="26" t="s">
        <v>2097</v>
      </c>
      <c r="E66" s="25" t="s">
        <v>828</v>
      </c>
      <c r="F66" s="27" t="s">
        <v>454</v>
      </c>
      <c r="G66" s="27" t="s">
        <v>440</v>
      </c>
      <c r="H66" s="27" t="s">
        <v>1753</v>
      </c>
      <c r="I66" s="27" t="s">
        <v>1754</v>
      </c>
      <c r="J66" s="27" t="s">
        <v>1978</v>
      </c>
      <c r="K66" s="27" t="s">
        <v>1978</v>
      </c>
      <c r="L66" s="33">
        <v>1012.870577843085</v>
      </c>
      <c r="M66" s="26">
        <f>M75-M74-M73-M72-M71-M70-M69-M68-M67</f>
        <v>21972</v>
      </c>
      <c r="N66" s="29">
        <f t="shared" si="67"/>
        <v>21.692801114619726</v>
      </c>
      <c r="O66" s="26">
        <f>O75-O74-O73-O72-O71-O70-O69-O68-O67</f>
        <v>9525</v>
      </c>
      <c r="P66" s="28">
        <f>Q66/O66</f>
        <v>2.2637270341207349</v>
      </c>
      <c r="Q66" s="26">
        <f>Q75-Q74-Q73-Q72-Q71-Q70-Q69-Q68-Q67</f>
        <v>21562</v>
      </c>
      <c r="R66" s="26">
        <f>R75-R74-R73-R72-R71-R70-R69-R68-R67</f>
        <v>754</v>
      </c>
      <c r="S66" s="26">
        <f t="shared" ref="S66:AG66" si="122">S75-S74-S73-S72-S71-S70-S69-S68-S67</f>
        <v>356</v>
      </c>
      <c r="T66" s="26">
        <f t="shared" si="122"/>
        <v>643</v>
      </c>
      <c r="U66" s="26">
        <f t="shared" si="122"/>
        <v>710</v>
      </c>
      <c r="V66" s="26">
        <f t="shared" si="122"/>
        <v>556</v>
      </c>
      <c r="W66" s="26">
        <f t="shared" si="122"/>
        <v>660</v>
      </c>
      <c r="X66" s="26">
        <f t="shared" si="122"/>
        <v>638</v>
      </c>
      <c r="Y66" s="26">
        <f t="shared" si="122"/>
        <v>393</v>
      </c>
      <c r="Z66" s="26">
        <f t="shared" si="122"/>
        <v>628</v>
      </c>
      <c r="AA66" s="26">
        <f t="shared" si="122"/>
        <v>831</v>
      </c>
      <c r="AB66" s="26">
        <f t="shared" si="122"/>
        <v>867</v>
      </c>
      <c r="AC66" s="26">
        <f t="shared" si="122"/>
        <v>1060</v>
      </c>
      <c r="AD66" s="26">
        <f t="shared" si="122"/>
        <v>530</v>
      </c>
      <c r="AE66" s="26">
        <f t="shared" si="122"/>
        <v>367</v>
      </c>
      <c r="AF66" s="26">
        <f t="shared" si="122"/>
        <v>211</v>
      </c>
      <c r="AG66" s="26">
        <f t="shared" si="122"/>
        <v>324</v>
      </c>
      <c r="AH66" s="121">
        <f t="shared" si="100"/>
        <v>0.18404199475065616</v>
      </c>
      <c r="AI66" s="121">
        <f t="shared" si="101"/>
        <v>0.13291338582677165</v>
      </c>
      <c r="AJ66" s="121">
        <f t="shared" si="102"/>
        <v>0.24346456692913385</v>
      </c>
      <c r="AK66" s="122">
        <f t="shared" si="103"/>
        <v>8.724409448818897E-2</v>
      </c>
      <c r="AL66" s="121">
        <f t="shared" si="104"/>
        <v>0.35265091863517062</v>
      </c>
      <c r="AM66" s="39">
        <v>27462</v>
      </c>
      <c r="AN66" s="39">
        <v>41694</v>
      </c>
      <c r="AO66" s="121">
        <f t="shared" si="105"/>
        <v>0.56041994750656166</v>
      </c>
      <c r="AP66" s="26">
        <f>AP75-AP74-AP73-AP72-AP71-AP70-AP69-AP68-AP67</f>
        <v>9525</v>
      </c>
      <c r="AQ66" s="26">
        <f t="shared" ref="AQ66:AS66" si="123">AQ75-AQ74-AQ73-AQ72-AQ71-AQ70-AQ69-AQ68-AQ67</f>
        <v>2281</v>
      </c>
      <c r="AR66" s="26">
        <f t="shared" si="123"/>
        <v>7690</v>
      </c>
      <c r="AS66" s="26">
        <f t="shared" si="123"/>
        <v>1835</v>
      </c>
      <c r="AT66" s="26">
        <f>AT75-AT74-AT73-AT72-AT71-AT70-AT69-AT68-AT67</f>
        <v>485</v>
      </c>
      <c r="AU66" s="26">
        <f t="shared" ref="AU66:BC66" si="124">AU75-AU74-AU73-AU72-AU71-AU70-AU69-AU68-AU67</f>
        <v>192</v>
      </c>
      <c r="AV66" s="26">
        <f t="shared" si="124"/>
        <v>789</v>
      </c>
      <c r="AW66" s="26">
        <f t="shared" si="124"/>
        <v>671</v>
      </c>
      <c r="AX66" s="26">
        <f t="shared" si="124"/>
        <v>470</v>
      </c>
      <c r="AY66" s="26">
        <f t="shared" si="124"/>
        <v>648</v>
      </c>
      <c r="AZ66" s="26">
        <f t="shared" si="124"/>
        <v>1015</v>
      </c>
      <c r="BA66" s="26">
        <f t="shared" si="124"/>
        <v>353</v>
      </c>
      <c r="BB66" s="26">
        <f t="shared" si="124"/>
        <v>274</v>
      </c>
      <c r="BC66" s="26">
        <f t="shared" si="124"/>
        <v>1244</v>
      </c>
      <c r="BD66" s="26">
        <f t="shared" ref="BD66" si="125">BD75-BD74-BD73-BD72-BD71-BD70-BD69-BD68-BD67</f>
        <v>275</v>
      </c>
      <c r="BE66" s="26">
        <f t="shared" ref="BE66" si="126">BE75-BE74-BE73-BE72-BE71-BE70-BE69-BE68-BE67</f>
        <v>70</v>
      </c>
      <c r="BF66" s="26">
        <f t="shared" ref="BF66" si="127">BF75-BF74-BF73-BF72-BF71-BF70-BF69-BF68-BF67</f>
        <v>2180</v>
      </c>
      <c r="BG66" s="26">
        <f t="shared" ref="BG66" si="128">BG75-BG74-BG73-BG72-BG71-BG70-BG69-BG68-BG67</f>
        <v>239</v>
      </c>
      <c r="BH66" s="26">
        <f t="shared" ref="BH66" si="129">BH75-BH74-BH73-BH72-BH71-BH70-BH69-BH68-BH67</f>
        <v>56</v>
      </c>
      <c r="BI66" s="121">
        <f t="shared" si="15"/>
        <v>0.20499944202655954</v>
      </c>
      <c r="BJ66" s="26">
        <v>5.2</v>
      </c>
      <c r="BK66" s="26">
        <v>5.4</v>
      </c>
      <c r="BL66" s="26">
        <v>5.5</v>
      </c>
      <c r="BM66" s="26">
        <v>5.3</v>
      </c>
      <c r="BN66" s="26">
        <v>4.8</v>
      </c>
      <c r="BO66" s="26">
        <v>5.6</v>
      </c>
      <c r="BP66" s="26">
        <v>5.4</v>
      </c>
      <c r="BQ66" s="26">
        <v>6.8</v>
      </c>
      <c r="BR66" s="26">
        <v>4.7</v>
      </c>
      <c r="BS66" s="26">
        <v>5.9</v>
      </c>
      <c r="BT66" s="26">
        <v>6.8</v>
      </c>
      <c r="BU66" s="26">
        <v>6.8</v>
      </c>
      <c r="BV66" s="26">
        <v>8.8000000000000007</v>
      </c>
      <c r="BW66" s="26">
        <v>7.1</v>
      </c>
      <c r="BX66" s="26">
        <v>6.6</v>
      </c>
      <c r="BY66" s="26">
        <v>4.0999999999999996</v>
      </c>
      <c r="BZ66" s="26">
        <v>2.2999999999999998</v>
      </c>
      <c r="CA66" s="26">
        <v>2.7</v>
      </c>
      <c r="CB66" s="115">
        <f t="shared" si="16"/>
        <v>16.100000000000001</v>
      </c>
      <c r="CC66" s="115">
        <f t="shared" si="17"/>
        <v>60.899999999999991</v>
      </c>
      <c r="CD66" s="115">
        <f t="shared" si="18"/>
        <v>22.799999999999997</v>
      </c>
    </row>
    <row r="67" spans="1:82" s="10" customFormat="1" x14ac:dyDescent="0.25">
      <c r="A67" s="119" t="s">
        <v>450</v>
      </c>
      <c r="B67" s="10" t="s">
        <v>451</v>
      </c>
      <c r="C67" s="11" t="s">
        <v>452</v>
      </c>
      <c r="D67" s="11" t="s">
        <v>2099</v>
      </c>
      <c r="E67" s="10" t="s">
        <v>453</v>
      </c>
      <c r="F67" s="12" t="s">
        <v>454</v>
      </c>
      <c r="G67" s="12" t="s">
        <v>440</v>
      </c>
      <c r="H67" s="12" t="s">
        <v>455</v>
      </c>
      <c r="I67" s="12" t="s">
        <v>456</v>
      </c>
      <c r="J67" s="12">
        <v>5400772</v>
      </c>
      <c r="K67" s="12" t="s">
        <v>112</v>
      </c>
      <c r="L67" s="35">
        <v>0.65208017480021596</v>
      </c>
      <c r="M67" s="11">
        <v>728</v>
      </c>
      <c r="N67" s="13">
        <f t="shared" si="67"/>
        <v>1116.4271329411974</v>
      </c>
      <c r="O67" s="11">
        <v>330</v>
      </c>
      <c r="P67" s="23">
        <f>Q67/O67</f>
        <v>2.2060606060606061</v>
      </c>
      <c r="Q67" s="11">
        <v>728</v>
      </c>
      <c r="R67" s="11">
        <v>70</v>
      </c>
      <c r="S67" s="11">
        <v>34</v>
      </c>
      <c r="T67" s="11">
        <v>34</v>
      </c>
      <c r="U67" s="11">
        <v>0</v>
      </c>
      <c r="V67" s="11">
        <v>43</v>
      </c>
      <c r="W67" s="11">
        <v>29</v>
      </c>
      <c r="X67" s="11">
        <v>8</v>
      </c>
      <c r="Y67" s="11">
        <v>19</v>
      </c>
      <c r="Z67" s="11">
        <v>2</v>
      </c>
      <c r="AA67" s="11">
        <v>25</v>
      </c>
      <c r="AB67" s="11">
        <v>28</v>
      </c>
      <c r="AC67" s="11">
        <v>27</v>
      </c>
      <c r="AD67" s="11">
        <v>8</v>
      </c>
      <c r="AE67" s="11">
        <v>0</v>
      </c>
      <c r="AF67" s="11">
        <v>0</v>
      </c>
      <c r="AG67" s="11">
        <v>0</v>
      </c>
      <c r="AH67" s="117">
        <f>(R67+S67+T67)/(R67+S67+T67+U67+V67+W67+X67+Y67+Z67+AA67+AB67+AC67+AD67+AE67+AF67+AG67)</f>
        <v>0.42201834862385323</v>
      </c>
      <c r="AI67" s="117">
        <f>(U67+V67)/(R67+S67+T67+U67+V67+W67+X67+Y67+Z67+AA67+AB67+AC67+AD67+AE67+AF67+AG67)</f>
        <v>0.13149847094801223</v>
      </c>
      <c r="AJ67" s="117">
        <f>(W67+X67+Y67+Z67)/(R67+S67+T67+U67+V67+W67+X67+Y67+Z67+AA67+AB67+AC67+AD67+AE67+AG67+AF67)</f>
        <v>0.17737003058103976</v>
      </c>
      <c r="AK67" s="13">
        <f>AA67/(R67+S67+T67+U67+V67+W67+X67+Y67+Z67+AA67+AB67+AC67+AD67+AE67+AF67+AG67)</f>
        <v>7.64525993883792E-2</v>
      </c>
      <c r="AL67" s="117">
        <f>(AB67+AC67+AD67+AE67+AF67+AG67)/(R67+S67+T67+U67+V67+W67+X67+Y67+Z67+AA67+AB67+AC67+AD67+AE67+AF67+AG67)</f>
        <v>0.19266055045871561</v>
      </c>
      <c r="AM67" s="40">
        <v>17259</v>
      </c>
      <c r="AN67" s="40">
        <v>28224</v>
      </c>
      <c r="AO67" s="117">
        <f>(R67+S67+T67+U67+V67+W67+X67+Y67+Z67)/(R67+S67+T67+U67+V67+W67+X67+Y67+Z67+AA67+AB67+AC67+AD67+AE67+AF67+AG67)</f>
        <v>0.73088685015290522</v>
      </c>
      <c r="AP67" s="11">
        <v>330</v>
      </c>
      <c r="AQ67" s="11">
        <v>82</v>
      </c>
      <c r="AR67" s="11">
        <v>225</v>
      </c>
      <c r="AS67" s="11">
        <v>105</v>
      </c>
      <c r="AT67" s="11">
        <v>0</v>
      </c>
      <c r="AU67" s="11">
        <v>21</v>
      </c>
      <c r="AV67" s="11">
        <v>102</v>
      </c>
      <c r="AW67" s="11">
        <v>29</v>
      </c>
      <c r="AX67" s="11">
        <v>18</v>
      </c>
      <c r="AY67" s="11">
        <v>21</v>
      </c>
      <c r="AZ67" s="11">
        <v>25</v>
      </c>
      <c r="BA67" s="11">
        <v>4</v>
      </c>
      <c r="BB67" s="11">
        <v>0</v>
      </c>
      <c r="BC67" s="11">
        <v>33</v>
      </c>
      <c r="BD67" s="11">
        <v>9</v>
      </c>
      <c r="BE67" s="11">
        <v>12</v>
      </c>
      <c r="BF67" s="11">
        <v>34</v>
      </c>
      <c r="BG67" s="11">
        <v>0</v>
      </c>
      <c r="BH67" s="11">
        <v>0</v>
      </c>
      <c r="BI67" s="117">
        <f t="shared" si="15"/>
        <v>0.43831168831168832</v>
      </c>
      <c r="BJ67" s="11">
        <v>4</v>
      </c>
      <c r="BK67" s="11">
        <v>6.1</v>
      </c>
      <c r="BL67" s="11">
        <v>1.8</v>
      </c>
      <c r="BM67" s="11">
        <v>4.9000000000000004</v>
      </c>
      <c r="BN67" s="11">
        <v>6.9</v>
      </c>
      <c r="BO67" s="11">
        <v>7.5</v>
      </c>
      <c r="BP67" s="11">
        <v>6.8</v>
      </c>
      <c r="BQ67" s="11">
        <v>2.8</v>
      </c>
      <c r="BR67" s="11">
        <v>5.3</v>
      </c>
      <c r="BS67" s="11">
        <v>3.4</v>
      </c>
      <c r="BT67" s="11">
        <v>5.0999999999999996</v>
      </c>
      <c r="BU67" s="11">
        <v>13.6</v>
      </c>
      <c r="BV67" s="11">
        <v>6.1</v>
      </c>
      <c r="BW67" s="11">
        <v>6.2</v>
      </c>
      <c r="BX67" s="11">
        <v>12.1</v>
      </c>
      <c r="BY67" s="11">
        <v>1.6</v>
      </c>
      <c r="BZ67" s="11">
        <v>0.4</v>
      </c>
      <c r="CA67" s="11">
        <v>5.4</v>
      </c>
      <c r="CB67" s="11">
        <f t="shared" si="16"/>
        <v>11.9</v>
      </c>
      <c r="CC67" s="11">
        <f t="shared" si="17"/>
        <v>62.400000000000006</v>
      </c>
      <c r="CD67" s="11">
        <f t="shared" si="18"/>
        <v>25.700000000000003</v>
      </c>
    </row>
    <row r="68" spans="1:82" x14ac:dyDescent="0.25">
      <c r="A68" s="7" t="s">
        <v>825</v>
      </c>
      <c r="B68" t="s">
        <v>826</v>
      </c>
      <c r="C68" s="1" t="s">
        <v>827</v>
      </c>
      <c r="D68" s="1" t="s">
        <v>2099</v>
      </c>
      <c r="E68" t="s">
        <v>828</v>
      </c>
      <c r="F68" s="8" t="s">
        <v>454</v>
      </c>
      <c r="G68" s="8" t="s">
        <v>440</v>
      </c>
      <c r="H68" s="8" t="s">
        <v>829</v>
      </c>
      <c r="I68" s="8" t="s">
        <v>830</v>
      </c>
      <c r="J68" s="8">
        <v>5426692</v>
      </c>
      <c r="K68" s="8" t="s">
        <v>173</v>
      </c>
      <c r="L68" s="32">
        <v>0.52707964902439042</v>
      </c>
      <c r="M68" s="1">
        <v>124</v>
      </c>
      <c r="N68" s="102">
        <f t="shared" si="67"/>
        <v>235.2585614518043</v>
      </c>
      <c r="O68" s="1">
        <v>57</v>
      </c>
      <c r="P68" s="21">
        <v>2.1800000000000002</v>
      </c>
      <c r="Q68" s="1">
        <v>124</v>
      </c>
      <c r="R68" s="1">
        <v>1</v>
      </c>
      <c r="S68" s="1">
        <v>0</v>
      </c>
      <c r="T68" s="1">
        <v>7</v>
      </c>
      <c r="U68" s="1">
        <v>1</v>
      </c>
      <c r="V68" s="1">
        <v>2</v>
      </c>
      <c r="W68" s="1">
        <v>6</v>
      </c>
      <c r="X68" s="1">
        <v>12</v>
      </c>
      <c r="Y68" s="1">
        <v>1</v>
      </c>
      <c r="Z68" s="1">
        <v>3</v>
      </c>
      <c r="AA68" s="1">
        <v>8</v>
      </c>
      <c r="AB68" s="1">
        <v>3</v>
      </c>
      <c r="AC68" s="1">
        <v>4</v>
      </c>
      <c r="AD68" s="1">
        <v>0</v>
      </c>
      <c r="AE68" s="1">
        <v>0</v>
      </c>
      <c r="AF68" s="1">
        <v>7</v>
      </c>
      <c r="AG68" s="1">
        <v>2</v>
      </c>
      <c r="AH68" s="106">
        <f t="shared" ref="AH68:AH82" si="130">(R68+S68+T68)/O68</f>
        <v>0.14035087719298245</v>
      </c>
      <c r="AI68" s="106">
        <f t="shared" ref="AI68:AI82" si="131">(U68+V68)/O68</f>
        <v>5.2631578947368418E-2</v>
      </c>
      <c r="AJ68" s="106">
        <f t="shared" ref="AJ68:AJ82" si="132">(W68+X68+Y68+Z68)/O68</f>
        <v>0.38596491228070173</v>
      </c>
      <c r="AK68" s="6">
        <f t="shared" ref="AK68:AK82" si="133">AA68/O68</f>
        <v>0.14035087719298245</v>
      </c>
      <c r="AL68" s="106">
        <f t="shared" ref="AL68:AL82" si="134">(AB68+AC68+AD68+AE68+AF68+AG68)/O68</f>
        <v>0.2807017543859649</v>
      </c>
      <c r="AM68" s="38">
        <v>34121</v>
      </c>
      <c r="AN68" s="38">
        <v>37396</v>
      </c>
      <c r="AO68" s="106">
        <f t="shared" ref="AO68:AO82" si="135">(R68+S68+T68+U68+V68+W68+X68+Y68+Z68)/O68</f>
        <v>0.57894736842105265</v>
      </c>
      <c r="AP68" s="1">
        <v>57</v>
      </c>
      <c r="AQ68" s="1">
        <v>56</v>
      </c>
      <c r="AR68" s="1">
        <v>54</v>
      </c>
      <c r="AS68" s="1">
        <v>3</v>
      </c>
      <c r="AT68" s="1">
        <v>5</v>
      </c>
      <c r="AU68" s="1">
        <v>0</v>
      </c>
      <c r="AV68" s="1">
        <v>3</v>
      </c>
      <c r="AW68" s="1">
        <v>1</v>
      </c>
      <c r="AX68" s="1">
        <v>6</v>
      </c>
      <c r="AY68" s="1">
        <v>2</v>
      </c>
      <c r="AZ68" s="11">
        <v>11</v>
      </c>
      <c r="BA68" s="1">
        <v>4</v>
      </c>
      <c r="BB68" s="1">
        <v>0</v>
      </c>
      <c r="BC68" s="1">
        <v>7</v>
      </c>
      <c r="BD68" s="1">
        <v>4</v>
      </c>
      <c r="BE68" s="1">
        <v>0</v>
      </c>
      <c r="BF68" s="1">
        <v>13</v>
      </c>
      <c r="BG68" s="1">
        <v>0</v>
      </c>
      <c r="BH68" s="1">
        <v>0</v>
      </c>
      <c r="BI68" s="106">
        <f t="shared" si="15"/>
        <v>8.9285714285714288E-2</v>
      </c>
      <c r="BJ68" s="1">
        <v>2.4</v>
      </c>
      <c r="BK68" s="1">
        <v>0.8</v>
      </c>
      <c r="BL68" s="1">
        <v>6.5</v>
      </c>
      <c r="BM68" s="1">
        <v>4.8</v>
      </c>
      <c r="BN68" s="1">
        <v>3.2</v>
      </c>
      <c r="BO68" s="1">
        <v>2.4</v>
      </c>
      <c r="BP68" s="1">
        <v>0</v>
      </c>
      <c r="BQ68" s="1">
        <v>0.8</v>
      </c>
      <c r="BR68" s="1">
        <v>0.8</v>
      </c>
      <c r="BS68" s="1">
        <v>13.7</v>
      </c>
      <c r="BT68" s="1">
        <v>10.5</v>
      </c>
      <c r="BU68" s="1">
        <v>12.9</v>
      </c>
      <c r="BV68" s="1">
        <v>16.899999999999999</v>
      </c>
      <c r="BW68" s="1">
        <v>14.5</v>
      </c>
      <c r="BX68" s="1">
        <v>5.6</v>
      </c>
      <c r="BY68" s="1">
        <v>0</v>
      </c>
      <c r="BZ68" s="1">
        <v>0.8</v>
      </c>
      <c r="CA68" s="1">
        <v>3.2</v>
      </c>
      <c r="CB68" s="1">
        <f t="shared" si="16"/>
        <v>9.6999999999999993</v>
      </c>
      <c r="CC68" s="1">
        <f t="shared" si="17"/>
        <v>66</v>
      </c>
      <c r="CD68" s="1">
        <f t="shared" si="18"/>
        <v>24.1</v>
      </c>
    </row>
    <row r="69" spans="1:82" x14ac:dyDescent="0.25">
      <c r="A69" s="7" t="s">
        <v>1075</v>
      </c>
      <c r="B69" t="s">
        <v>1076</v>
      </c>
      <c r="C69" s="1" t="s">
        <v>1077</v>
      </c>
      <c r="D69" s="1" t="s">
        <v>2099</v>
      </c>
      <c r="E69" t="s">
        <v>828</v>
      </c>
      <c r="F69" s="8" t="s">
        <v>454</v>
      </c>
      <c r="G69" s="8" t="s">
        <v>440</v>
      </c>
      <c r="H69" s="8" t="s">
        <v>1078</v>
      </c>
      <c r="I69" s="8" t="s">
        <v>1079</v>
      </c>
      <c r="J69" s="8">
        <v>5446636</v>
      </c>
      <c r="K69" s="8" t="s">
        <v>218</v>
      </c>
      <c r="L69" s="32">
        <v>3.8065896998189359</v>
      </c>
      <c r="M69" s="1">
        <v>3923</v>
      </c>
      <c r="N69" s="102">
        <f t="shared" ref="N69:N100" si="136">M69/L69</f>
        <v>1030.5812575982648</v>
      </c>
      <c r="O69" s="1">
        <v>1971</v>
      </c>
      <c r="P69" s="21">
        <v>1.97</v>
      </c>
      <c r="Q69" s="1">
        <v>3890</v>
      </c>
      <c r="R69" s="1">
        <v>160</v>
      </c>
      <c r="S69" s="1">
        <v>236</v>
      </c>
      <c r="T69" s="1">
        <v>123</v>
      </c>
      <c r="U69" s="1">
        <v>248</v>
      </c>
      <c r="V69" s="1">
        <v>83</v>
      </c>
      <c r="W69" s="1">
        <v>76</v>
      </c>
      <c r="X69" s="1">
        <v>102</v>
      </c>
      <c r="Y69" s="1">
        <v>150</v>
      </c>
      <c r="Z69" s="1">
        <v>16</v>
      </c>
      <c r="AA69" s="1">
        <v>75</v>
      </c>
      <c r="AB69" s="1">
        <v>72</v>
      </c>
      <c r="AC69" s="1">
        <v>331</v>
      </c>
      <c r="AD69" s="1">
        <v>62</v>
      </c>
      <c r="AE69" s="1">
        <v>34</v>
      </c>
      <c r="AF69" s="1">
        <v>69</v>
      </c>
      <c r="AG69" s="1">
        <v>134</v>
      </c>
      <c r="AH69" s="106">
        <f t="shared" si="130"/>
        <v>0.26331811263318111</v>
      </c>
      <c r="AI69" s="106">
        <f t="shared" si="131"/>
        <v>0.16793505834601724</v>
      </c>
      <c r="AJ69" s="106">
        <f t="shared" si="132"/>
        <v>0.17453069507864027</v>
      </c>
      <c r="AK69" s="6">
        <f t="shared" si="133"/>
        <v>3.8051750380517502E-2</v>
      </c>
      <c r="AL69" s="106">
        <f t="shared" si="134"/>
        <v>0.35616438356164382</v>
      </c>
      <c r="AM69" s="38">
        <v>39278</v>
      </c>
      <c r="AN69" s="38">
        <v>37875</v>
      </c>
      <c r="AO69" s="106">
        <f t="shared" si="135"/>
        <v>0.60578386605783863</v>
      </c>
      <c r="AP69" s="1">
        <v>1971</v>
      </c>
      <c r="AQ69" s="1">
        <v>356</v>
      </c>
      <c r="AR69" s="1">
        <v>1021</v>
      </c>
      <c r="AS69" s="1">
        <v>950</v>
      </c>
      <c r="AT69" s="1">
        <v>0</v>
      </c>
      <c r="AU69" s="1">
        <v>193</v>
      </c>
      <c r="AV69" s="1">
        <v>263</v>
      </c>
      <c r="AW69" s="1">
        <v>52</v>
      </c>
      <c r="AX69" s="1">
        <v>141</v>
      </c>
      <c r="AY69" s="1">
        <v>214</v>
      </c>
      <c r="AZ69" s="11">
        <v>67</v>
      </c>
      <c r="BA69" s="1">
        <v>119</v>
      </c>
      <c r="BB69" s="1">
        <v>82</v>
      </c>
      <c r="BC69" s="1">
        <v>55</v>
      </c>
      <c r="BD69" s="1">
        <v>40</v>
      </c>
      <c r="BE69" s="1">
        <v>52</v>
      </c>
      <c r="BF69" s="1">
        <v>473</v>
      </c>
      <c r="BG69" s="1">
        <v>157</v>
      </c>
      <c r="BH69" s="1">
        <v>0</v>
      </c>
      <c r="BI69" s="106">
        <f t="shared" si="15"/>
        <v>0.32023060796645703</v>
      </c>
      <c r="BJ69" s="1">
        <v>4.0999999999999996</v>
      </c>
      <c r="BK69" s="1">
        <v>9</v>
      </c>
      <c r="BL69" s="1">
        <v>7.1</v>
      </c>
      <c r="BM69" s="1">
        <v>1.4</v>
      </c>
      <c r="BN69" s="1">
        <v>3.7</v>
      </c>
      <c r="BO69" s="1">
        <v>4</v>
      </c>
      <c r="BP69" s="1">
        <v>7.5</v>
      </c>
      <c r="BQ69" s="1">
        <v>12.7</v>
      </c>
      <c r="BR69" s="1">
        <v>3.2</v>
      </c>
      <c r="BS69" s="1">
        <v>1</v>
      </c>
      <c r="BT69" s="1">
        <v>5.9</v>
      </c>
      <c r="BU69" s="1">
        <v>4.3</v>
      </c>
      <c r="BV69" s="1">
        <v>4.5999999999999996</v>
      </c>
      <c r="BW69" s="1">
        <v>11</v>
      </c>
      <c r="BX69" s="1">
        <v>7.7</v>
      </c>
      <c r="BY69" s="1">
        <v>5.7</v>
      </c>
      <c r="BZ69" s="1">
        <v>4.5</v>
      </c>
      <c r="CA69" s="1">
        <v>2.7</v>
      </c>
      <c r="CB69" s="1">
        <f t="shared" ref="CB69:CB132" si="137">BJ69+BK69+BL69</f>
        <v>20.2</v>
      </c>
      <c r="CC69" s="1">
        <f t="shared" ref="CC69:CC132" si="138">BM69+BN69+BO69+BP69+BQ69+BR69+BS69+BT69+BU69+BV69</f>
        <v>48.3</v>
      </c>
      <c r="CD69" s="1">
        <f t="shared" ref="CD69:CD132" si="139">BW69+BX69+BY69+BZ69+CA69</f>
        <v>31.599999999999998</v>
      </c>
    </row>
    <row r="70" spans="1:82" s="18" customFormat="1" x14ac:dyDescent="0.25">
      <c r="A70" s="7" t="s">
        <v>1373</v>
      </c>
      <c r="B70" t="s">
        <v>1374</v>
      </c>
      <c r="C70" s="1" t="s">
        <v>1375</v>
      </c>
      <c r="D70" s="1" t="s">
        <v>2099</v>
      </c>
      <c r="E70" t="s">
        <v>828</v>
      </c>
      <c r="F70" s="8" t="s">
        <v>454</v>
      </c>
      <c r="G70" s="8" t="s">
        <v>440</v>
      </c>
      <c r="H70" s="8" t="s">
        <v>1376</v>
      </c>
      <c r="I70" s="8" t="s">
        <v>1377</v>
      </c>
      <c r="J70" s="8">
        <v>5466412</v>
      </c>
      <c r="K70" s="8" t="s">
        <v>275</v>
      </c>
      <c r="L70" s="32">
        <v>0.34529447937626484</v>
      </c>
      <c r="M70" s="1">
        <v>139</v>
      </c>
      <c r="N70" s="102">
        <f t="shared" si="136"/>
        <v>402.55494455366812</v>
      </c>
      <c r="O70" s="1">
        <v>59</v>
      </c>
      <c r="P70" s="21">
        <v>2.36</v>
      </c>
      <c r="Q70" s="1">
        <v>139</v>
      </c>
      <c r="R70" s="1">
        <v>9</v>
      </c>
      <c r="S70" s="1">
        <v>12</v>
      </c>
      <c r="T70" s="1">
        <v>2</v>
      </c>
      <c r="U70" s="1">
        <v>6</v>
      </c>
      <c r="V70" s="1">
        <v>2</v>
      </c>
      <c r="W70" s="1">
        <v>4</v>
      </c>
      <c r="X70" s="1">
        <v>1</v>
      </c>
      <c r="Y70" s="1">
        <v>8</v>
      </c>
      <c r="Z70" s="1">
        <v>6</v>
      </c>
      <c r="AA70" s="1">
        <v>2</v>
      </c>
      <c r="AB70" s="1">
        <v>0</v>
      </c>
      <c r="AC70" s="1">
        <v>2</v>
      </c>
      <c r="AD70" s="1">
        <v>0</v>
      </c>
      <c r="AE70" s="1">
        <v>5</v>
      </c>
      <c r="AF70" s="1">
        <v>0</v>
      </c>
      <c r="AG70" s="1">
        <v>0</v>
      </c>
      <c r="AH70" s="106">
        <f t="shared" si="130"/>
        <v>0.38983050847457629</v>
      </c>
      <c r="AI70" s="106">
        <f t="shared" si="131"/>
        <v>0.13559322033898305</v>
      </c>
      <c r="AJ70" s="106">
        <f t="shared" si="132"/>
        <v>0.32203389830508472</v>
      </c>
      <c r="AK70" s="6">
        <f t="shared" si="133"/>
        <v>3.3898305084745763E-2</v>
      </c>
      <c r="AL70" s="106">
        <f t="shared" si="134"/>
        <v>0.11864406779661017</v>
      </c>
      <c r="AM70" s="38">
        <v>16623</v>
      </c>
      <c r="AN70" s="38">
        <v>25625</v>
      </c>
      <c r="AO70" s="106">
        <f t="shared" si="135"/>
        <v>0.84745762711864403</v>
      </c>
      <c r="AP70" s="1">
        <v>59</v>
      </c>
      <c r="AQ70" s="1">
        <v>20</v>
      </c>
      <c r="AR70" s="1">
        <v>48</v>
      </c>
      <c r="AS70" s="1">
        <v>11</v>
      </c>
      <c r="AT70" s="1">
        <v>2</v>
      </c>
      <c r="AU70" s="1">
        <v>12</v>
      </c>
      <c r="AV70" s="1">
        <v>3</v>
      </c>
      <c r="AW70" s="1">
        <v>4</v>
      </c>
      <c r="AX70" s="1">
        <v>0</v>
      </c>
      <c r="AY70" s="1">
        <v>4</v>
      </c>
      <c r="AZ70" s="11">
        <v>12</v>
      </c>
      <c r="BA70" s="1">
        <v>3</v>
      </c>
      <c r="BB70" s="1">
        <v>0</v>
      </c>
      <c r="BC70" s="1">
        <v>2</v>
      </c>
      <c r="BD70" s="1">
        <v>0</v>
      </c>
      <c r="BE70" s="1">
        <v>0</v>
      </c>
      <c r="BF70" s="1">
        <v>7</v>
      </c>
      <c r="BG70" s="1">
        <v>0</v>
      </c>
      <c r="BH70" s="1">
        <v>0</v>
      </c>
      <c r="BI70" s="106">
        <f t="shared" si="15"/>
        <v>0.14285714285714285</v>
      </c>
      <c r="BJ70" s="1">
        <v>0</v>
      </c>
      <c r="BK70" s="1">
        <v>4.3</v>
      </c>
      <c r="BL70" s="1">
        <v>3.6</v>
      </c>
      <c r="BM70" s="1">
        <v>2.9</v>
      </c>
      <c r="BN70" s="1">
        <v>0</v>
      </c>
      <c r="BO70" s="1">
        <v>5</v>
      </c>
      <c r="BP70" s="1">
        <v>3.6</v>
      </c>
      <c r="BQ70" s="1">
        <v>2.9</v>
      </c>
      <c r="BR70" s="1">
        <v>6.5</v>
      </c>
      <c r="BS70" s="1">
        <v>4.3</v>
      </c>
      <c r="BT70" s="1">
        <v>8.6</v>
      </c>
      <c r="BU70" s="1">
        <v>25.9</v>
      </c>
      <c r="BV70" s="1">
        <v>6.5</v>
      </c>
      <c r="BW70" s="1">
        <v>12.2</v>
      </c>
      <c r="BX70" s="1">
        <v>1.4</v>
      </c>
      <c r="BY70" s="1">
        <v>5</v>
      </c>
      <c r="BZ70" s="1">
        <v>4.3</v>
      </c>
      <c r="CA70" s="1">
        <v>2.9</v>
      </c>
      <c r="CB70" s="1">
        <f t="shared" si="137"/>
        <v>7.9</v>
      </c>
      <c r="CC70" s="1">
        <f t="shared" si="138"/>
        <v>66.199999999999989</v>
      </c>
      <c r="CD70" s="1">
        <f t="shared" si="139"/>
        <v>25.8</v>
      </c>
    </row>
    <row r="71" spans="1:82" x14ac:dyDescent="0.25">
      <c r="A71" s="7" t="s">
        <v>1378</v>
      </c>
      <c r="B71" t="s">
        <v>1379</v>
      </c>
      <c r="C71" s="1" t="s">
        <v>1380</v>
      </c>
      <c r="D71" s="1" t="s">
        <v>2099</v>
      </c>
      <c r="E71" t="s">
        <v>828</v>
      </c>
      <c r="F71" s="8" t="s">
        <v>454</v>
      </c>
      <c r="G71" s="8" t="s">
        <v>440</v>
      </c>
      <c r="H71" s="8" t="s">
        <v>1381</v>
      </c>
      <c r="I71" s="8" t="s">
        <v>1382</v>
      </c>
      <c r="J71" s="8">
        <v>5466652</v>
      </c>
      <c r="K71" s="8" t="s">
        <v>276</v>
      </c>
      <c r="L71" s="32">
        <v>1.1154165403172291</v>
      </c>
      <c r="M71" s="1">
        <v>1236</v>
      </c>
      <c r="N71" s="102">
        <f t="shared" si="136"/>
        <v>1108.1062144268333</v>
      </c>
      <c r="O71" s="1">
        <v>585</v>
      </c>
      <c r="P71" s="21">
        <v>2.0299999999999998</v>
      </c>
      <c r="Q71" s="1">
        <v>1186</v>
      </c>
      <c r="R71" s="1">
        <v>80</v>
      </c>
      <c r="S71" s="1">
        <v>57</v>
      </c>
      <c r="T71" s="1">
        <v>54</v>
      </c>
      <c r="U71" s="1">
        <v>46</v>
      </c>
      <c r="V71" s="1">
        <v>29</v>
      </c>
      <c r="W71" s="1">
        <v>38</v>
      </c>
      <c r="X71" s="1">
        <v>15</v>
      </c>
      <c r="Y71" s="1">
        <v>49</v>
      </c>
      <c r="Z71" s="1">
        <v>6</v>
      </c>
      <c r="AA71" s="1">
        <v>71</v>
      </c>
      <c r="AB71" s="1">
        <v>44</v>
      </c>
      <c r="AC71" s="1">
        <v>25</v>
      </c>
      <c r="AD71" s="1">
        <v>14</v>
      </c>
      <c r="AE71" s="1">
        <v>57</v>
      </c>
      <c r="AF71" s="1">
        <v>0</v>
      </c>
      <c r="AG71" s="1">
        <v>0</v>
      </c>
      <c r="AH71" s="106">
        <f t="shared" si="130"/>
        <v>0.3264957264957265</v>
      </c>
      <c r="AI71" s="106">
        <f t="shared" si="131"/>
        <v>0.12820512820512819</v>
      </c>
      <c r="AJ71" s="106">
        <f t="shared" si="132"/>
        <v>0.18461538461538463</v>
      </c>
      <c r="AK71" s="6">
        <f t="shared" si="133"/>
        <v>0.12136752136752137</v>
      </c>
      <c r="AL71" s="106">
        <f t="shared" si="134"/>
        <v>0.23931623931623933</v>
      </c>
      <c r="AM71" s="38">
        <v>21409</v>
      </c>
      <c r="AN71" s="38">
        <v>32366</v>
      </c>
      <c r="AO71" s="106">
        <f t="shared" si="135"/>
        <v>0.63931623931623927</v>
      </c>
      <c r="AP71" s="1">
        <v>585</v>
      </c>
      <c r="AQ71" s="1">
        <v>135</v>
      </c>
      <c r="AR71" s="1">
        <v>427</v>
      </c>
      <c r="AS71" s="1">
        <v>158</v>
      </c>
      <c r="AT71" s="1">
        <v>13</v>
      </c>
      <c r="AU71" s="1">
        <v>34</v>
      </c>
      <c r="AV71" s="1">
        <v>110</v>
      </c>
      <c r="AW71" s="1">
        <v>56</v>
      </c>
      <c r="AX71" s="1">
        <v>12</v>
      </c>
      <c r="AY71" s="1">
        <v>45</v>
      </c>
      <c r="AZ71" s="11">
        <v>32</v>
      </c>
      <c r="BA71" s="1">
        <v>9</v>
      </c>
      <c r="BB71" s="1">
        <v>29</v>
      </c>
      <c r="BC71" s="1">
        <v>99</v>
      </c>
      <c r="BD71" s="1">
        <v>16</v>
      </c>
      <c r="BE71" s="1">
        <v>0</v>
      </c>
      <c r="BF71" s="1">
        <v>96</v>
      </c>
      <c r="BG71" s="1">
        <v>0</v>
      </c>
      <c r="BH71" s="1">
        <v>0</v>
      </c>
      <c r="BI71" s="106">
        <f t="shared" ref="BI71:BI134" si="140">(BH71+BE71+BB71+AY71+AV71)/(AT71+AU71+AV71+AW71+AX71+AY71+AZ71+BA71+BB71+BC71+BD71+BE71+BF71+BG71+BH71)</f>
        <v>0.33393829401088931</v>
      </c>
      <c r="BJ71" s="1">
        <v>5.0999999999999996</v>
      </c>
      <c r="BK71" s="1">
        <v>0.5</v>
      </c>
      <c r="BL71" s="1">
        <v>8.1999999999999993</v>
      </c>
      <c r="BM71" s="1">
        <v>6.1</v>
      </c>
      <c r="BN71" s="1">
        <v>0.6</v>
      </c>
      <c r="BO71" s="1">
        <v>5</v>
      </c>
      <c r="BP71" s="1">
        <v>2.8</v>
      </c>
      <c r="BQ71" s="1">
        <v>12.6</v>
      </c>
      <c r="BR71" s="1">
        <v>2.4</v>
      </c>
      <c r="BS71" s="1">
        <v>6.7</v>
      </c>
      <c r="BT71" s="1">
        <v>4</v>
      </c>
      <c r="BU71" s="1">
        <v>7.4</v>
      </c>
      <c r="BV71" s="1">
        <v>16.3</v>
      </c>
      <c r="BW71" s="1">
        <v>4.5</v>
      </c>
      <c r="BX71" s="1">
        <v>8.1</v>
      </c>
      <c r="BY71" s="1">
        <v>3.6</v>
      </c>
      <c r="BZ71" s="1">
        <v>3.5</v>
      </c>
      <c r="CA71" s="1">
        <v>2.6</v>
      </c>
      <c r="CB71" s="1">
        <f t="shared" si="137"/>
        <v>13.799999999999999</v>
      </c>
      <c r="CC71" s="1">
        <f t="shared" si="138"/>
        <v>63.900000000000006</v>
      </c>
      <c r="CD71" s="1">
        <f t="shared" si="139"/>
        <v>22.3</v>
      </c>
    </row>
    <row r="72" spans="1:82" x14ac:dyDescent="0.25">
      <c r="A72" s="7" t="s">
        <v>1439</v>
      </c>
      <c r="B72" t="s">
        <v>1440</v>
      </c>
      <c r="C72" s="1" t="s">
        <v>1441</v>
      </c>
      <c r="D72" s="1" t="s">
        <v>2099</v>
      </c>
      <c r="E72" t="s">
        <v>828</v>
      </c>
      <c r="F72" s="8" t="s">
        <v>454</v>
      </c>
      <c r="G72" s="8" t="s">
        <v>440</v>
      </c>
      <c r="H72" s="8" t="s">
        <v>1442</v>
      </c>
      <c r="I72" s="8" t="s">
        <v>1443</v>
      </c>
      <c r="J72" s="8">
        <v>5470156</v>
      </c>
      <c r="K72" s="8" t="s">
        <v>287</v>
      </c>
      <c r="L72" s="32">
        <v>1.7267242854880276</v>
      </c>
      <c r="M72" s="1">
        <v>1435</v>
      </c>
      <c r="N72" s="102">
        <f t="shared" si="136"/>
        <v>831.05334885263574</v>
      </c>
      <c r="O72" s="1">
        <v>608</v>
      </c>
      <c r="P72" s="21">
        <v>2.36</v>
      </c>
      <c r="Q72" s="1">
        <v>1435</v>
      </c>
      <c r="R72" s="1">
        <v>69</v>
      </c>
      <c r="S72" s="1">
        <v>42</v>
      </c>
      <c r="T72" s="1">
        <v>17</v>
      </c>
      <c r="U72" s="1">
        <v>51</v>
      </c>
      <c r="V72" s="1">
        <v>53</v>
      </c>
      <c r="W72" s="1">
        <v>18</v>
      </c>
      <c r="X72" s="1">
        <v>43</v>
      </c>
      <c r="Y72" s="1">
        <v>34</v>
      </c>
      <c r="Z72" s="1">
        <v>50</v>
      </c>
      <c r="AA72" s="1">
        <v>53</v>
      </c>
      <c r="AB72" s="1">
        <v>65</v>
      </c>
      <c r="AC72" s="1">
        <v>56</v>
      </c>
      <c r="AD72" s="1">
        <v>10</v>
      </c>
      <c r="AE72" s="1">
        <v>35</v>
      </c>
      <c r="AF72" s="1">
        <v>4</v>
      </c>
      <c r="AG72" s="1">
        <v>8</v>
      </c>
      <c r="AH72" s="106">
        <f t="shared" si="130"/>
        <v>0.21052631578947367</v>
      </c>
      <c r="AI72" s="106">
        <f t="shared" si="131"/>
        <v>0.17105263157894737</v>
      </c>
      <c r="AJ72" s="106">
        <f t="shared" si="132"/>
        <v>0.23848684210526316</v>
      </c>
      <c r="AK72" s="6">
        <f t="shared" si="133"/>
        <v>8.7171052631578941E-2</v>
      </c>
      <c r="AL72" s="106">
        <f t="shared" si="134"/>
        <v>0.29276315789473684</v>
      </c>
      <c r="AM72" s="38">
        <v>23658</v>
      </c>
      <c r="AN72" s="38">
        <v>41310</v>
      </c>
      <c r="AO72" s="106">
        <f t="shared" si="135"/>
        <v>0.62006578947368418</v>
      </c>
      <c r="AP72" s="1">
        <v>608</v>
      </c>
      <c r="AQ72" s="1">
        <v>70</v>
      </c>
      <c r="AR72" s="1">
        <v>424</v>
      </c>
      <c r="AS72" s="1">
        <v>184</v>
      </c>
      <c r="AT72" s="1">
        <v>7</v>
      </c>
      <c r="AU72" s="1">
        <v>37</v>
      </c>
      <c r="AV72" s="1">
        <v>69</v>
      </c>
      <c r="AW72" s="1">
        <v>22</v>
      </c>
      <c r="AX72" s="1">
        <v>13</v>
      </c>
      <c r="AY72" s="1">
        <v>87</v>
      </c>
      <c r="AZ72" s="11">
        <v>49</v>
      </c>
      <c r="BA72" s="1">
        <v>21</v>
      </c>
      <c r="BB72" s="1">
        <v>57</v>
      </c>
      <c r="BC72" s="1">
        <v>87</v>
      </c>
      <c r="BD72" s="1">
        <v>24</v>
      </c>
      <c r="BE72" s="1">
        <v>7</v>
      </c>
      <c r="BF72" s="1">
        <v>113</v>
      </c>
      <c r="BG72" s="1">
        <v>0</v>
      </c>
      <c r="BH72" s="1">
        <v>0</v>
      </c>
      <c r="BI72" s="106">
        <f t="shared" si="140"/>
        <v>0.37099494097807756</v>
      </c>
      <c r="BJ72" s="1">
        <v>5.7</v>
      </c>
      <c r="BK72" s="1">
        <v>7.8</v>
      </c>
      <c r="BL72" s="1">
        <v>6.3</v>
      </c>
      <c r="BM72" s="1">
        <v>6.8</v>
      </c>
      <c r="BN72" s="1">
        <v>7.3</v>
      </c>
      <c r="BO72" s="1">
        <v>6.3</v>
      </c>
      <c r="BP72" s="1">
        <v>6.9</v>
      </c>
      <c r="BQ72" s="1">
        <v>6.9</v>
      </c>
      <c r="BR72" s="1">
        <v>7.5</v>
      </c>
      <c r="BS72" s="1">
        <v>7.4</v>
      </c>
      <c r="BT72" s="1">
        <v>4.5</v>
      </c>
      <c r="BU72" s="1">
        <v>7.3</v>
      </c>
      <c r="BV72" s="1">
        <v>6.3</v>
      </c>
      <c r="BW72" s="1">
        <v>4.2</v>
      </c>
      <c r="BX72" s="1">
        <v>2.2000000000000002</v>
      </c>
      <c r="BY72" s="1">
        <v>3.1</v>
      </c>
      <c r="BZ72" s="1">
        <v>1.2</v>
      </c>
      <c r="CA72" s="1">
        <v>2.2999999999999998</v>
      </c>
      <c r="CB72" s="1">
        <f t="shared" si="137"/>
        <v>19.8</v>
      </c>
      <c r="CC72" s="1">
        <f t="shared" si="138"/>
        <v>67.199999999999989</v>
      </c>
      <c r="CD72" s="1">
        <f t="shared" si="139"/>
        <v>13</v>
      </c>
    </row>
    <row r="73" spans="1:82" x14ac:dyDescent="0.25">
      <c r="A73" s="7" t="s">
        <v>1449</v>
      </c>
      <c r="B73" t="s">
        <v>1450</v>
      </c>
      <c r="C73" s="1" t="s">
        <v>1451</v>
      </c>
      <c r="D73" s="1" t="s">
        <v>2099</v>
      </c>
      <c r="E73" t="s">
        <v>828</v>
      </c>
      <c r="F73" s="8" t="s">
        <v>454</v>
      </c>
      <c r="G73" s="8" t="s">
        <v>440</v>
      </c>
      <c r="H73" s="8" t="s">
        <v>1452</v>
      </c>
      <c r="I73" s="8" t="s">
        <v>1453</v>
      </c>
      <c r="J73" s="8">
        <v>5470828</v>
      </c>
      <c r="K73" s="8" t="s">
        <v>289</v>
      </c>
      <c r="L73" s="32">
        <v>0.7821781402963206</v>
      </c>
      <c r="M73" s="1">
        <v>1091</v>
      </c>
      <c r="N73" s="102">
        <f t="shared" si="136"/>
        <v>1394.8229230577645</v>
      </c>
      <c r="O73" s="1">
        <v>410</v>
      </c>
      <c r="P73" s="21">
        <v>2.66</v>
      </c>
      <c r="Q73" s="1">
        <v>1091</v>
      </c>
      <c r="R73" s="1">
        <v>77</v>
      </c>
      <c r="S73" s="1">
        <v>15</v>
      </c>
      <c r="T73" s="1">
        <v>32</v>
      </c>
      <c r="U73" s="1">
        <v>58</v>
      </c>
      <c r="V73" s="1">
        <v>50</v>
      </c>
      <c r="W73" s="1">
        <v>11</v>
      </c>
      <c r="X73" s="1">
        <v>28</v>
      </c>
      <c r="Y73" s="1">
        <v>26</v>
      </c>
      <c r="Z73" s="1">
        <v>0</v>
      </c>
      <c r="AA73" s="1">
        <v>10</v>
      </c>
      <c r="AB73" s="1">
        <v>18</v>
      </c>
      <c r="AC73" s="1">
        <v>72</v>
      </c>
      <c r="AD73" s="1">
        <v>6</v>
      </c>
      <c r="AE73" s="1">
        <v>4</v>
      </c>
      <c r="AF73" s="1">
        <v>3</v>
      </c>
      <c r="AG73" s="1">
        <v>0</v>
      </c>
      <c r="AH73" s="106">
        <f t="shared" si="130"/>
        <v>0.30243902439024389</v>
      </c>
      <c r="AI73" s="106">
        <f t="shared" si="131"/>
        <v>0.26341463414634148</v>
      </c>
      <c r="AJ73" s="106">
        <f t="shared" si="132"/>
        <v>0.15853658536585366</v>
      </c>
      <c r="AK73" s="6">
        <f t="shared" si="133"/>
        <v>2.4390243902439025E-2</v>
      </c>
      <c r="AL73" s="106">
        <f t="shared" si="134"/>
        <v>0.25121951219512195</v>
      </c>
      <c r="AM73" s="38">
        <v>15013</v>
      </c>
      <c r="AN73" s="38">
        <v>26513</v>
      </c>
      <c r="AO73" s="106">
        <f t="shared" si="135"/>
        <v>0.724390243902439</v>
      </c>
      <c r="AP73" s="1">
        <v>410</v>
      </c>
      <c r="AQ73" s="1">
        <v>78</v>
      </c>
      <c r="AR73" s="1">
        <v>247</v>
      </c>
      <c r="AS73" s="1">
        <v>163</v>
      </c>
      <c r="AT73" s="1">
        <v>0</v>
      </c>
      <c r="AU73" s="1">
        <v>9</v>
      </c>
      <c r="AV73" s="1">
        <v>104</v>
      </c>
      <c r="AW73" s="1">
        <v>25</v>
      </c>
      <c r="AX73" s="1">
        <v>37</v>
      </c>
      <c r="AY73" s="1">
        <v>57</v>
      </c>
      <c r="AZ73" s="11">
        <v>39</v>
      </c>
      <c r="BA73" s="1">
        <v>4</v>
      </c>
      <c r="BB73" s="1">
        <v>0</v>
      </c>
      <c r="BC73" s="1">
        <v>19</v>
      </c>
      <c r="BD73" s="1">
        <v>4</v>
      </c>
      <c r="BE73" s="1">
        <v>5</v>
      </c>
      <c r="BF73" s="1">
        <v>85</v>
      </c>
      <c r="BG73" s="1">
        <v>0</v>
      </c>
      <c r="BH73" s="1">
        <v>0</v>
      </c>
      <c r="BI73" s="106">
        <f t="shared" si="140"/>
        <v>0.42783505154639173</v>
      </c>
      <c r="BJ73" s="1">
        <v>7.7</v>
      </c>
      <c r="BK73" s="1">
        <v>11.5</v>
      </c>
      <c r="BL73" s="1">
        <v>4.3</v>
      </c>
      <c r="BM73" s="1">
        <v>3.4</v>
      </c>
      <c r="BN73" s="1">
        <v>1.4</v>
      </c>
      <c r="BO73" s="1">
        <v>7.9</v>
      </c>
      <c r="BP73" s="1">
        <v>12.8</v>
      </c>
      <c r="BQ73" s="1">
        <v>3.3</v>
      </c>
      <c r="BR73" s="1">
        <v>3</v>
      </c>
      <c r="BS73" s="1">
        <v>5.9</v>
      </c>
      <c r="BT73" s="1">
        <v>6.1</v>
      </c>
      <c r="BU73" s="1">
        <v>5.4</v>
      </c>
      <c r="BV73" s="1">
        <v>14.1</v>
      </c>
      <c r="BW73" s="1">
        <v>3.3</v>
      </c>
      <c r="BX73" s="1">
        <v>4.4000000000000004</v>
      </c>
      <c r="BY73" s="1">
        <v>3.8</v>
      </c>
      <c r="BZ73" s="1">
        <v>1.6</v>
      </c>
      <c r="CA73" s="1">
        <v>0</v>
      </c>
      <c r="CB73" s="1">
        <f t="shared" si="137"/>
        <v>23.5</v>
      </c>
      <c r="CC73" s="1">
        <f t="shared" si="138"/>
        <v>63.300000000000004</v>
      </c>
      <c r="CD73" s="1">
        <f t="shared" si="139"/>
        <v>13.1</v>
      </c>
    </row>
    <row r="74" spans="1:82" s="10" customFormat="1" x14ac:dyDescent="0.25">
      <c r="A74" s="7" t="s">
        <v>1660</v>
      </c>
      <c r="B74" t="s">
        <v>1661</v>
      </c>
      <c r="C74" s="1" t="s">
        <v>1662</v>
      </c>
      <c r="D74" s="1" t="s">
        <v>2099</v>
      </c>
      <c r="E74" t="s">
        <v>828</v>
      </c>
      <c r="F74" s="8" t="s">
        <v>454</v>
      </c>
      <c r="G74" s="8" t="s">
        <v>440</v>
      </c>
      <c r="H74" s="8" t="s">
        <v>1663</v>
      </c>
      <c r="I74" s="8" t="s">
        <v>1664</v>
      </c>
      <c r="J74" s="8">
        <v>5486812</v>
      </c>
      <c r="K74" s="8" t="s">
        <v>330</v>
      </c>
      <c r="L74" s="32">
        <v>1.8961093395570863</v>
      </c>
      <c r="M74" s="1">
        <v>2659</v>
      </c>
      <c r="N74" s="102">
        <f t="shared" si="136"/>
        <v>1402.3452891282725</v>
      </c>
      <c r="O74" s="1">
        <v>1177</v>
      </c>
      <c r="P74" s="21">
        <v>2.21</v>
      </c>
      <c r="Q74" s="1">
        <v>2606</v>
      </c>
      <c r="R74" s="1">
        <v>91</v>
      </c>
      <c r="S74" s="1">
        <v>83</v>
      </c>
      <c r="T74" s="1">
        <v>35</v>
      </c>
      <c r="U74" s="1">
        <v>85</v>
      </c>
      <c r="V74" s="1">
        <v>93</v>
      </c>
      <c r="W74" s="1">
        <v>75</v>
      </c>
      <c r="X74" s="1">
        <v>136</v>
      </c>
      <c r="Y74" s="1">
        <v>133</v>
      </c>
      <c r="Z74" s="1">
        <v>38</v>
      </c>
      <c r="AA74" s="1">
        <v>136</v>
      </c>
      <c r="AB74" s="1">
        <v>119</v>
      </c>
      <c r="AC74" s="1">
        <v>75</v>
      </c>
      <c r="AD74" s="1">
        <v>48</v>
      </c>
      <c r="AE74" s="1">
        <v>21</v>
      </c>
      <c r="AF74" s="1">
        <v>0</v>
      </c>
      <c r="AG74" s="1">
        <v>9</v>
      </c>
      <c r="AH74" s="106">
        <f t="shared" si="130"/>
        <v>0.17757009345794392</v>
      </c>
      <c r="AI74" s="106">
        <f t="shared" si="131"/>
        <v>0.15123194562446898</v>
      </c>
      <c r="AJ74" s="106">
        <f t="shared" si="132"/>
        <v>0.32455395072217502</v>
      </c>
      <c r="AK74" s="6">
        <f t="shared" si="133"/>
        <v>0.11554800339847068</v>
      </c>
      <c r="AL74" s="106">
        <f t="shared" si="134"/>
        <v>0.23109600679694137</v>
      </c>
      <c r="AM74" s="38">
        <v>20563</v>
      </c>
      <c r="AN74" s="38">
        <v>39358</v>
      </c>
      <c r="AO74" s="106">
        <f t="shared" si="135"/>
        <v>0.65335598980458798</v>
      </c>
      <c r="AP74" s="1">
        <v>1177</v>
      </c>
      <c r="AQ74" s="1">
        <v>188</v>
      </c>
      <c r="AR74" s="1">
        <v>574</v>
      </c>
      <c r="AS74" s="1">
        <v>603</v>
      </c>
      <c r="AT74" s="1">
        <v>0</v>
      </c>
      <c r="AU74" s="1">
        <v>56</v>
      </c>
      <c r="AV74" s="1">
        <v>111</v>
      </c>
      <c r="AW74" s="1">
        <v>20</v>
      </c>
      <c r="AX74" s="1">
        <v>71</v>
      </c>
      <c r="AY74" s="1">
        <v>162</v>
      </c>
      <c r="AZ74" s="11">
        <v>40</v>
      </c>
      <c r="BA74" s="1">
        <v>170</v>
      </c>
      <c r="BB74" s="1">
        <v>68</v>
      </c>
      <c r="BC74" s="1">
        <v>207</v>
      </c>
      <c r="BD74" s="1">
        <v>42</v>
      </c>
      <c r="BE74" s="1">
        <v>0</v>
      </c>
      <c r="BF74" s="1">
        <v>135</v>
      </c>
      <c r="BG74" s="1">
        <v>18</v>
      </c>
      <c r="BH74" s="1">
        <v>0</v>
      </c>
      <c r="BI74" s="106">
        <f t="shared" si="140"/>
        <v>0.31</v>
      </c>
      <c r="BJ74" s="1">
        <v>6.5</v>
      </c>
      <c r="BK74" s="1">
        <v>5.6</v>
      </c>
      <c r="BL74" s="1">
        <v>7.8</v>
      </c>
      <c r="BM74" s="1">
        <v>5.6</v>
      </c>
      <c r="BN74" s="1">
        <v>4.5</v>
      </c>
      <c r="BO74" s="1">
        <v>9.8000000000000007</v>
      </c>
      <c r="BP74" s="1">
        <v>10.5</v>
      </c>
      <c r="BQ74" s="1">
        <v>4.3</v>
      </c>
      <c r="BR74" s="1">
        <v>5.7</v>
      </c>
      <c r="BS74" s="1">
        <v>5</v>
      </c>
      <c r="BT74" s="1">
        <v>7.2</v>
      </c>
      <c r="BU74" s="1">
        <v>7.6</v>
      </c>
      <c r="BV74" s="1">
        <v>2.5</v>
      </c>
      <c r="BW74" s="1">
        <v>4.2</v>
      </c>
      <c r="BX74" s="1">
        <v>4.2</v>
      </c>
      <c r="BY74" s="1">
        <v>6</v>
      </c>
      <c r="BZ74" s="1">
        <v>0.6</v>
      </c>
      <c r="CA74" s="1">
        <v>2.6</v>
      </c>
      <c r="CB74" s="1">
        <f t="shared" si="137"/>
        <v>19.899999999999999</v>
      </c>
      <c r="CC74" s="1">
        <f t="shared" si="138"/>
        <v>62.7</v>
      </c>
      <c r="CD74" s="1">
        <f t="shared" si="139"/>
        <v>17.600000000000001</v>
      </c>
    </row>
    <row r="75" spans="1:82" s="18" customFormat="1" x14ac:dyDescent="0.25">
      <c r="A75" s="17" t="s">
        <v>25</v>
      </c>
      <c r="B75" s="42" t="s">
        <v>1984</v>
      </c>
      <c r="D75" s="18" t="s">
        <v>2098</v>
      </c>
      <c r="I75" s="110"/>
      <c r="J75" s="110">
        <v>54025</v>
      </c>
      <c r="K75" s="110" t="s">
        <v>24</v>
      </c>
      <c r="L75" s="34">
        <f>SUM(L66:L74)</f>
        <v>1023.7220501517635</v>
      </c>
      <c r="M75" s="17">
        <v>33307</v>
      </c>
      <c r="N75" s="19">
        <f t="shared" si="136"/>
        <v>32.535198392046304</v>
      </c>
      <c r="O75" s="17">
        <v>14722</v>
      </c>
      <c r="P75" s="22">
        <v>2.23</v>
      </c>
      <c r="Q75" s="17">
        <v>32761</v>
      </c>
      <c r="R75" s="17">
        <v>1311</v>
      </c>
      <c r="S75" s="17">
        <v>835</v>
      </c>
      <c r="T75" s="17">
        <v>947</v>
      </c>
      <c r="U75" s="17">
        <v>1205</v>
      </c>
      <c r="V75" s="17">
        <v>911</v>
      </c>
      <c r="W75" s="17">
        <v>917</v>
      </c>
      <c r="X75" s="17">
        <v>983</v>
      </c>
      <c r="Y75" s="17">
        <v>813</v>
      </c>
      <c r="Z75" s="17">
        <v>749</v>
      </c>
      <c r="AA75" s="17">
        <v>1211</v>
      </c>
      <c r="AB75" s="17">
        <v>1216</v>
      </c>
      <c r="AC75" s="17">
        <v>1652</v>
      </c>
      <c r="AD75" s="17">
        <v>678</v>
      </c>
      <c r="AE75" s="17">
        <v>523</v>
      </c>
      <c r="AF75" s="17">
        <v>294</v>
      </c>
      <c r="AG75" s="17">
        <v>477</v>
      </c>
      <c r="AH75" s="113">
        <f t="shared" si="130"/>
        <v>0.21009373726395869</v>
      </c>
      <c r="AI75" s="113">
        <f t="shared" si="131"/>
        <v>0.14373047140334194</v>
      </c>
      <c r="AJ75" s="113">
        <f t="shared" si="132"/>
        <v>0.23515826653987229</v>
      </c>
      <c r="AK75" s="113">
        <f t="shared" si="133"/>
        <v>8.2257845401440016E-2</v>
      </c>
      <c r="AL75" s="113">
        <f t="shared" si="134"/>
        <v>0.32875967939138706</v>
      </c>
      <c r="AM75" s="37">
        <v>27462</v>
      </c>
      <c r="AN75" s="37">
        <v>41694</v>
      </c>
      <c r="AO75" s="113">
        <f t="shared" si="135"/>
        <v>0.58898247520717295</v>
      </c>
      <c r="AP75" s="17">
        <v>14722</v>
      </c>
      <c r="AQ75" s="17">
        <v>3266</v>
      </c>
      <c r="AR75" s="17">
        <v>10710</v>
      </c>
      <c r="AS75" s="17">
        <v>4012</v>
      </c>
      <c r="AT75" s="17">
        <v>512</v>
      </c>
      <c r="AU75" s="17">
        <v>554</v>
      </c>
      <c r="AV75" s="17">
        <v>1554</v>
      </c>
      <c r="AW75" s="17">
        <v>880</v>
      </c>
      <c r="AX75" s="17">
        <v>768</v>
      </c>
      <c r="AY75" s="17">
        <v>1240</v>
      </c>
      <c r="AZ75" s="112">
        <v>1290</v>
      </c>
      <c r="BA75" s="17">
        <v>687</v>
      </c>
      <c r="BB75" s="17">
        <v>510</v>
      </c>
      <c r="BC75" s="17">
        <v>1753</v>
      </c>
      <c r="BD75" s="17">
        <v>414</v>
      </c>
      <c r="BE75" s="17">
        <v>146</v>
      </c>
      <c r="BF75" s="17">
        <v>3136</v>
      </c>
      <c r="BG75" s="17">
        <v>414</v>
      </c>
      <c r="BH75" s="17">
        <v>56</v>
      </c>
      <c r="BI75" s="113">
        <f t="shared" si="140"/>
        <v>0.25197642662066982</v>
      </c>
      <c r="BJ75" s="17">
        <v>5.2</v>
      </c>
      <c r="BK75" s="17">
        <v>5.4</v>
      </c>
      <c r="BL75" s="17">
        <v>5.5</v>
      </c>
      <c r="BM75" s="17">
        <v>5.3</v>
      </c>
      <c r="BN75" s="17">
        <v>4.8</v>
      </c>
      <c r="BO75" s="17">
        <v>5.6</v>
      </c>
      <c r="BP75" s="17">
        <v>5.4</v>
      </c>
      <c r="BQ75" s="17">
        <v>6.8</v>
      </c>
      <c r="BR75" s="17">
        <v>4.7</v>
      </c>
      <c r="BS75" s="17">
        <v>5.9</v>
      </c>
      <c r="BT75" s="17">
        <v>6.8</v>
      </c>
      <c r="BU75" s="17">
        <v>6.8</v>
      </c>
      <c r="BV75" s="17">
        <v>8.8000000000000007</v>
      </c>
      <c r="BW75" s="17">
        <v>7.1</v>
      </c>
      <c r="BX75" s="17">
        <v>6.6</v>
      </c>
      <c r="BY75" s="17">
        <v>4.0999999999999996</v>
      </c>
      <c r="BZ75" s="17">
        <v>2.2999999999999998</v>
      </c>
      <c r="CA75" s="17">
        <v>2.7</v>
      </c>
      <c r="CB75" s="112">
        <f t="shared" si="137"/>
        <v>16.100000000000001</v>
      </c>
      <c r="CC75" s="112">
        <f t="shared" si="138"/>
        <v>60.899999999999991</v>
      </c>
      <c r="CD75" s="112">
        <f t="shared" si="139"/>
        <v>22.799999999999997</v>
      </c>
    </row>
    <row r="76" spans="1:82" s="25" customFormat="1" x14ac:dyDescent="0.25">
      <c r="A76" s="24" t="s">
        <v>1935</v>
      </c>
      <c r="B76" s="25" t="s">
        <v>1936</v>
      </c>
      <c r="C76" s="26" t="s">
        <v>1937</v>
      </c>
      <c r="D76" s="26" t="s">
        <v>2097</v>
      </c>
      <c r="E76" s="25" t="s">
        <v>671</v>
      </c>
      <c r="F76" s="27" t="s">
        <v>672</v>
      </c>
      <c r="G76" s="27" t="s">
        <v>440</v>
      </c>
      <c r="H76" s="27" t="s">
        <v>1938</v>
      </c>
      <c r="I76" s="27" t="s">
        <v>1939</v>
      </c>
      <c r="J76" s="27" t="s">
        <v>1978</v>
      </c>
      <c r="K76" s="27" t="s">
        <v>1978</v>
      </c>
      <c r="L76" s="33">
        <v>643.10431715894629</v>
      </c>
      <c r="M76" s="26">
        <f>M79-M78-M77</f>
        <v>20657</v>
      </c>
      <c r="N76" s="29">
        <f t="shared" si="136"/>
        <v>32.120760891882682</v>
      </c>
      <c r="O76" s="26">
        <f>O79-O78-O77</f>
        <v>7105</v>
      </c>
      <c r="P76" s="28">
        <f>Q76/O76</f>
        <v>2.8574243490499649</v>
      </c>
      <c r="Q76" s="26">
        <f>Q79-Q78-Q77</f>
        <v>20302</v>
      </c>
      <c r="R76" s="26">
        <f>R79-R78-R77</f>
        <v>347</v>
      </c>
      <c r="S76" s="26">
        <f t="shared" ref="S76:AG76" si="141">S79-S78-S77</f>
        <v>314</v>
      </c>
      <c r="T76" s="26">
        <f t="shared" si="141"/>
        <v>436</v>
      </c>
      <c r="U76" s="26">
        <f t="shared" si="141"/>
        <v>562</v>
      </c>
      <c r="V76" s="26">
        <f t="shared" si="141"/>
        <v>281</v>
      </c>
      <c r="W76" s="26">
        <f t="shared" si="141"/>
        <v>343</v>
      </c>
      <c r="X76" s="26">
        <f t="shared" si="141"/>
        <v>368</v>
      </c>
      <c r="Y76" s="26">
        <f t="shared" si="141"/>
        <v>397</v>
      </c>
      <c r="Z76" s="26">
        <f t="shared" si="141"/>
        <v>338</v>
      </c>
      <c r="AA76" s="26">
        <f t="shared" si="141"/>
        <v>604</v>
      </c>
      <c r="AB76" s="26">
        <f t="shared" si="141"/>
        <v>842</v>
      </c>
      <c r="AC76" s="26">
        <f t="shared" si="141"/>
        <v>764</v>
      </c>
      <c r="AD76" s="26">
        <f t="shared" si="141"/>
        <v>815</v>
      </c>
      <c r="AE76" s="26">
        <f t="shared" si="141"/>
        <v>364</v>
      </c>
      <c r="AF76" s="26">
        <f t="shared" si="141"/>
        <v>167</v>
      </c>
      <c r="AG76" s="26">
        <f t="shared" si="141"/>
        <v>163</v>
      </c>
      <c r="AH76" s="121">
        <f t="shared" si="130"/>
        <v>0.15439831104855736</v>
      </c>
      <c r="AI76" s="121">
        <f t="shared" si="131"/>
        <v>0.11864883884588318</v>
      </c>
      <c r="AJ76" s="121">
        <f t="shared" si="132"/>
        <v>0.20351864883884588</v>
      </c>
      <c r="AK76" s="122">
        <f t="shared" si="133"/>
        <v>8.5010555946516533E-2</v>
      </c>
      <c r="AL76" s="121">
        <f t="shared" si="134"/>
        <v>0.43842364532019706</v>
      </c>
      <c r="AM76" s="39">
        <v>25324</v>
      </c>
      <c r="AN76" s="39">
        <v>50890</v>
      </c>
      <c r="AO76" s="121">
        <f t="shared" si="135"/>
        <v>0.47656579873328642</v>
      </c>
      <c r="AP76" s="26">
        <f>AP79-AP78-AP77</f>
        <v>7105</v>
      </c>
      <c r="AQ76" s="26">
        <f t="shared" ref="AQ76:AS76" si="142">AQ79-AQ78-AQ77</f>
        <v>4400</v>
      </c>
      <c r="AR76" s="26">
        <f t="shared" si="142"/>
        <v>6060</v>
      </c>
      <c r="AS76" s="26">
        <f t="shared" si="142"/>
        <v>1045</v>
      </c>
      <c r="AT76" s="26">
        <f>AT79-AT78-AT77</f>
        <v>202</v>
      </c>
      <c r="AU76" s="26">
        <f t="shared" ref="AU76:BC76" si="143">AU79-AU78-AU77</f>
        <v>174</v>
      </c>
      <c r="AV76" s="26">
        <f t="shared" si="143"/>
        <v>545</v>
      </c>
      <c r="AW76" s="26">
        <f t="shared" si="143"/>
        <v>474</v>
      </c>
      <c r="AX76" s="26">
        <f t="shared" si="143"/>
        <v>164</v>
      </c>
      <c r="AY76" s="26">
        <f t="shared" si="143"/>
        <v>501</v>
      </c>
      <c r="AZ76" s="26">
        <f t="shared" si="143"/>
        <v>569</v>
      </c>
      <c r="BA76" s="26">
        <f t="shared" si="143"/>
        <v>305</v>
      </c>
      <c r="BB76" s="26">
        <f t="shared" si="143"/>
        <v>202</v>
      </c>
      <c r="BC76" s="26">
        <f t="shared" si="143"/>
        <v>869</v>
      </c>
      <c r="BD76" s="26">
        <f t="shared" ref="BD76" si="144">BD79-BD78-BD77</f>
        <v>317</v>
      </c>
      <c r="BE76" s="26">
        <f t="shared" ref="BE76" si="145">BE79-BE78-BE77</f>
        <v>121</v>
      </c>
      <c r="BF76" s="26">
        <f t="shared" ref="BF76" si="146">BF79-BF78-BF77</f>
        <v>2043</v>
      </c>
      <c r="BG76" s="26">
        <f t="shared" ref="BG76" si="147">BG79-BG78-BG77</f>
        <v>147</v>
      </c>
      <c r="BH76" s="26">
        <f t="shared" ref="BH76" si="148">BH79-BH78-BH77</f>
        <v>10</v>
      </c>
      <c r="BI76" s="121">
        <f t="shared" si="140"/>
        <v>0.20758693361433087</v>
      </c>
      <c r="BJ76" s="26">
        <v>4.7</v>
      </c>
      <c r="BK76" s="26">
        <v>5.0999999999999996</v>
      </c>
      <c r="BL76" s="26">
        <v>6.5</v>
      </c>
      <c r="BM76" s="26">
        <v>5.7</v>
      </c>
      <c r="BN76" s="26">
        <v>4.7</v>
      </c>
      <c r="BO76" s="26">
        <v>5.2</v>
      </c>
      <c r="BP76" s="26">
        <v>4.8</v>
      </c>
      <c r="BQ76" s="26">
        <v>6.6</v>
      </c>
      <c r="BR76" s="26">
        <v>4.2</v>
      </c>
      <c r="BS76" s="26">
        <v>6.6</v>
      </c>
      <c r="BT76" s="26">
        <v>7.6</v>
      </c>
      <c r="BU76" s="26">
        <v>6.3</v>
      </c>
      <c r="BV76" s="26">
        <v>9.5</v>
      </c>
      <c r="BW76" s="26">
        <v>8.5</v>
      </c>
      <c r="BX76" s="26">
        <v>5.4</v>
      </c>
      <c r="BY76" s="26">
        <v>5.3</v>
      </c>
      <c r="BZ76" s="26">
        <v>1.4</v>
      </c>
      <c r="CA76" s="26">
        <v>2</v>
      </c>
      <c r="CB76" s="115">
        <f t="shared" si="137"/>
        <v>16.3</v>
      </c>
      <c r="CC76" s="115">
        <f t="shared" si="138"/>
        <v>61.199999999999996</v>
      </c>
      <c r="CD76" s="115">
        <f t="shared" si="139"/>
        <v>22.599999999999998</v>
      </c>
    </row>
    <row r="77" spans="1:82" s="18" customFormat="1" x14ac:dyDescent="0.25">
      <c r="A77" s="7" t="s">
        <v>668</v>
      </c>
      <c r="B77" t="s">
        <v>669</v>
      </c>
      <c r="C77" s="1" t="s">
        <v>670</v>
      </c>
      <c r="D77" s="1" t="s">
        <v>2099</v>
      </c>
      <c r="E77" t="s">
        <v>671</v>
      </c>
      <c r="F77" s="8" t="s">
        <v>672</v>
      </c>
      <c r="G77" s="8" t="s">
        <v>440</v>
      </c>
      <c r="H77" s="8" t="s">
        <v>673</v>
      </c>
      <c r="I77" s="8" t="s">
        <v>674</v>
      </c>
      <c r="J77" s="8">
        <v>5413108</v>
      </c>
      <c r="K77" s="8" t="s">
        <v>146</v>
      </c>
      <c r="L77" s="32">
        <v>0.69716080127657487</v>
      </c>
      <c r="M77" s="1">
        <v>522</v>
      </c>
      <c r="N77" s="102">
        <f t="shared" si="136"/>
        <v>748.75121929426177</v>
      </c>
      <c r="O77" s="1">
        <v>145</v>
      </c>
      <c r="P77" s="21">
        <v>3.6</v>
      </c>
      <c r="Q77" s="1">
        <v>522</v>
      </c>
      <c r="R77" s="1">
        <v>0</v>
      </c>
      <c r="S77" s="1">
        <v>7</v>
      </c>
      <c r="T77" s="1">
        <v>5</v>
      </c>
      <c r="U77" s="1">
        <v>5</v>
      </c>
      <c r="V77" s="1">
        <v>12</v>
      </c>
      <c r="W77" s="1">
        <v>11</v>
      </c>
      <c r="X77" s="1">
        <v>6</v>
      </c>
      <c r="Y77" s="1">
        <v>9</v>
      </c>
      <c r="Z77" s="1">
        <v>3</v>
      </c>
      <c r="AA77" s="1">
        <v>22</v>
      </c>
      <c r="AB77" s="1">
        <v>22</v>
      </c>
      <c r="AC77" s="1">
        <v>19</v>
      </c>
      <c r="AD77" s="1">
        <v>11</v>
      </c>
      <c r="AE77" s="1">
        <v>13</v>
      </c>
      <c r="AF77" s="1">
        <v>0</v>
      </c>
      <c r="AG77" s="1">
        <v>0</v>
      </c>
      <c r="AH77" s="106">
        <f t="shared" si="130"/>
        <v>8.2758620689655171E-2</v>
      </c>
      <c r="AI77" s="106">
        <f t="shared" si="131"/>
        <v>0.11724137931034483</v>
      </c>
      <c r="AJ77" s="106">
        <f t="shared" si="132"/>
        <v>0.2</v>
      </c>
      <c r="AK77" s="6">
        <f t="shared" si="133"/>
        <v>0.15172413793103448</v>
      </c>
      <c r="AL77" s="106">
        <f t="shared" si="134"/>
        <v>0.44827586206896552</v>
      </c>
      <c r="AM77" s="38">
        <v>19077</v>
      </c>
      <c r="AN77" s="38">
        <v>57917</v>
      </c>
      <c r="AO77" s="106">
        <f t="shared" si="135"/>
        <v>0.4</v>
      </c>
      <c r="AP77" s="1">
        <v>145</v>
      </c>
      <c r="AQ77" s="1">
        <v>22</v>
      </c>
      <c r="AR77" s="1">
        <v>98</v>
      </c>
      <c r="AS77" s="1">
        <v>47</v>
      </c>
      <c r="AT77" s="1">
        <v>2</v>
      </c>
      <c r="AU77" s="1">
        <v>0</v>
      </c>
      <c r="AV77" s="1">
        <v>10</v>
      </c>
      <c r="AW77" s="1">
        <v>8</v>
      </c>
      <c r="AX77" s="1">
        <v>3</v>
      </c>
      <c r="AY77" s="1">
        <v>17</v>
      </c>
      <c r="AZ77" s="11">
        <v>4</v>
      </c>
      <c r="BA77" s="1">
        <v>7</v>
      </c>
      <c r="BB77" s="1">
        <v>7</v>
      </c>
      <c r="BC77" s="1">
        <v>19</v>
      </c>
      <c r="BD77" s="1">
        <v>25</v>
      </c>
      <c r="BE77" s="1">
        <v>0</v>
      </c>
      <c r="BF77" s="1">
        <v>35</v>
      </c>
      <c r="BG77" s="1">
        <v>8</v>
      </c>
      <c r="BH77" s="1">
        <v>0</v>
      </c>
      <c r="BI77" s="106">
        <f t="shared" si="140"/>
        <v>0.23448275862068965</v>
      </c>
      <c r="BJ77" s="1">
        <v>23</v>
      </c>
      <c r="BK77" s="1">
        <v>7.3</v>
      </c>
      <c r="BL77" s="1">
        <v>4.2</v>
      </c>
      <c r="BM77" s="1">
        <v>12.8</v>
      </c>
      <c r="BN77" s="1">
        <v>3.1</v>
      </c>
      <c r="BO77" s="1">
        <v>4.2</v>
      </c>
      <c r="BP77" s="1">
        <v>11.7</v>
      </c>
      <c r="BQ77" s="1">
        <v>3.1</v>
      </c>
      <c r="BR77" s="1">
        <v>4</v>
      </c>
      <c r="BS77" s="1">
        <v>1.1000000000000001</v>
      </c>
      <c r="BT77" s="1">
        <v>4.8</v>
      </c>
      <c r="BU77" s="1">
        <v>10.199999999999999</v>
      </c>
      <c r="BV77" s="1">
        <v>1.3</v>
      </c>
      <c r="BW77" s="1">
        <v>4.2</v>
      </c>
      <c r="BX77" s="1">
        <v>1.7</v>
      </c>
      <c r="BY77" s="1">
        <v>0.4</v>
      </c>
      <c r="BZ77" s="1">
        <v>2.9</v>
      </c>
      <c r="CA77" s="1">
        <v>0</v>
      </c>
      <c r="CB77" s="1">
        <f t="shared" si="137"/>
        <v>34.5</v>
      </c>
      <c r="CC77" s="1">
        <f t="shared" si="138"/>
        <v>56.3</v>
      </c>
      <c r="CD77" s="1">
        <f t="shared" si="139"/>
        <v>9.2000000000000011</v>
      </c>
    </row>
    <row r="78" spans="1:82" x14ac:dyDescent="0.25">
      <c r="A78" s="7" t="s">
        <v>1434</v>
      </c>
      <c r="B78" t="s">
        <v>1435</v>
      </c>
      <c r="C78" s="1" t="s">
        <v>1436</v>
      </c>
      <c r="D78" s="1" t="s">
        <v>2099</v>
      </c>
      <c r="E78" t="s">
        <v>671</v>
      </c>
      <c r="F78" s="8" t="s">
        <v>672</v>
      </c>
      <c r="G78" s="8" t="s">
        <v>440</v>
      </c>
      <c r="H78" s="8" t="s">
        <v>1437</v>
      </c>
      <c r="I78" s="8" t="s">
        <v>1438</v>
      </c>
      <c r="J78" s="8">
        <v>5470084</v>
      </c>
      <c r="K78" s="8" t="s">
        <v>286</v>
      </c>
      <c r="L78" s="32">
        <v>0.96080804981222823</v>
      </c>
      <c r="M78" s="1">
        <v>2035</v>
      </c>
      <c r="N78" s="102">
        <f t="shared" si="136"/>
        <v>2118.008899277751</v>
      </c>
      <c r="O78" s="1">
        <v>662</v>
      </c>
      <c r="P78" s="21">
        <v>2.78</v>
      </c>
      <c r="Q78" s="1">
        <v>1838</v>
      </c>
      <c r="R78" s="1">
        <v>62</v>
      </c>
      <c r="S78" s="1">
        <v>80</v>
      </c>
      <c r="T78" s="1">
        <v>57</v>
      </c>
      <c r="U78" s="1">
        <v>25</v>
      </c>
      <c r="V78" s="1">
        <v>83</v>
      </c>
      <c r="W78" s="1">
        <v>29</v>
      </c>
      <c r="X78" s="1">
        <v>38</v>
      </c>
      <c r="Y78" s="1">
        <v>33</v>
      </c>
      <c r="Z78" s="1">
        <v>10</v>
      </c>
      <c r="AA78" s="1">
        <v>72</v>
      </c>
      <c r="AB78" s="1">
        <v>52</v>
      </c>
      <c r="AC78" s="1">
        <v>24</v>
      </c>
      <c r="AD78" s="1">
        <v>17</v>
      </c>
      <c r="AE78" s="1">
        <v>44</v>
      </c>
      <c r="AF78" s="1">
        <v>21</v>
      </c>
      <c r="AG78" s="1">
        <v>15</v>
      </c>
      <c r="AH78" s="106">
        <f t="shared" si="130"/>
        <v>0.30060422960725075</v>
      </c>
      <c r="AI78" s="106">
        <f t="shared" si="131"/>
        <v>0.16314199395770393</v>
      </c>
      <c r="AJ78" s="106">
        <f t="shared" si="132"/>
        <v>0.16616314199395771</v>
      </c>
      <c r="AK78" s="6">
        <f t="shared" si="133"/>
        <v>0.10876132930513595</v>
      </c>
      <c r="AL78" s="106">
        <f t="shared" si="134"/>
        <v>0.26132930513595165</v>
      </c>
      <c r="AM78" s="38">
        <v>22669</v>
      </c>
      <c r="AN78" s="38">
        <v>34342</v>
      </c>
      <c r="AO78" s="106">
        <f t="shared" si="135"/>
        <v>0.62990936555891242</v>
      </c>
      <c r="AP78" s="1">
        <v>662</v>
      </c>
      <c r="AQ78" s="1">
        <v>263</v>
      </c>
      <c r="AR78" s="1">
        <v>349</v>
      </c>
      <c r="AS78" s="1">
        <v>313</v>
      </c>
      <c r="AT78" s="1">
        <v>11</v>
      </c>
      <c r="AU78" s="1">
        <v>35</v>
      </c>
      <c r="AV78" s="1">
        <v>141</v>
      </c>
      <c r="AW78" s="1">
        <v>37</v>
      </c>
      <c r="AX78" s="1">
        <v>30</v>
      </c>
      <c r="AY78" s="1">
        <v>70</v>
      </c>
      <c r="AZ78" s="11">
        <v>39</v>
      </c>
      <c r="BA78" s="1">
        <v>40</v>
      </c>
      <c r="BB78" s="1">
        <v>2</v>
      </c>
      <c r="BC78" s="1">
        <v>60</v>
      </c>
      <c r="BD78" s="1">
        <v>59</v>
      </c>
      <c r="BE78" s="1">
        <v>5</v>
      </c>
      <c r="BF78" s="1">
        <v>121</v>
      </c>
      <c r="BG78" s="1">
        <v>0</v>
      </c>
      <c r="BH78" s="1">
        <v>0</v>
      </c>
      <c r="BI78" s="106">
        <f t="shared" si="140"/>
        <v>0.33538461538461539</v>
      </c>
      <c r="BJ78" s="1">
        <v>1.7</v>
      </c>
      <c r="BK78" s="1">
        <v>7.7</v>
      </c>
      <c r="BL78" s="1">
        <v>16.7</v>
      </c>
      <c r="BM78" s="1">
        <v>11.9</v>
      </c>
      <c r="BN78" s="1">
        <v>3.7</v>
      </c>
      <c r="BO78" s="1">
        <v>1.9</v>
      </c>
      <c r="BP78" s="1">
        <v>1.7</v>
      </c>
      <c r="BQ78" s="1">
        <v>4.3</v>
      </c>
      <c r="BR78" s="1">
        <v>2.8</v>
      </c>
      <c r="BS78" s="1">
        <v>7.8</v>
      </c>
      <c r="BT78" s="1">
        <v>10.5</v>
      </c>
      <c r="BU78" s="1">
        <v>5.7</v>
      </c>
      <c r="BV78" s="1">
        <v>3.1</v>
      </c>
      <c r="BW78" s="1">
        <v>3.6</v>
      </c>
      <c r="BX78" s="1">
        <v>4.7</v>
      </c>
      <c r="BY78" s="1">
        <v>4.2</v>
      </c>
      <c r="BZ78" s="1">
        <v>2.9</v>
      </c>
      <c r="CA78" s="1">
        <v>5.2</v>
      </c>
      <c r="CB78" s="1">
        <f t="shared" si="137"/>
        <v>26.1</v>
      </c>
      <c r="CC78" s="1">
        <f t="shared" si="138"/>
        <v>53.400000000000006</v>
      </c>
      <c r="CD78" s="1">
        <f t="shared" si="139"/>
        <v>20.6</v>
      </c>
    </row>
    <row r="79" spans="1:82" s="18" customFormat="1" x14ac:dyDescent="0.25">
      <c r="A79" s="17" t="s">
        <v>27</v>
      </c>
      <c r="B79" s="42" t="s">
        <v>1984</v>
      </c>
      <c r="D79" s="18" t="s">
        <v>2098</v>
      </c>
      <c r="I79" s="110"/>
      <c r="J79" s="110">
        <v>54027</v>
      </c>
      <c r="K79" s="110" t="s">
        <v>26</v>
      </c>
      <c r="L79" s="34">
        <f>SUM(L76:L78)</f>
        <v>644.76228601003515</v>
      </c>
      <c r="M79" s="17">
        <v>23214</v>
      </c>
      <c r="N79" s="19">
        <f t="shared" si="136"/>
        <v>36.003966893992143</v>
      </c>
      <c r="O79" s="17">
        <v>7912</v>
      </c>
      <c r="P79" s="22">
        <v>2.86</v>
      </c>
      <c r="Q79" s="17">
        <v>22662</v>
      </c>
      <c r="R79" s="17">
        <v>409</v>
      </c>
      <c r="S79" s="17">
        <v>401</v>
      </c>
      <c r="T79" s="17">
        <v>498</v>
      </c>
      <c r="U79" s="17">
        <v>592</v>
      </c>
      <c r="V79" s="17">
        <v>376</v>
      </c>
      <c r="W79" s="17">
        <v>383</v>
      </c>
      <c r="X79" s="17">
        <v>412</v>
      </c>
      <c r="Y79" s="17">
        <v>439</v>
      </c>
      <c r="Z79" s="17">
        <v>351</v>
      </c>
      <c r="AA79" s="17">
        <v>698</v>
      </c>
      <c r="AB79" s="17">
        <v>916</v>
      </c>
      <c r="AC79" s="17">
        <v>807</v>
      </c>
      <c r="AD79" s="17">
        <v>843</v>
      </c>
      <c r="AE79" s="17">
        <v>421</v>
      </c>
      <c r="AF79" s="17">
        <v>188</v>
      </c>
      <c r="AG79" s="17">
        <v>178</v>
      </c>
      <c r="AH79" s="113">
        <f t="shared" si="130"/>
        <v>0.16531850353892821</v>
      </c>
      <c r="AI79" s="113">
        <f t="shared" si="131"/>
        <v>0.12234580384226491</v>
      </c>
      <c r="AJ79" s="113">
        <f t="shared" si="132"/>
        <v>0.20032861476238625</v>
      </c>
      <c r="AK79" s="113">
        <f t="shared" si="133"/>
        <v>8.8220424671385231E-2</v>
      </c>
      <c r="AL79" s="113">
        <f t="shared" si="134"/>
        <v>0.42378665318503539</v>
      </c>
      <c r="AM79" s="37">
        <v>25324</v>
      </c>
      <c r="AN79" s="37">
        <v>50890</v>
      </c>
      <c r="AO79" s="113">
        <f t="shared" si="135"/>
        <v>0.48799292214357937</v>
      </c>
      <c r="AP79" s="17">
        <v>7912</v>
      </c>
      <c r="AQ79" s="17">
        <v>4685</v>
      </c>
      <c r="AR79" s="17">
        <v>6507</v>
      </c>
      <c r="AS79" s="17">
        <v>1405</v>
      </c>
      <c r="AT79" s="17">
        <v>215</v>
      </c>
      <c r="AU79" s="17">
        <v>209</v>
      </c>
      <c r="AV79" s="17">
        <v>696</v>
      </c>
      <c r="AW79" s="17">
        <v>519</v>
      </c>
      <c r="AX79" s="17">
        <v>197</v>
      </c>
      <c r="AY79" s="17">
        <v>588</v>
      </c>
      <c r="AZ79" s="112">
        <v>612</v>
      </c>
      <c r="BA79" s="17">
        <v>352</v>
      </c>
      <c r="BB79" s="17">
        <v>211</v>
      </c>
      <c r="BC79" s="17">
        <v>948</v>
      </c>
      <c r="BD79" s="17">
        <v>401</v>
      </c>
      <c r="BE79" s="17">
        <v>126</v>
      </c>
      <c r="BF79" s="17">
        <v>2199</v>
      </c>
      <c r="BG79" s="17">
        <v>155</v>
      </c>
      <c r="BH79" s="17">
        <v>10</v>
      </c>
      <c r="BI79" s="113">
        <f t="shared" si="140"/>
        <v>0.21927937617639151</v>
      </c>
      <c r="BJ79" s="17">
        <v>4.7</v>
      </c>
      <c r="BK79" s="17">
        <v>5.0999999999999996</v>
      </c>
      <c r="BL79" s="17">
        <v>6.5</v>
      </c>
      <c r="BM79" s="17">
        <v>5.7</v>
      </c>
      <c r="BN79" s="17">
        <v>4.7</v>
      </c>
      <c r="BO79" s="17">
        <v>5.2</v>
      </c>
      <c r="BP79" s="17">
        <v>4.8</v>
      </c>
      <c r="BQ79" s="17">
        <v>6.6</v>
      </c>
      <c r="BR79" s="17">
        <v>4.2</v>
      </c>
      <c r="BS79" s="17">
        <v>6.6</v>
      </c>
      <c r="BT79" s="17">
        <v>7.6</v>
      </c>
      <c r="BU79" s="17">
        <v>6.3</v>
      </c>
      <c r="BV79" s="17">
        <v>9.5</v>
      </c>
      <c r="BW79" s="17">
        <v>8.5</v>
      </c>
      <c r="BX79" s="17">
        <v>5.4</v>
      </c>
      <c r="BY79" s="17">
        <v>5.3</v>
      </c>
      <c r="BZ79" s="17">
        <v>1.4</v>
      </c>
      <c r="CA79" s="17">
        <v>2</v>
      </c>
      <c r="CB79" s="112">
        <f t="shared" si="137"/>
        <v>16.3</v>
      </c>
      <c r="CC79" s="112">
        <f t="shared" si="138"/>
        <v>61.199999999999996</v>
      </c>
      <c r="CD79" s="112">
        <f t="shared" si="139"/>
        <v>22.599999999999998</v>
      </c>
    </row>
    <row r="80" spans="1:82" s="25" customFormat="1" x14ac:dyDescent="0.25">
      <c r="A80" s="24" t="s">
        <v>1755</v>
      </c>
      <c r="B80" s="25" t="s">
        <v>1756</v>
      </c>
      <c r="C80" s="26" t="s">
        <v>1757</v>
      </c>
      <c r="D80" s="26" t="s">
        <v>2097</v>
      </c>
      <c r="E80" s="25" t="s">
        <v>719</v>
      </c>
      <c r="F80" s="27" t="s">
        <v>720</v>
      </c>
      <c r="G80" s="27" t="s">
        <v>440</v>
      </c>
      <c r="H80" s="27" t="s">
        <v>1758</v>
      </c>
      <c r="I80" s="27" t="s">
        <v>1759</v>
      </c>
      <c r="J80" s="27" t="s">
        <v>1978</v>
      </c>
      <c r="K80" s="27" t="s">
        <v>1978</v>
      </c>
      <c r="L80" s="33">
        <v>73.101951165605442</v>
      </c>
      <c r="M80" s="26">
        <f>M84-M83-M82-M81</f>
        <v>13528</v>
      </c>
      <c r="N80" s="29">
        <f t="shared" si="136"/>
        <v>185.0566200258269</v>
      </c>
      <c r="O80" s="26">
        <f>O84-O83-O82-O81</f>
        <v>5654</v>
      </c>
      <c r="P80" s="28">
        <f>Q80/O80</f>
        <v>2.3721259285461622</v>
      </c>
      <c r="Q80" s="26">
        <f>Q84-Q83-Q82-Q81</f>
        <v>13412</v>
      </c>
      <c r="R80" s="26">
        <f>R84-R83-R82-R81</f>
        <v>242</v>
      </c>
      <c r="S80" s="26">
        <f t="shared" ref="S80:AG80" si="149">S84-S83-S82-S81</f>
        <v>294</v>
      </c>
      <c r="T80" s="26">
        <f t="shared" si="149"/>
        <v>297</v>
      </c>
      <c r="U80" s="26">
        <f t="shared" si="149"/>
        <v>387</v>
      </c>
      <c r="V80" s="26">
        <f t="shared" si="149"/>
        <v>381</v>
      </c>
      <c r="W80" s="26">
        <f t="shared" si="149"/>
        <v>257</v>
      </c>
      <c r="X80" s="26">
        <f t="shared" si="149"/>
        <v>382</v>
      </c>
      <c r="Y80" s="26">
        <f t="shared" si="149"/>
        <v>216</v>
      </c>
      <c r="Z80" s="26">
        <f t="shared" si="149"/>
        <v>251</v>
      </c>
      <c r="AA80" s="26">
        <f t="shared" si="149"/>
        <v>385</v>
      </c>
      <c r="AB80" s="26">
        <f t="shared" si="149"/>
        <v>532</v>
      </c>
      <c r="AC80" s="26">
        <f t="shared" si="149"/>
        <v>682</v>
      </c>
      <c r="AD80" s="26">
        <f t="shared" si="149"/>
        <v>456</v>
      </c>
      <c r="AE80" s="26">
        <f t="shared" si="149"/>
        <v>396</v>
      </c>
      <c r="AF80" s="26">
        <f t="shared" si="149"/>
        <v>245</v>
      </c>
      <c r="AG80" s="26">
        <f t="shared" si="149"/>
        <v>231</v>
      </c>
      <c r="AH80" s="121">
        <f t="shared" si="130"/>
        <v>0.14732932437212592</v>
      </c>
      <c r="AI80" s="121">
        <f t="shared" si="131"/>
        <v>0.13583303855677398</v>
      </c>
      <c r="AJ80" s="121">
        <f t="shared" si="132"/>
        <v>0.19561372479660416</v>
      </c>
      <c r="AK80" s="122">
        <f t="shared" si="133"/>
        <v>6.8093385214007776E-2</v>
      </c>
      <c r="AL80" s="121">
        <f t="shared" si="134"/>
        <v>0.44959320834807215</v>
      </c>
      <c r="AM80" s="39">
        <v>31066</v>
      </c>
      <c r="AN80" s="39">
        <v>52062</v>
      </c>
      <c r="AO80" s="121">
        <f t="shared" si="135"/>
        <v>0.47877608772550406</v>
      </c>
      <c r="AP80" s="26">
        <f>AP84-AP83-AP82-AP81</f>
        <v>5654</v>
      </c>
      <c r="AQ80" s="26">
        <f t="shared" ref="AQ80:AS80" si="150">AQ84-AQ83-AQ82-AQ81</f>
        <v>830</v>
      </c>
      <c r="AR80" s="26">
        <f t="shared" si="150"/>
        <v>4484</v>
      </c>
      <c r="AS80" s="26">
        <f t="shared" si="150"/>
        <v>1170</v>
      </c>
      <c r="AT80" s="26">
        <f>AT84-AT83-AT82-AT81</f>
        <v>184</v>
      </c>
      <c r="AU80" s="26">
        <f t="shared" ref="AU80:BC80" si="151">AU84-AU83-AU82-AU81</f>
        <v>86</v>
      </c>
      <c r="AV80" s="26">
        <f t="shared" si="151"/>
        <v>505</v>
      </c>
      <c r="AW80" s="26">
        <f t="shared" si="151"/>
        <v>308</v>
      </c>
      <c r="AX80" s="26">
        <f t="shared" si="151"/>
        <v>299</v>
      </c>
      <c r="AY80" s="26">
        <f t="shared" si="151"/>
        <v>438</v>
      </c>
      <c r="AZ80" s="26">
        <f t="shared" si="151"/>
        <v>551</v>
      </c>
      <c r="BA80" s="26">
        <f t="shared" si="151"/>
        <v>191</v>
      </c>
      <c r="BB80" s="26">
        <f t="shared" si="151"/>
        <v>9</v>
      </c>
      <c r="BC80" s="26">
        <f t="shared" si="151"/>
        <v>646</v>
      </c>
      <c r="BD80" s="26">
        <f t="shared" ref="BD80" si="152">BD84-BD83-BD82-BD81</f>
        <v>165</v>
      </c>
      <c r="BE80" s="26">
        <f t="shared" ref="BE80" si="153">BE84-BE83-BE82-BE81</f>
        <v>46</v>
      </c>
      <c r="BF80" s="26">
        <f t="shared" ref="BF80" si="154">BF84-BF83-BF82-BF81</f>
        <v>1939</v>
      </c>
      <c r="BG80" s="26">
        <f t="shared" ref="BG80" si="155">BG84-BG83-BG82-BG81</f>
        <v>20</v>
      </c>
      <c r="BH80" s="26">
        <f t="shared" ref="BH80" si="156">BH84-BH83-BH82-BH81</f>
        <v>4</v>
      </c>
      <c r="BI80" s="121">
        <f t="shared" si="140"/>
        <v>0.18586533110740122</v>
      </c>
      <c r="BJ80" s="26">
        <v>4.5</v>
      </c>
      <c r="BK80" s="26">
        <v>5.0999999999999996</v>
      </c>
      <c r="BL80" s="26">
        <v>5.9</v>
      </c>
      <c r="BM80" s="26">
        <v>5</v>
      </c>
      <c r="BN80" s="26">
        <v>5.3</v>
      </c>
      <c r="BO80" s="26">
        <v>5.2</v>
      </c>
      <c r="BP80" s="26">
        <v>5</v>
      </c>
      <c r="BQ80" s="26">
        <v>4.3</v>
      </c>
      <c r="BR80" s="26">
        <v>6.8</v>
      </c>
      <c r="BS80" s="26">
        <v>7</v>
      </c>
      <c r="BT80" s="26">
        <v>6.7</v>
      </c>
      <c r="BU80" s="26">
        <v>8.1999999999999993</v>
      </c>
      <c r="BV80" s="26">
        <v>7.3</v>
      </c>
      <c r="BW80" s="26">
        <v>8.1</v>
      </c>
      <c r="BX80" s="26">
        <v>5.9</v>
      </c>
      <c r="BY80" s="26">
        <v>3.2</v>
      </c>
      <c r="BZ80" s="26">
        <v>2.9</v>
      </c>
      <c r="CA80" s="26">
        <v>3.4</v>
      </c>
      <c r="CB80" s="115">
        <f t="shared" si="137"/>
        <v>15.5</v>
      </c>
      <c r="CC80" s="115">
        <f t="shared" si="138"/>
        <v>60.8</v>
      </c>
      <c r="CD80" s="115">
        <f t="shared" si="139"/>
        <v>23.499999999999996</v>
      </c>
    </row>
    <row r="81" spans="1:82" s="18" customFormat="1" x14ac:dyDescent="0.25">
      <c r="A81" s="7" t="s">
        <v>716</v>
      </c>
      <c r="B81" t="s">
        <v>717</v>
      </c>
      <c r="C81" s="1" t="s">
        <v>718</v>
      </c>
      <c r="D81" s="1" t="s">
        <v>2099</v>
      </c>
      <c r="E81" t="s">
        <v>719</v>
      </c>
      <c r="F81" s="8" t="s">
        <v>720</v>
      </c>
      <c r="G81" s="8" t="s">
        <v>440</v>
      </c>
      <c r="H81" s="8" t="s">
        <v>721</v>
      </c>
      <c r="I81" s="8" t="s">
        <v>722</v>
      </c>
      <c r="J81" s="8">
        <v>5415076</v>
      </c>
      <c r="K81" s="8" t="s">
        <v>154</v>
      </c>
      <c r="L81" s="32">
        <v>0.99830776386882492</v>
      </c>
      <c r="M81" s="1">
        <v>2357</v>
      </c>
      <c r="N81" s="102">
        <f t="shared" si="136"/>
        <v>2360.9953616565322</v>
      </c>
      <c r="O81" s="1">
        <v>1228</v>
      </c>
      <c r="P81" s="21">
        <v>1.92</v>
      </c>
      <c r="Q81" s="1">
        <v>2357</v>
      </c>
      <c r="R81" s="1">
        <v>17</v>
      </c>
      <c r="S81" s="1">
        <v>34</v>
      </c>
      <c r="T81" s="1">
        <v>22</v>
      </c>
      <c r="U81" s="1">
        <v>101</v>
      </c>
      <c r="V81" s="1">
        <v>119</v>
      </c>
      <c r="W81" s="1">
        <v>68</v>
      </c>
      <c r="X81" s="1">
        <v>104</v>
      </c>
      <c r="Y81" s="1">
        <v>0</v>
      </c>
      <c r="Z81" s="1">
        <v>28</v>
      </c>
      <c r="AA81" s="1">
        <v>175</v>
      </c>
      <c r="AB81" s="1">
        <v>126</v>
      </c>
      <c r="AC81" s="1">
        <v>179</v>
      </c>
      <c r="AD81" s="1">
        <v>195</v>
      </c>
      <c r="AE81" s="1">
        <v>60</v>
      </c>
      <c r="AF81" s="1">
        <v>0</v>
      </c>
      <c r="AG81" s="1">
        <v>0</v>
      </c>
      <c r="AH81" s="106">
        <f t="shared" si="130"/>
        <v>5.9446254071661236E-2</v>
      </c>
      <c r="AI81" s="106">
        <f t="shared" si="131"/>
        <v>0.17915309446254071</v>
      </c>
      <c r="AJ81" s="106">
        <f t="shared" si="132"/>
        <v>0.16286644951140064</v>
      </c>
      <c r="AK81" s="6">
        <f t="shared" si="133"/>
        <v>0.14250814332247558</v>
      </c>
      <c r="AL81" s="106">
        <f t="shared" si="134"/>
        <v>0.4560260586319218</v>
      </c>
      <c r="AM81" s="38">
        <v>30792</v>
      </c>
      <c r="AN81" s="38">
        <v>52656</v>
      </c>
      <c r="AO81" s="106">
        <f t="shared" si="135"/>
        <v>0.40146579804560262</v>
      </c>
      <c r="AP81" s="1">
        <v>1228</v>
      </c>
      <c r="AQ81" s="1">
        <v>203</v>
      </c>
      <c r="AR81" s="1">
        <v>928</v>
      </c>
      <c r="AS81" s="1">
        <v>300</v>
      </c>
      <c r="AT81" s="1">
        <v>22</v>
      </c>
      <c r="AU81" s="1">
        <v>0</v>
      </c>
      <c r="AV81" s="1">
        <v>34</v>
      </c>
      <c r="AW81" s="1">
        <v>49</v>
      </c>
      <c r="AX81" s="1">
        <v>38</v>
      </c>
      <c r="AY81" s="1">
        <v>123</v>
      </c>
      <c r="AZ81" s="11">
        <v>86</v>
      </c>
      <c r="BA81" s="1">
        <v>28</v>
      </c>
      <c r="BB81" s="1">
        <v>18</v>
      </c>
      <c r="BC81" s="1">
        <v>301</v>
      </c>
      <c r="BD81" s="1">
        <v>0</v>
      </c>
      <c r="BE81" s="1">
        <v>0</v>
      </c>
      <c r="BF81" s="1">
        <v>434</v>
      </c>
      <c r="BG81" s="1">
        <v>0</v>
      </c>
      <c r="BH81" s="1">
        <v>0</v>
      </c>
      <c r="BI81" s="106">
        <f t="shared" si="140"/>
        <v>0.15445719329214475</v>
      </c>
      <c r="BJ81" s="1">
        <v>3.4</v>
      </c>
      <c r="BK81" s="1">
        <v>4.5999999999999996</v>
      </c>
      <c r="BL81" s="1">
        <v>7.3</v>
      </c>
      <c r="BM81" s="1">
        <v>2.5</v>
      </c>
      <c r="BN81" s="1">
        <v>0.6</v>
      </c>
      <c r="BO81" s="1">
        <v>3.9</v>
      </c>
      <c r="BP81" s="1">
        <v>1.8</v>
      </c>
      <c r="BQ81" s="1">
        <v>3.8</v>
      </c>
      <c r="BR81" s="1">
        <v>5.7</v>
      </c>
      <c r="BS81" s="1">
        <v>3.4</v>
      </c>
      <c r="BT81" s="1">
        <v>9.8000000000000007</v>
      </c>
      <c r="BU81" s="1">
        <v>16.3</v>
      </c>
      <c r="BV81" s="1">
        <v>5.8</v>
      </c>
      <c r="BW81" s="1">
        <v>17.399999999999999</v>
      </c>
      <c r="BX81" s="1">
        <v>4.0999999999999996</v>
      </c>
      <c r="BY81" s="1">
        <v>2.6</v>
      </c>
      <c r="BZ81" s="1">
        <v>1.5</v>
      </c>
      <c r="CA81" s="1">
        <v>5.4</v>
      </c>
      <c r="CB81" s="1">
        <f t="shared" si="137"/>
        <v>15.3</v>
      </c>
      <c r="CC81" s="1">
        <f t="shared" si="138"/>
        <v>53.599999999999994</v>
      </c>
      <c r="CD81" s="1">
        <f t="shared" si="139"/>
        <v>31</v>
      </c>
    </row>
    <row r="82" spans="1:82" x14ac:dyDescent="0.25">
      <c r="A82" s="7" t="s">
        <v>1226</v>
      </c>
      <c r="B82" t="s">
        <v>1227</v>
      </c>
      <c r="C82" s="1" t="s">
        <v>1228</v>
      </c>
      <c r="D82" s="1" t="s">
        <v>2099</v>
      </c>
      <c r="E82" t="s">
        <v>719</v>
      </c>
      <c r="F82" s="8" t="s">
        <v>720</v>
      </c>
      <c r="G82" s="8" t="s">
        <v>440</v>
      </c>
      <c r="H82" s="8" t="s">
        <v>1229</v>
      </c>
      <c r="I82" s="8" t="s">
        <v>1230</v>
      </c>
      <c r="J82" s="8">
        <v>5458372</v>
      </c>
      <c r="K82" s="8" t="s">
        <v>247</v>
      </c>
      <c r="L82" s="32">
        <v>1.8573361329802296</v>
      </c>
      <c r="M82" s="1">
        <v>1115</v>
      </c>
      <c r="N82" s="102">
        <f t="shared" si="136"/>
        <v>600.32213889626007</v>
      </c>
      <c r="O82" s="1">
        <v>518</v>
      </c>
      <c r="P82" s="21">
        <v>2.15</v>
      </c>
      <c r="Q82" s="1">
        <v>1115</v>
      </c>
      <c r="R82" s="1">
        <v>38</v>
      </c>
      <c r="S82" s="1">
        <v>58</v>
      </c>
      <c r="T82" s="1">
        <v>74</v>
      </c>
      <c r="U82" s="1">
        <v>52</v>
      </c>
      <c r="V82" s="1">
        <v>31</v>
      </c>
      <c r="W82" s="1">
        <v>25</v>
      </c>
      <c r="X82" s="1">
        <v>11</v>
      </c>
      <c r="Y82" s="1">
        <v>12</v>
      </c>
      <c r="Z82" s="1">
        <v>28</v>
      </c>
      <c r="AA82" s="1">
        <v>42</v>
      </c>
      <c r="AB82" s="1">
        <v>36</v>
      </c>
      <c r="AC82" s="1">
        <v>68</v>
      </c>
      <c r="AD82" s="1">
        <v>17</v>
      </c>
      <c r="AE82" s="1">
        <v>6</v>
      </c>
      <c r="AF82" s="1">
        <v>20</v>
      </c>
      <c r="AG82" s="1">
        <v>0</v>
      </c>
      <c r="AH82" s="106">
        <f t="shared" si="130"/>
        <v>0.3281853281853282</v>
      </c>
      <c r="AI82" s="106">
        <f t="shared" si="131"/>
        <v>0.16023166023166024</v>
      </c>
      <c r="AJ82" s="106">
        <f t="shared" si="132"/>
        <v>0.14671814671814673</v>
      </c>
      <c r="AK82" s="6">
        <f t="shared" si="133"/>
        <v>8.1081081081081086E-2</v>
      </c>
      <c r="AL82" s="106">
        <f t="shared" si="134"/>
        <v>0.28378378378378377</v>
      </c>
      <c r="AM82" s="38">
        <v>22005</v>
      </c>
      <c r="AN82" s="38">
        <v>32625</v>
      </c>
      <c r="AO82" s="106">
        <f t="shared" si="135"/>
        <v>0.63513513513513509</v>
      </c>
      <c r="AP82" s="1">
        <v>518</v>
      </c>
      <c r="AQ82" s="1">
        <v>65</v>
      </c>
      <c r="AR82" s="1">
        <v>312</v>
      </c>
      <c r="AS82" s="1">
        <v>206</v>
      </c>
      <c r="AT82" s="1">
        <v>19</v>
      </c>
      <c r="AU82" s="1">
        <v>35</v>
      </c>
      <c r="AV82" s="1">
        <v>111</v>
      </c>
      <c r="AW82" s="1">
        <v>33</v>
      </c>
      <c r="AX82" s="1">
        <v>24</v>
      </c>
      <c r="AY82" s="1">
        <v>51</v>
      </c>
      <c r="AZ82" s="11">
        <v>35</v>
      </c>
      <c r="BA82" s="1">
        <v>11</v>
      </c>
      <c r="BB82" s="1">
        <v>5</v>
      </c>
      <c r="BC82" s="1">
        <v>54</v>
      </c>
      <c r="BD82" s="1">
        <v>16</v>
      </c>
      <c r="BE82" s="1">
        <v>8</v>
      </c>
      <c r="BF82" s="1">
        <v>98</v>
      </c>
      <c r="BG82" s="1">
        <v>13</v>
      </c>
      <c r="BH82" s="1">
        <v>0</v>
      </c>
      <c r="BI82" s="106">
        <f t="shared" si="140"/>
        <v>0.34113060428849901</v>
      </c>
      <c r="BJ82" s="1">
        <v>5.6</v>
      </c>
      <c r="BK82" s="1">
        <v>4.0999999999999996</v>
      </c>
      <c r="BL82" s="1">
        <v>3.5</v>
      </c>
      <c r="BM82" s="1">
        <v>8.1999999999999993</v>
      </c>
      <c r="BN82" s="1">
        <v>6.4</v>
      </c>
      <c r="BO82" s="1">
        <v>4.4000000000000004</v>
      </c>
      <c r="BP82" s="1">
        <v>5.9</v>
      </c>
      <c r="BQ82" s="1">
        <v>4.5999999999999996</v>
      </c>
      <c r="BR82" s="1">
        <v>6.1</v>
      </c>
      <c r="BS82" s="1">
        <v>2.7</v>
      </c>
      <c r="BT82" s="1">
        <v>6.8</v>
      </c>
      <c r="BU82" s="1">
        <v>4.0999999999999996</v>
      </c>
      <c r="BV82" s="1">
        <v>8.1999999999999993</v>
      </c>
      <c r="BW82" s="1">
        <v>10</v>
      </c>
      <c r="BX82" s="1">
        <v>8.1999999999999993</v>
      </c>
      <c r="BY82" s="1">
        <v>5</v>
      </c>
      <c r="BZ82" s="1">
        <v>3.2</v>
      </c>
      <c r="CA82" s="1">
        <v>3</v>
      </c>
      <c r="CB82" s="1">
        <f t="shared" si="137"/>
        <v>13.2</v>
      </c>
      <c r="CC82" s="1">
        <f t="shared" si="138"/>
        <v>57.400000000000006</v>
      </c>
      <c r="CD82" s="1">
        <f t="shared" si="139"/>
        <v>29.4</v>
      </c>
    </row>
    <row r="83" spans="1:82" s="10" customFormat="1" x14ac:dyDescent="0.25">
      <c r="A83" s="119" t="s">
        <v>1595</v>
      </c>
      <c r="B83" s="10" t="s">
        <v>1596</v>
      </c>
      <c r="C83" s="11" t="s">
        <v>1601</v>
      </c>
      <c r="D83" s="11" t="s">
        <v>2099</v>
      </c>
      <c r="E83" s="10" t="s">
        <v>1598</v>
      </c>
      <c r="F83" s="12" t="s">
        <v>720</v>
      </c>
      <c r="G83" s="12" t="s">
        <v>440</v>
      </c>
      <c r="H83" s="12" t="s">
        <v>1599</v>
      </c>
      <c r="I83" s="12" t="s">
        <v>1600</v>
      </c>
      <c r="J83" s="12">
        <v>5485156</v>
      </c>
      <c r="K83" s="12" t="s">
        <v>318</v>
      </c>
      <c r="L83" s="35">
        <v>12.1472944500295</v>
      </c>
      <c r="M83" s="11">
        <v>12223</v>
      </c>
      <c r="N83" s="13">
        <f t="shared" si="136"/>
        <v>1006.2322972643769</v>
      </c>
      <c r="O83" s="11">
        <v>5440</v>
      </c>
      <c r="P83" s="23">
        <f>Q83/O83</f>
        <v>2.2255514705882353</v>
      </c>
      <c r="Q83" s="11">
        <v>12107</v>
      </c>
      <c r="R83" s="11">
        <v>232</v>
      </c>
      <c r="S83" s="11">
        <v>445</v>
      </c>
      <c r="T83" s="11">
        <v>357</v>
      </c>
      <c r="U83" s="11">
        <v>334</v>
      </c>
      <c r="V83" s="11">
        <v>232</v>
      </c>
      <c r="W83" s="11">
        <v>169</v>
      </c>
      <c r="X83" s="11">
        <v>303</v>
      </c>
      <c r="Y83" s="11">
        <v>302</v>
      </c>
      <c r="Z83" s="11">
        <v>230</v>
      </c>
      <c r="AA83" s="11">
        <v>483</v>
      </c>
      <c r="AB83" s="11">
        <v>696</v>
      </c>
      <c r="AC83" s="11">
        <v>731</v>
      </c>
      <c r="AD83" s="11">
        <v>341</v>
      </c>
      <c r="AE83" s="11">
        <v>221</v>
      </c>
      <c r="AF83" s="11">
        <v>129</v>
      </c>
      <c r="AG83" s="11">
        <v>255</v>
      </c>
      <c r="AH83" s="117">
        <f>(R83+S83+T83)/(R83+S83+T83+U83+V83+W83+X83+Y83+Z83+AA83+AB83+AC83+AD83+AE83+AF83+AG83)</f>
        <v>0.18937728937728937</v>
      </c>
      <c r="AI83" s="117">
        <f>(U83+V83)/(R83+S83+T83+U83+V83+W83+X83+Y83+Z83+AA83+AB83+AC83+AD83+AE83+AF83+AG83)</f>
        <v>0.10366300366300367</v>
      </c>
      <c r="AJ83" s="117">
        <f>(W83+X83+Y83+Z83)/(R83+S83+T83+U83+V83+W83+X83+Y83+Z83+AA83+AB83+AC83+AD83+AE83+AG83+AF83)</f>
        <v>0.1838827838827839</v>
      </c>
      <c r="AK83" s="13">
        <f>AA83/(R83+S83+T83+U83+V83+W83+X83+Y83+Z83+AA83+AB83+AC83+AD83+AE83+AF83+AG83)</f>
        <v>8.8461538461538466E-2</v>
      </c>
      <c r="AL83" s="117">
        <f>(AB83+AC83+AD83+AE83+AF83+AG83)/(R83+S83+T83+U83+V83+W83+X83+Y83+Z83+AA83+AB83+AC83+AD83+AE83+AF83+AG83)</f>
        <v>0.43461538461538463</v>
      </c>
      <c r="AM83" s="40">
        <v>31648</v>
      </c>
      <c r="AN83" s="40">
        <v>52775</v>
      </c>
      <c r="AO83" s="117">
        <f>(R83+S83+T83+U83+V83+W83+X83+Y83+Z83)/(R83+S83+T83+U83+V83+W83+X83+Y83+Z83+AA83+AB83+AC83+AD83+AE83+AF83+AG83)</f>
        <v>0.47692307692307695</v>
      </c>
      <c r="AP83" s="11">
        <v>5440</v>
      </c>
      <c r="AQ83" s="11">
        <v>324</v>
      </c>
      <c r="AR83" s="11">
        <v>3567</v>
      </c>
      <c r="AS83" s="11">
        <v>1873</v>
      </c>
      <c r="AT83" s="11">
        <v>96</v>
      </c>
      <c r="AU83" s="11">
        <v>134</v>
      </c>
      <c r="AV83" s="11">
        <v>696</v>
      </c>
      <c r="AW83" s="11">
        <v>158</v>
      </c>
      <c r="AX83" s="11">
        <v>139</v>
      </c>
      <c r="AY83" s="11">
        <v>392</v>
      </c>
      <c r="AZ83" s="11">
        <v>454</v>
      </c>
      <c r="BA83" s="11">
        <v>379</v>
      </c>
      <c r="BB83" s="11">
        <v>60</v>
      </c>
      <c r="BC83" s="11">
        <v>935</v>
      </c>
      <c r="BD83" s="11">
        <v>189</v>
      </c>
      <c r="BE83" s="11">
        <v>36</v>
      </c>
      <c r="BF83" s="11">
        <v>1610</v>
      </c>
      <c r="BG83" s="11">
        <v>21</v>
      </c>
      <c r="BH83" s="11">
        <v>11</v>
      </c>
      <c r="BI83" s="117">
        <f t="shared" si="140"/>
        <v>0.22504708097928436</v>
      </c>
      <c r="BJ83" s="11">
        <v>5.5</v>
      </c>
      <c r="BK83" s="11">
        <v>5</v>
      </c>
      <c r="BL83" s="11">
        <v>6.1</v>
      </c>
      <c r="BM83" s="11">
        <v>4.8</v>
      </c>
      <c r="BN83" s="11">
        <v>4.5</v>
      </c>
      <c r="BO83" s="11">
        <v>5.9</v>
      </c>
      <c r="BP83" s="11">
        <v>5.8</v>
      </c>
      <c r="BQ83" s="11">
        <v>5.3</v>
      </c>
      <c r="BR83" s="11">
        <v>7.7</v>
      </c>
      <c r="BS83" s="11">
        <v>7.6</v>
      </c>
      <c r="BT83" s="11">
        <v>6.1</v>
      </c>
      <c r="BU83" s="11">
        <v>5.9</v>
      </c>
      <c r="BV83" s="11">
        <v>6.8</v>
      </c>
      <c r="BW83" s="11">
        <v>7</v>
      </c>
      <c r="BX83" s="11">
        <v>5.4</v>
      </c>
      <c r="BY83" s="11">
        <v>3.2</v>
      </c>
      <c r="BZ83" s="11">
        <v>4</v>
      </c>
      <c r="CA83" s="11">
        <v>3.5</v>
      </c>
      <c r="CB83" s="11">
        <f t="shared" si="137"/>
        <v>16.600000000000001</v>
      </c>
      <c r="CC83" s="11">
        <f t="shared" si="138"/>
        <v>60.4</v>
      </c>
      <c r="CD83" s="11">
        <f t="shared" si="139"/>
        <v>23.1</v>
      </c>
    </row>
    <row r="84" spans="1:82" s="18" customFormat="1" x14ac:dyDescent="0.25">
      <c r="A84" s="17" t="s">
        <v>29</v>
      </c>
      <c r="B84" s="42" t="s">
        <v>1984</v>
      </c>
      <c r="D84" s="18" t="s">
        <v>2098</v>
      </c>
      <c r="I84" s="110"/>
      <c r="J84" s="110">
        <v>54029</v>
      </c>
      <c r="K84" s="110" t="s">
        <v>28</v>
      </c>
      <c r="L84" s="34">
        <f>SUM(L80:L83)</f>
        <v>88.104889512483993</v>
      </c>
      <c r="M84" s="17">
        <v>29223</v>
      </c>
      <c r="N84" s="19">
        <f t="shared" si="136"/>
        <v>331.68420233770632</v>
      </c>
      <c r="O84" s="17">
        <v>12840</v>
      </c>
      <c r="P84" s="22">
        <v>2.2599999999999998</v>
      </c>
      <c r="Q84" s="17">
        <v>28991</v>
      </c>
      <c r="R84" s="17">
        <v>529</v>
      </c>
      <c r="S84" s="17">
        <v>831</v>
      </c>
      <c r="T84" s="17">
        <v>750</v>
      </c>
      <c r="U84" s="17">
        <v>874</v>
      </c>
      <c r="V84" s="17">
        <v>763</v>
      </c>
      <c r="W84" s="17">
        <v>519</v>
      </c>
      <c r="X84" s="17">
        <v>800</v>
      </c>
      <c r="Y84" s="17">
        <v>530</v>
      </c>
      <c r="Z84" s="17">
        <v>537</v>
      </c>
      <c r="AA84" s="17">
        <v>1085</v>
      </c>
      <c r="AB84" s="17">
        <v>1390</v>
      </c>
      <c r="AC84" s="17">
        <v>1660</v>
      </c>
      <c r="AD84" s="17">
        <v>1009</v>
      </c>
      <c r="AE84" s="17">
        <v>683</v>
      </c>
      <c r="AF84" s="17">
        <v>394</v>
      </c>
      <c r="AG84" s="17">
        <v>486</v>
      </c>
      <c r="AH84" s="113">
        <f t="shared" ref="AH84:AH122" si="157">(R84+S84+T84)/O84</f>
        <v>0.16433021806853582</v>
      </c>
      <c r="AI84" s="113">
        <f t="shared" ref="AI84:AI122" si="158">(U84+V84)/O84</f>
        <v>0.12749221183800624</v>
      </c>
      <c r="AJ84" s="113">
        <f t="shared" ref="AJ84:AJ122" si="159">(W84+X84+Y84+Z84)/O84</f>
        <v>0.18582554517133956</v>
      </c>
      <c r="AK84" s="113">
        <f t="shared" ref="AK84:AK122" si="160">AA84/O84</f>
        <v>8.4501557632398749E-2</v>
      </c>
      <c r="AL84" s="113">
        <f t="shared" ref="AL84:AL122" si="161">(AB84+AC84+AD84+AE84+AF84+AG84)/O84</f>
        <v>0.4378504672897196</v>
      </c>
      <c r="AM84" s="37">
        <v>31066</v>
      </c>
      <c r="AN84" s="37">
        <v>52062</v>
      </c>
      <c r="AO84" s="113">
        <f t="shared" ref="AO84:AO122" si="162">(R84+S84+T84+U84+V84+W84+X84+Y84+Z84)/O84</f>
        <v>0.47764797507788159</v>
      </c>
      <c r="AP84" s="17">
        <v>12840</v>
      </c>
      <c r="AQ84" s="17">
        <v>1422</v>
      </c>
      <c r="AR84" s="17">
        <v>9291</v>
      </c>
      <c r="AS84" s="17">
        <v>3549</v>
      </c>
      <c r="AT84" s="17">
        <v>321</v>
      </c>
      <c r="AU84" s="17">
        <v>255</v>
      </c>
      <c r="AV84" s="17">
        <v>1346</v>
      </c>
      <c r="AW84" s="17">
        <v>548</v>
      </c>
      <c r="AX84" s="17">
        <v>500</v>
      </c>
      <c r="AY84" s="17">
        <v>1004</v>
      </c>
      <c r="AZ84" s="112">
        <v>1126</v>
      </c>
      <c r="BA84" s="17">
        <v>609</v>
      </c>
      <c r="BB84" s="17">
        <v>92</v>
      </c>
      <c r="BC84" s="17">
        <v>1936</v>
      </c>
      <c r="BD84" s="17">
        <v>370</v>
      </c>
      <c r="BE84" s="17">
        <v>90</v>
      </c>
      <c r="BF84" s="17">
        <v>4081</v>
      </c>
      <c r="BG84" s="17">
        <v>54</v>
      </c>
      <c r="BH84" s="17">
        <v>15</v>
      </c>
      <c r="BI84" s="113">
        <f t="shared" si="140"/>
        <v>0.20628492751275612</v>
      </c>
      <c r="BJ84" s="17">
        <v>4.5</v>
      </c>
      <c r="BK84" s="17">
        <v>5.0999999999999996</v>
      </c>
      <c r="BL84" s="17">
        <v>5.9</v>
      </c>
      <c r="BM84" s="17">
        <v>5</v>
      </c>
      <c r="BN84" s="17">
        <v>5.3</v>
      </c>
      <c r="BO84" s="17">
        <v>5.2</v>
      </c>
      <c r="BP84" s="17">
        <v>5</v>
      </c>
      <c r="BQ84" s="17">
        <v>4.3</v>
      </c>
      <c r="BR84" s="17">
        <v>6.8</v>
      </c>
      <c r="BS84" s="17">
        <v>7</v>
      </c>
      <c r="BT84" s="17">
        <v>6.7</v>
      </c>
      <c r="BU84" s="17">
        <v>8.1999999999999993</v>
      </c>
      <c r="BV84" s="17">
        <v>7.3</v>
      </c>
      <c r="BW84" s="17">
        <v>8.1</v>
      </c>
      <c r="BX84" s="17">
        <v>5.9</v>
      </c>
      <c r="BY84" s="17">
        <v>3.2</v>
      </c>
      <c r="BZ84" s="17">
        <v>2.9</v>
      </c>
      <c r="CA84" s="17">
        <v>3.4</v>
      </c>
      <c r="CB84" s="112">
        <f t="shared" si="137"/>
        <v>15.5</v>
      </c>
      <c r="CC84" s="112">
        <f t="shared" si="138"/>
        <v>60.8</v>
      </c>
      <c r="CD84" s="112">
        <f t="shared" si="139"/>
        <v>23.499999999999996</v>
      </c>
    </row>
    <row r="85" spans="1:82" s="25" customFormat="1" x14ac:dyDescent="0.25">
      <c r="A85" s="24" t="s">
        <v>1760</v>
      </c>
      <c r="B85" s="25" t="s">
        <v>1761</v>
      </c>
      <c r="C85" s="26" t="s">
        <v>1762</v>
      </c>
      <c r="D85" s="26" t="s">
        <v>2097</v>
      </c>
      <c r="E85" s="25" t="s">
        <v>1195</v>
      </c>
      <c r="F85" s="27" t="s">
        <v>1196</v>
      </c>
      <c r="G85" s="27" t="s">
        <v>440</v>
      </c>
      <c r="H85" s="27" t="s">
        <v>1763</v>
      </c>
      <c r="I85" s="27" t="s">
        <v>1764</v>
      </c>
      <c r="J85" s="27" t="s">
        <v>1978</v>
      </c>
      <c r="K85" s="27" t="s">
        <v>1978</v>
      </c>
      <c r="L85" s="33">
        <v>581.33069259981585</v>
      </c>
      <c r="M85" s="26">
        <f>M88-M87-M86</f>
        <v>10869</v>
      </c>
      <c r="N85" s="29">
        <f t="shared" si="136"/>
        <v>18.696759242819038</v>
      </c>
      <c r="O85" s="26">
        <f>O88-O87-O86</f>
        <v>4383</v>
      </c>
      <c r="P85" s="28">
        <f>Q85/O85</f>
        <v>2.4684006388318505</v>
      </c>
      <c r="Q85" s="26">
        <f>Q88-Q87-Q86</f>
        <v>10819</v>
      </c>
      <c r="R85" s="26">
        <f>R88-R87-R86</f>
        <v>229</v>
      </c>
      <c r="S85" s="26">
        <f t="shared" ref="S85:AG85" si="163">S88-S87-S86</f>
        <v>337</v>
      </c>
      <c r="T85" s="26">
        <f t="shared" si="163"/>
        <v>129</v>
      </c>
      <c r="U85" s="26">
        <f t="shared" si="163"/>
        <v>197</v>
      </c>
      <c r="V85" s="26">
        <f t="shared" si="163"/>
        <v>256</v>
      </c>
      <c r="W85" s="26">
        <f t="shared" si="163"/>
        <v>204</v>
      </c>
      <c r="X85" s="26">
        <f t="shared" si="163"/>
        <v>268</v>
      </c>
      <c r="Y85" s="26">
        <f t="shared" si="163"/>
        <v>419</v>
      </c>
      <c r="Z85" s="26">
        <f t="shared" si="163"/>
        <v>277</v>
      </c>
      <c r="AA85" s="26">
        <f t="shared" si="163"/>
        <v>232</v>
      </c>
      <c r="AB85" s="26">
        <f t="shared" si="163"/>
        <v>661</v>
      </c>
      <c r="AC85" s="26">
        <f t="shared" si="163"/>
        <v>410</v>
      </c>
      <c r="AD85" s="26">
        <f t="shared" si="163"/>
        <v>329</v>
      </c>
      <c r="AE85" s="26">
        <f t="shared" si="163"/>
        <v>211</v>
      </c>
      <c r="AF85" s="26">
        <f t="shared" si="163"/>
        <v>164</v>
      </c>
      <c r="AG85" s="26">
        <f t="shared" si="163"/>
        <v>60</v>
      </c>
      <c r="AH85" s="121">
        <f t="shared" si="157"/>
        <v>0.15856719142140085</v>
      </c>
      <c r="AI85" s="121">
        <f t="shared" si="158"/>
        <v>0.10335386721423682</v>
      </c>
      <c r="AJ85" s="121">
        <f t="shared" si="159"/>
        <v>0.26648414328085784</v>
      </c>
      <c r="AK85" s="122">
        <f t="shared" si="160"/>
        <v>5.2931781884553955E-2</v>
      </c>
      <c r="AL85" s="121">
        <f t="shared" si="161"/>
        <v>0.41866301619895047</v>
      </c>
      <c r="AM85" s="39">
        <v>28388</v>
      </c>
      <c r="AN85" s="39">
        <v>46592</v>
      </c>
      <c r="AO85" s="121">
        <f t="shared" si="162"/>
        <v>0.52840520191649554</v>
      </c>
      <c r="AP85" s="26">
        <f>AP88-AP87-AP86</f>
        <v>4383</v>
      </c>
      <c r="AQ85" s="26">
        <f t="shared" ref="AQ85:AS85" si="164">AQ88-AQ87-AQ86</f>
        <v>2222</v>
      </c>
      <c r="AR85" s="26">
        <f t="shared" si="164"/>
        <v>3544</v>
      </c>
      <c r="AS85" s="26">
        <f t="shared" si="164"/>
        <v>839</v>
      </c>
      <c r="AT85" s="26">
        <f>AT88-AT87-AT86</f>
        <v>70</v>
      </c>
      <c r="AU85" s="26">
        <f t="shared" ref="AU85:BC85" si="165">AU88-AU87-AU86</f>
        <v>40</v>
      </c>
      <c r="AV85" s="26">
        <f t="shared" si="165"/>
        <v>479</v>
      </c>
      <c r="AW85" s="26">
        <f t="shared" si="165"/>
        <v>326</v>
      </c>
      <c r="AX85" s="26">
        <f t="shared" si="165"/>
        <v>88</v>
      </c>
      <c r="AY85" s="26">
        <f t="shared" si="165"/>
        <v>223</v>
      </c>
      <c r="AZ85" s="26">
        <f t="shared" si="165"/>
        <v>658</v>
      </c>
      <c r="BA85" s="26">
        <f t="shared" si="165"/>
        <v>229</v>
      </c>
      <c r="BB85" s="26">
        <f t="shared" si="165"/>
        <v>77</v>
      </c>
      <c r="BC85" s="26">
        <f t="shared" si="165"/>
        <v>737</v>
      </c>
      <c r="BD85" s="26">
        <f t="shared" ref="BD85" si="166">BD88-BD87-BD86</f>
        <v>76</v>
      </c>
      <c r="BE85" s="26">
        <f t="shared" ref="BE85" si="167">BE88-BE87-BE86</f>
        <v>65</v>
      </c>
      <c r="BF85" s="26">
        <f t="shared" ref="BF85" si="168">BF88-BF87-BF86</f>
        <v>1027</v>
      </c>
      <c r="BG85" s="26">
        <f t="shared" ref="BG85" si="169">BG88-BG87-BG86</f>
        <v>91</v>
      </c>
      <c r="BH85" s="26">
        <f t="shared" ref="BH85" si="170">BH88-BH87-BH86</f>
        <v>49</v>
      </c>
      <c r="BI85" s="121">
        <f t="shared" si="140"/>
        <v>0.21086186540731996</v>
      </c>
      <c r="BJ85" s="26">
        <v>5.9</v>
      </c>
      <c r="BK85" s="26">
        <v>6.6</v>
      </c>
      <c r="BL85" s="26">
        <v>4.7</v>
      </c>
      <c r="BM85" s="26">
        <v>5.0999999999999996</v>
      </c>
      <c r="BN85" s="26">
        <v>4.3</v>
      </c>
      <c r="BO85" s="26">
        <v>7.4</v>
      </c>
      <c r="BP85" s="26">
        <v>5.5</v>
      </c>
      <c r="BQ85" s="26">
        <v>4.4000000000000004</v>
      </c>
      <c r="BR85" s="26">
        <v>6.1</v>
      </c>
      <c r="BS85" s="26">
        <v>6.3</v>
      </c>
      <c r="BT85" s="26">
        <v>6.7</v>
      </c>
      <c r="BU85" s="26">
        <v>5.3</v>
      </c>
      <c r="BV85" s="26">
        <v>9.1999999999999993</v>
      </c>
      <c r="BW85" s="26">
        <v>6.6</v>
      </c>
      <c r="BX85" s="26">
        <v>7.1</v>
      </c>
      <c r="BY85" s="26">
        <v>4.9000000000000004</v>
      </c>
      <c r="BZ85" s="26">
        <v>2.2000000000000002</v>
      </c>
      <c r="CA85" s="26">
        <v>1.8</v>
      </c>
      <c r="CB85" s="115">
        <f t="shared" si="137"/>
        <v>17.2</v>
      </c>
      <c r="CC85" s="115">
        <f t="shared" si="138"/>
        <v>60.3</v>
      </c>
      <c r="CD85" s="115">
        <f t="shared" si="139"/>
        <v>22.6</v>
      </c>
    </row>
    <row r="86" spans="1:82" x14ac:dyDescent="0.25">
      <c r="A86" s="7" t="s">
        <v>1192</v>
      </c>
      <c r="B86" t="s">
        <v>1193</v>
      </c>
      <c r="C86" s="1" t="s">
        <v>1194</v>
      </c>
      <c r="D86" s="1" t="s">
        <v>2099</v>
      </c>
      <c r="E86" t="s">
        <v>1195</v>
      </c>
      <c r="F86" s="8" t="s">
        <v>1196</v>
      </c>
      <c r="G86" s="8" t="s">
        <v>440</v>
      </c>
      <c r="H86" s="8" t="s">
        <v>1197</v>
      </c>
      <c r="I86" s="8" t="s">
        <v>1198</v>
      </c>
      <c r="J86" s="8">
        <v>5455588</v>
      </c>
      <c r="K86" s="8" t="s">
        <v>241</v>
      </c>
      <c r="L86" s="32">
        <v>2.7859930845312904</v>
      </c>
      <c r="M86" s="1">
        <v>3019</v>
      </c>
      <c r="N86" s="102">
        <f t="shared" si="136"/>
        <v>1083.6351377763417</v>
      </c>
      <c r="O86" s="1">
        <v>1237</v>
      </c>
      <c r="P86" s="21">
        <v>2.44</v>
      </c>
      <c r="Q86" s="1">
        <v>3019</v>
      </c>
      <c r="R86" s="1">
        <v>8</v>
      </c>
      <c r="S86" s="1">
        <v>84</v>
      </c>
      <c r="T86" s="1">
        <v>8</v>
      </c>
      <c r="U86" s="1">
        <v>74</v>
      </c>
      <c r="V86" s="1">
        <v>144</v>
      </c>
      <c r="W86" s="1">
        <v>30</v>
      </c>
      <c r="X86" s="1">
        <v>176</v>
      </c>
      <c r="Y86" s="1">
        <v>113</v>
      </c>
      <c r="Z86" s="1">
        <v>37</v>
      </c>
      <c r="AA86" s="1">
        <v>57</v>
      </c>
      <c r="AB86" s="1">
        <v>187</v>
      </c>
      <c r="AC86" s="1">
        <v>140</v>
      </c>
      <c r="AD86" s="1">
        <v>59</v>
      </c>
      <c r="AE86" s="1">
        <v>65</v>
      </c>
      <c r="AF86" s="1">
        <v>3</v>
      </c>
      <c r="AG86" s="1">
        <v>52</v>
      </c>
      <c r="AH86" s="106">
        <f t="shared" si="157"/>
        <v>8.084074373484236E-2</v>
      </c>
      <c r="AI86" s="106">
        <f t="shared" si="158"/>
        <v>0.17623282134195634</v>
      </c>
      <c r="AJ86" s="106">
        <f t="shared" si="159"/>
        <v>0.28779304769603881</v>
      </c>
      <c r="AK86" s="6">
        <f t="shared" si="160"/>
        <v>4.6079223928860144E-2</v>
      </c>
      <c r="AL86" s="106">
        <f t="shared" si="161"/>
        <v>0.40905416329830235</v>
      </c>
      <c r="AM86" s="38">
        <v>34489</v>
      </c>
      <c r="AN86" s="38">
        <v>43972</v>
      </c>
      <c r="AO86" s="106">
        <f t="shared" si="162"/>
        <v>0.54486661277283754</v>
      </c>
      <c r="AP86" s="1">
        <v>1237</v>
      </c>
      <c r="AQ86" s="1">
        <v>102</v>
      </c>
      <c r="AR86" s="1">
        <v>820</v>
      </c>
      <c r="AS86" s="1">
        <v>417</v>
      </c>
      <c r="AT86" s="1">
        <v>24</v>
      </c>
      <c r="AU86" s="1">
        <v>60</v>
      </c>
      <c r="AV86" s="1">
        <v>16</v>
      </c>
      <c r="AW86" s="1">
        <v>27</v>
      </c>
      <c r="AX86" s="1">
        <v>48</v>
      </c>
      <c r="AY86" s="1">
        <v>173</v>
      </c>
      <c r="AZ86" s="11">
        <v>203</v>
      </c>
      <c r="BA86" s="1">
        <v>108</v>
      </c>
      <c r="BB86" s="1">
        <v>15</v>
      </c>
      <c r="BC86" s="1">
        <v>229</v>
      </c>
      <c r="BD86" s="1">
        <v>2</v>
      </c>
      <c r="BE86" s="1">
        <v>0</v>
      </c>
      <c r="BF86" s="1">
        <v>296</v>
      </c>
      <c r="BG86" s="1">
        <v>23</v>
      </c>
      <c r="BH86" s="1">
        <v>0</v>
      </c>
      <c r="BI86" s="106">
        <f t="shared" si="140"/>
        <v>0.16666666666666666</v>
      </c>
      <c r="BJ86" s="1">
        <v>1.5</v>
      </c>
      <c r="BK86" s="1">
        <v>5.2</v>
      </c>
      <c r="BL86" s="1">
        <v>3.6</v>
      </c>
      <c r="BM86" s="1">
        <v>5.5</v>
      </c>
      <c r="BN86" s="1">
        <v>7.2</v>
      </c>
      <c r="BO86" s="1">
        <v>12.3</v>
      </c>
      <c r="BP86" s="1">
        <v>7.1</v>
      </c>
      <c r="BQ86" s="1">
        <v>7.9</v>
      </c>
      <c r="BR86" s="1">
        <v>7.8</v>
      </c>
      <c r="BS86" s="1">
        <v>3.5</v>
      </c>
      <c r="BT86" s="1">
        <v>7.7</v>
      </c>
      <c r="BU86" s="1">
        <v>2.6</v>
      </c>
      <c r="BV86" s="1">
        <v>6.6</v>
      </c>
      <c r="BW86" s="1">
        <v>7.1</v>
      </c>
      <c r="BX86" s="1">
        <v>9.5</v>
      </c>
      <c r="BY86" s="1">
        <v>1.5</v>
      </c>
      <c r="BZ86" s="1">
        <v>1.9</v>
      </c>
      <c r="CA86" s="1">
        <v>1.5</v>
      </c>
      <c r="CB86" s="1">
        <f t="shared" si="137"/>
        <v>10.3</v>
      </c>
      <c r="CC86" s="1">
        <f t="shared" si="138"/>
        <v>68.2</v>
      </c>
      <c r="CD86" s="1">
        <f t="shared" si="139"/>
        <v>21.5</v>
      </c>
    </row>
    <row r="87" spans="1:82" x14ac:dyDescent="0.25">
      <c r="A87" s="7" t="s">
        <v>1585</v>
      </c>
      <c r="B87" t="s">
        <v>1586</v>
      </c>
      <c r="C87" s="1" t="s">
        <v>1587</v>
      </c>
      <c r="D87" s="1" t="s">
        <v>2099</v>
      </c>
      <c r="E87" t="s">
        <v>1195</v>
      </c>
      <c r="F87" s="8" t="s">
        <v>1196</v>
      </c>
      <c r="G87" s="8" t="s">
        <v>440</v>
      </c>
      <c r="H87" s="8" t="s">
        <v>1588</v>
      </c>
      <c r="I87" s="8" t="s">
        <v>1589</v>
      </c>
      <c r="J87" s="8">
        <v>5484580</v>
      </c>
      <c r="K87" s="8" t="s">
        <v>316</v>
      </c>
      <c r="L87" s="32">
        <v>0.32999273336183688</v>
      </c>
      <c r="M87" s="1">
        <v>381</v>
      </c>
      <c r="N87" s="102">
        <f t="shared" si="136"/>
        <v>1154.5708783297166</v>
      </c>
      <c r="O87" s="1">
        <v>174</v>
      </c>
      <c r="P87" s="21">
        <v>2.06</v>
      </c>
      <c r="Q87" s="1">
        <v>358</v>
      </c>
      <c r="R87" s="1">
        <v>5</v>
      </c>
      <c r="S87" s="1">
        <v>18</v>
      </c>
      <c r="T87" s="1">
        <v>10</v>
      </c>
      <c r="U87" s="1">
        <v>18</v>
      </c>
      <c r="V87" s="1">
        <v>17</v>
      </c>
      <c r="W87" s="1">
        <v>12</v>
      </c>
      <c r="X87" s="1">
        <v>2</v>
      </c>
      <c r="Y87" s="1">
        <v>32</v>
      </c>
      <c r="Z87" s="1">
        <v>11</v>
      </c>
      <c r="AA87" s="1">
        <v>7</v>
      </c>
      <c r="AB87" s="1">
        <v>9</v>
      </c>
      <c r="AC87" s="1">
        <v>19</v>
      </c>
      <c r="AD87" s="1">
        <v>9</v>
      </c>
      <c r="AE87" s="1">
        <v>2</v>
      </c>
      <c r="AF87" s="1">
        <v>1</v>
      </c>
      <c r="AG87" s="1">
        <v>2</v>
      </c>
      <c r="AH87" s="106">
        <f t="shared" si="157"/>
        <v>0.18965517241379309</v>
      </c>
      <c r="AI87" s="106">
        <f t="shared" si="158"/>
        <v>0.20114942528735633</v>
      </c>
      <c r="AJ87" s="106">
        <f t="shared" si="159"/>
        <v>0.32758620689655171</v>
      </c>
      <c r="AK87" s="6">
        <f t="shared" si="160"/>
        <v>4.0229885057471264E-2</v>
      </c>
      <c r="AL87" s="106">
        <f t="shared" si="161"/>
        <v>0.2413793103448276</v>
      </c>
      <c r="AM87" s="38">
        <v>21038</v>
      </c>
      <c r="AN87" s="38">
        <v>40543</v>
      </c>
      <c r="AO87" s="106">
        <f t="shared" si="162"/>
        <v>0.7183908045977011</v>
      </c>
      <c r="AP87" s="1">
        <v>174</v>
      </c>
      <c r="AQ87" s="1">
        <v>23</v>
      </c>
      <c r="AR87" s="1">
        <v>92</v>
      </c>
      <c r="AS87" s="1">
        <v>82</v>
      </c>
      <c r="AT87" s="1">
        <v>0</v>
      </c>
      <c r="AU87" s="1">
        <v>13</v>
      </c>
      <c r="AV87" s="1">
        <v>20</v>
      </c>
      <c r="AW87" s="1">
        <v>15</v>
      </c>
      <c r="AX87" s="1">
        <v>16</v>
      </c>
      <c r="AY87" s="1">
        <v>16</v>
      </c>
      <c r="AZ87" s="11">
        <v>29</v>
      </c>
      <c r="BA87" s="1">
        <v>15</v>
      </c>
      <c r="BB87" s="1">
        <v>1</v>
      </c>
      <c r="BC87" s="1">
        <v>9</v>
      </c>
      <c r="BD87" s="1">
        <v>6</v>
      </c>
      <c r="BE87" s="1">
        <v>1</v>
      </c>
      <c r="BF87" s="1">
        <v>30</v>
      </c>
      <c r="BG87" s="1">
        <v>3</v>
      </c>
      <c r="BH87" s="1">
        <v>0</v>
      </c>
      <c r="BI87" s="106">
        <f t="shared" si="140"/>
        <v>0.21839080459770116</v>
      </c>
      <c r="BJ87" s="1">
        <v>2.4</v>
      </c>
      <c r="BK87" s="1">
        <v>4.7</v>
      </c>
      <c r="BL87" s="1">
        <v>6</v>
      </c>
      <c r="BM87" s="1">
        <v>10.8</v>
      </c>
      <c r="BN87" s="1">
        <v>2.9</v>
      </c>
      <c r="BO87" s="1">
        <v>3.4</v>
      </c>
      <c r="BP87" s="1">
        <v>4.2</v>
      </c>
      <c r="BQ87" s="1">
        <v>7.1</v>
      </c>
      <c r="BR87" s="1">
        <v>10</v>
      </c>
      <c r="BS87" s="1">
        <v>8.9</v>
      </c>
      <c r="BT87" s="1">
        <v>1.8</v>
      </c>
      <c r="BU87" s="1">
        <v>6.6</v>
      </c>
      <c r="BV87" s="1">
        <v>7.1</v>
      </c>
      <c r="BW87" s="1">
        <v>6</v>
      </c>
      <c r="BX87" s="1">
        <v>3.9</v>
      </c>
      <c r="BY87" s="1">
        <v>6.8</v>
      </c>
      <c r="BZ87" s="1">
        <v>6.3</v>
      </c>
      <c r="CA87" s="1">
        <v>1</v>
      </c>
      <c r="CB87" s="1">
        <f t="shared" si="137"/>
        <v>13.1</v>
      </c>
      <c r="CC87" s="1">
        <f t="shared" si="138"/>
        <v>62.8</v>
      </c>
      <c r="CD87" s="1">
        <f t="shared" si="139"/>
        <v>24</v>
      </c>
    </row>
    <row r="88" spans="1:82" s="18" customFormat="1" x14ac:dyDescent="0.25">
      <c r="A88" s="17" t="s">
        <v>31</v>
      </c>
      <c r="B88" s="42" t="s">
        <v>1984</v>
      </c>
      <c r="D88" s="18" t="s">
        <v>2098</v>
      </c>
      <c r="I88" s="110"/>
      <c r="J88" s="110">
        <v>54031</v>
      </c>
      <c r="K88" s="110" t="s">
        <v>30</v>
      </c>
      <c r="L88" s="34">
        <f>SUM(L85:L87)</f>
        <v>584.44667841770888</v>
      </c>
      <c r="M88" s="17">
        <v>14269</v>
      </c>
      <c r="N88" s="19">
        <f t="shared" si="136"/>
        <v>24.414545461411329</v>
      </c>
      <c r="O88" s="17">
        <v>5794</v>
      </c>
      <c r="P88" s="22">
        <v>2.4500000000000002</v>
      </c>
      <c r="Q88" s="17">
        <v>14196</v>
      </c>
      <c r="R88" s="17">
        <v>242</v>
      </c>
      <c r="S88" s="17">
        <v>439</v>
      </c>
      <c r="T88" s="17">
        <v>147</v>
      </c>
      <c r="U88" s="17">
        <v>289</v>
      </c>
      <c r="V88" s="17">
        <v>417</v>
      </c>
      <c r="W88" s="17">
        <v>246</v>
      </c>
      <c r="X88" s="17">
        <v>446</v>
      </c>
      <c r="Y88" s="17">
        <v>564</v>
      </c>
      <c r="Z88" s="17">
        <v>325</v>
      </c>
      <c r="AA88" s="17">
        <v>296</v>
      </c>
      <c r="AB88" s="17">
        <v>857</v>
      </c>
      <c r="AC88" s="17">
        <v>569</v>
      </c>
      <c r="AD88" s="17">
        <v>397</v>
      </c>
      <c r="AE88" s="17">
        <v>278</v>
      </c>
      <c r="AF88" s="17">
        <v>168</v>
      </c>
      <c r="AG88" s="17">
        <v>114</v>
      </c>
      <c r="AH88" s="113">
        <f t="shared" si="157"/>
        <v>0.14290645495340007</v>
      </c>
      <c r="AI88" s="113">
        <f t="shared" si="158"/>
        <v>0.12185018985157059</v>
      </c>
      <c r="AJ88" s="113">
        <f t="shared" si="159"/>
        <v>0.27286848463928204</v>
      </c>
      <c r="AK88" s="113">
        <f t="shared" si="160"/>
        <v>5.108733172247152E-2</v>
      </c>
      <c r="AL88" s="113">
        <f t="shared" si="161"/>
        <v>0.41128753883327579</v>
      </c>
      <c r="AM88" s="37">
        <v>28388</v>
      </c>
      <c r="AN88" s="37">
        <v>46592</v>
      </c>
      <c r="AO88" s="113">
        <f t="shared" si="162"/>
        <v>0.53762512944425267</v>
      </c>
      <c r="AP88" s="17">
        <v>5794</v>
      </c>
      <c r="AQ88" s="17">
        <v>2347</v>
      </c>
      <c r="AR88" s="17">
        <v>4456</v>
      </c>
      <c r="AS88" s="17">
        <v>1338</v>
      </c>
      <c r="AT88" s="17">
        <v>94</v>
      </c>
      <c r="AU88" s="17">
        <v>113</v>
      </c>
      <c r="AV88" s="17">
        <v>515</v>
      </c>
      <c r="AW88" s="17">
        <v>368</v>
      </c>
      <c r="AX88" s="17">
        <v>152</v>
      </c>
      <c r="AY88" s="17">
        <v>412</v>
      </c>
      <c r="AZ88" s="112">
        <v>890</v>
      </c>
      <c r="BA88" s="17">
        <v>352</v>
      </c>
      <c r="BB88" s="17">
        <v>93</v>
      </c>
      <c r="BC88" s="17">
        <v>975</v>
      </c>
      <c r="BD88" s="17">
        <v>84</v>
      </c>
      <c r="BE88" s="17">
        <v>66</v>
      </c>
      <c r="BF88" s="17">
        <v>1353</v>
      </c>
      <c r="BG88" s="17">
        <v>117</v>
      </c>
      <c r="BH88" s="17">
        <v>49</v>
      </c>
      <c r="BI88" s="113">
        <f t="shared" si="140"/>
        <v>0.20149121249778093</v>
      </c>
      <c r="BJ88" s="17">
        <v>5.9</v>
      </c>
      <c r="BK88" s="17">
        <v>6.6</v>
      </c>
      <c r="BL88" s="17">
        <v>4.7</v>
      </c>
      <c r="BM88" s="17">
        <v>5.0999999999999996</v>
      </c>
      <c r="BN88" s="17">
        <v>4.3</v>
      </c>
      <c r="BO88" s="17">
        <v>7.4</v>
      </c>
      <c r="BP88" s="17">
        <v>5.5</v>
      </c>
      <c r="BQ88" s="17">
        <v>4.4000000000000004</v>
      </c>
      <c r="BR88" s="17">
        <v>6.1</v>
      </c>
      <c r="BS88" s="17">
        <v>6.3</v>
      </c>
      <c r="BT88" s="17">
        <v>6.7</v>
      </c>
      <c r="BU88" s="17">
        <v>5.3</v>
      </c>
      <c r="BV88" s="17">
        <v>9.1999999999999993</v>
      </c>
      <c r="BW88" s="17">
        <v>6.6</v>
      </c>
      <c r="BX88" s="17">
        <v>7.1</v>
      </c>
      <c r="BY88" s="17">
        <v>4.9000000000000004</v>
      </c>
      <c r="BZ88" s="17">
        <v>2.2000000000000002</v>
      </c>
      <c r="CA88" s="17">
        <v>1.8</v>
      </c>
      <c r="CB88" s="112">
        <f t="shared" si="137"/>
        <v>17.2</v>
      </c>
      <c r="CC88" s="112">
        <f t="shared" si="138"/>
        <v>60.3</v>
      </c>
      <c r="CD88" s="112">
        <f t="shared" si="139"/>
        <v>22.6</v>
      </c>
    </row>
    <row r="89" spans="1:82" s="25" customFormat="1" x14ac:dyDescent="0.25">
      <c r="A89" s="24" t="s">
        <v>1765</v>
      </c>
      <c r="B89" s="25" t="s">
        <v>1766</v>
      </c>
      <c r="C89" s="26" t="s">
        <v>1767</v>
      </c>
      <c r="D89" s="26" t="s">
        <v>2097</v>
      </c>
      <c r="E89" s="25" t="s">
        <v>469</v>
      </c>
      <c r="F89" s="27" t="s">
        <v>470</v>
      </c>
      <c r="G89" s="27" t="s">
        <v>440</v>
      </c>
      <c r="H89" s="27" t="s">
        <v>1768</v>
      </c>
      <c r="I89" s="27" t="s">
        <v>1769</v>
      </c>
      <c r="J89" s="27" t="s">
        <v>1978</v>
      </c>
      <c r="K89" s="27" t="s">
        <v>1978</v>
      </c>
      <c r="L89" s="33">
        <v>388.15250562300741</v>
      </c>
      <c r="M89" s="26">
        <f>M100-M99-M98-M97-M96-M95-M94-M93-M92-M91-M90</f>
        <v>30591</v>
      </c>
      <c r="N89" s="29">
        <f t="shared" si="136"/>
        <v>78.811806073233143</v>
      </c>
      <c r="O89" s="26">
        <f>O100-O99-O98-O97-O96-O95-O94-O93-O92-O91-O90</f>
        <v>11914</v>
      </c>
      <c r="P89" s="28">
        <f>Q89/O89</f>
        <v>2.535840188014101</v>
      </c>
      <c r="Q89" s="26">
        <f>Q100-Q99-Q98-Q97-Q96-Q95-Q94-Q93-Q92-Q91-Q90</f>
        <v>30212</v>
      </c>
      <c r="R89" s="26">
        <f>R100-R99-R98-R97-R96-R95-R94-R93-R92-R91-R90</f>
        <v>542</v>
      </c>
      <c r="S89" s="26">
        <f t="shared" ref="S89:AG89" si="171">S100-S99-S98-S97-S96-S95-S94-S93-S92-S91-S90</f>
        <v>548</v>
      </c>
      <c r="T89" s="26">
        <f t="shared" si="171"/>
        <v>803</v>
      </c>
      <c r="U89" s="26">
        <f t="shared" si="171"/>
        <v>738</v>
      </c>
      <c r="V89" s="26">
        <f t="shared" si="171"/>
        <v>647</v>
      </c>
      <c r="W89" s="26">
        <f t="shared" si="171"/>
        <v>514</v>
      </c>
      <c r="X89" s="26">
        <f t="shared" si="171"/>
        <v>405</v>
      </c>
      <c r="Y89" s="26">
        <f t="shared" si="171"/>
        <v>621</v>
      </c>
      <c r="Z89" s="26">
        <f t="shared" si="171"/>
        <v>483</v>
      </c>
      <c r="AA89" s="26">
        <f t="shared" si="171"/>
        <v>1046</v>
      </c>
      <c r="AB89" s="26">
        <f t="shared" si="171"/>
        <v>989</v>
      </c>
      <c r="AC89" s="26">
        <f t="shared" si="171"/>
        <v>1715</v>
      </c>
      <c r="AD89" s="26">
        <f t="shared" si="171"/>
        <v>1015</v>
      </c>
      <c r="AE89" s="26">
        <f t="shared" si="171"/>
        <v>753</v>
      </c>
      <c r="AF89" s="26">
        <f t="shared" si="171"/>
        <v>697</v>
      </c>
      <c r="AG89" s="26">
        <f t="shared" si="171"/>
        <v>398</v>
      </c>
      <c r="AH89" s="121">
        <f t="shared" si="157"/>
        <v>0.15888870236696323</v>
      </c>
      <c r="AI89" s="121">
        <f t="shared" si="158"/>
        <v>0.11624979016283364</v>
      </c>
      <c r="AJ89" s="121">
        <f t="shared" si="159"/>
        <v>0.16980023501762631</v>
      </c>
      <c r="AK89" s="122">
        <f t="shared" si="160"/>
        <v>8.7795870404566059E-2</v>
      </c>
      <c r="AL89" s="121">
        <f t="shared" si="161"/>
        <v>0.46726540204801076</v>
      </c>
      <c r="AM89" s="39">
        <v>30029</v>
      </c>
      <c r="AN89" s="39">
        <v>54124</v>
      </c>
      <c r="AO89" s="121">
        <f t="shared" si="162"/>
        <v>0.4449387275474232</v>
      </c>
      <c r="AP89" s="26">
        <f>AP100-AP99-AP98-AP97-AP96-AP95-AP94-AP93-AP92-AP91-AP90</f>
        <v>11914</v>
      </c>
      <c r="AQ89" s="26">
        <f t="shared" ref="AQ89:AS89" si="172">AQ100-AQ99-AQ98-AQ97-AQ96-AQ95-AQ94-AQ93-AQ92-AQ91-AQ90</f>
        <v>2029</v>
      </c>
      <c r="AR89" s="26">
        <f t="shared" si="172"/>
        <v>9562</v>
      </c>
      <c r="AS89" s="26">
        <f t="shared" si="172"/>
        <v>2352</v>
      </c>
      <c r="AT89" s="26">
        <f>AT100-AT99-AT98-AT97-AT96-AT95-AT94-AT93-AT92-AT91-AT90</f>
        <v>385</v>
      </c>
      <c r="AU89" s="26">
        <f t="shared" ref="AU89:BC89" si="173">AU100-AU99-AU98-AU97-AU96-AU95-AU94-AU93-AU92-AU91-AU90</f>
        <v>320</v>
      </c>
      <c r="AV89" s="26">
        <f t="shared" si="173"/>
        <v>1009</v>
      </c>
      <c r="AW89" s="26">
        <f t="shared" si="173"/>
        <v>869</v>
      </c>
      <c r="AX89" s="26">
        <f t="shared" si="173"/>
        <v>251</v>
      </c>
      <c r="AY89" s="26">
        <f t="shared" si="173"/>
        <v>623</v>
      </c>
      <c r="AZ89" s="26">
        <f t="shared" si="173"/>
        <v>848</v>
      </c>
      <c r="BA89" s="26">
        <f t="shared" si="173"/>
        <v>243</v>
      </c>
      <c r="BB89" s="26">
        <f t="shared" si="173"/>
        <v>202</v>
      </c>
      <c r="BC89" s="26">
        <f t="shared" si="173"/>
        <v>1442</v>
      </c>
      <c r="BD89" s="26">
        <f t="shared" ref="BD89" si="174">BD100-BD99-BD98-BD97-BD96-BD95-BD94-BD93-BD92-BD91-BD90</f>
        <v>372</v>
      </c>
      <c r="BE89" s="26">
        <f t="shared" ref="BE89" si="175">BE100-BE99-BE98-BE97-BE96-BE95-BE94-BE93-BE92-BE91-BE90</f>
        <v>172</v>
      </c>
      <c r="BF89" s="26">
        <f t="shared" ref="BF89" si="176">BF100-BF99-BF98-BF97-BF96-BF95-BF94-BF93-BF92-BF91-BF90</f>
        <v>4217</v>
      </c>
      <c r="BG89" s="26">
        <f t="shared" ref="BG89" si="177">BG100-BG99-BG98-BG97-BG96-BG95-BG94-BG93-BG92-BG91-BG90</f>
        <v>243</v>
      </c>
      <c r="BH89" s="26">
        <f t="shared" ref="BH89" si="178">BH100-BH99-BH98-BH97-BH96-BH95-BH94-BH93-BH92-BH91-BH90</f>
        <v>38</v>
      </c>
      <c r="BI89" s="121">
        <f t="shared" si="140"/>
        <v>0.18194765889264733</v>
      </c>
      <c r="BJ89" s="26">
        <v>5.4</v>
      </c>
      <c r="BK89" s="26">
        <v>5.6</v>
      </c>
      <c r="BL89" s="26">
        <v>6.8</v>
      </c>
      <c r="BM89" s="26">
        <v>5.8</v>
      </c>
      <c r="BN89" s="26">
        <v>5.2</v>
      </c>
      <c r="BO89" s="26">
        <v>5.8</v>
      </c>
      <c r="BP89" s="26">
        <v>5.9</v>
      </c>
      <c r="BQ89" s="26">
        <v>7</v>
      </c>
      <c r="BR89" s="26">
        <v>5.7</v>
      </c>
      <c r="BS89" s="26">
        <v>6.4</v>
      </c>
      <c r="BT89" s="26">
        <v>6.7</v>
      </c>
      <c r="BU89" s="26">
        <v>6.8</v>
      </c>
      <c r="BV89" s="26">
        <v>7.7</v>
      </c>
      <c r="BW89" s="26">
        <v>6.5</v>
      </c>
      <c r="BX89" s="26">
        <v>4.8</v>
      </c>
      <c r="BY89" s="26">
        <v>3.6</v>
      </c>
      <c r="BZ89" s="26">
        <v>2</v>
      </c>
      <c r="CA89" s="26">
        <v>2.5</v>
      </c>
      <c r="CB89" s="115">
        <f t="shared" si="137"/>
        <v>17.8</v>
      </c>
      <c r="CC89" s="115">
        <f t="shared" si="138"/>
        <v>63.000000000000007</v>
      </c>
      <c r="CD89" s="115">
        <f t="shared" si="139"/>
        <v>19.399999999999999</v>
      </c>
    </row>
    <row r="90" spans="1:82" x14ac:dyDescent="0.25">
      <c r="A90" s="7" t="s">
        <v>466</v>
      </c>
      <c r="B90" t="s">
        <v>467</v>
      </c>
      <c r="C90" s="1" t="s">
        <v>468</v>
      </c>
      <c r="D90" s="1" t="s">
        <v>2099</v>
      </c>
      <c r="E90" t="s">
        <v>469</v>
      </c>
      <c r="F90" s="8" t="s">
        <v>470</v>
      </c>
      <c r="G90" s="8" t="s">
        <v>440</v>
      </c>
      <c r="H90" s="8" t="s">
        <v>471</v>
      </c>
      <c r="I90" s="8" t="s">
        <v>472</v>
      </c>
      <c r="J90" s="8">
        <v>5401900</v>
      </c>
      <c r="K90" s="8" t="s">
        <v>114</v>
      </c>
      <c r="L90" s="32">
        <v>1.0560446847504454</v>
      </c>
      <c r="M90" s="1">
        <v>565</v>
      </c>
      <c r="N90" s="102">
        <f t="shared" si="136"/>
        <v>535.01523956206029</v>
      </c>
      <c r="O90" s="1">
        <v>315</v>
      </c>
      <c r="P90" s="21">
        <v>1.79</v>
      </c>
      <c r="Q90" s="1">
        <v>565</v>
      </c>
      <c r="R90" s="1">
        <v>111</v>
      </c>
      <c r="S90" s="1">
        <v>9</v>
      </c>
      <c r="T90" s="1">
        <v>10</v>
      </c>
      <c r="U90" s="1">
        <v>30</v>
      </c>
      <c r="V90" s="1">
        <v>50</v>
      </c>
      <c r="W90" s="1">
        <v>23</v>
      </c>
      <c r="X90" s="1">
        <v>15</v>
      </c>
      <c r="Y90" s="1">
        <v>0</v>
      </c>
      <c r="Z90" s="1">
        <v>11</v>
      </c>
      <c r="AA90" s="1">
        <v>11</v>
      </c>
      <c r="AB90" s="1">
        <v>16</v>
      </c>
      <c r="AC90" s="1">
        <v>18</v>
      </c>
      <c r="AD90" s="1">
        <v>8</v>
      </c>
      <c r="AE90" s="1">
        <v>3</v>
      </c>
      <c r="AF90" s="1">
        <v>0</v>
      </c>
      <c r="AG90" s="1">
        <v>0</v>
      </c>
      <c r="AH90" s="106">
        <f t="shared" si="157"/>
        <v>0.41269841269841268</v>
      </c>
      <c r="AI90" s="106">
        <f t="shared" si="158"/>
        <v>0.25396825396825395</v>
      </c>
      <c r="AJ90" s="106">
        <f t="shared" si="159"/>
        <v>0.15555555555555556</v>
      </c>
      <c r="AK90" s="6">
        <f t="shared" si="160"/>
        <v>3.4920634920634921E-2</v>
      </c>
      <c r="AL90" s="106">
        <f t="shared" si="161"/>
        <v>0.14285714285714285</v>
      </c>
      <c r="AM90" s="38">
        <v>17393</v>
      </c>
      <c r="AN90" s="38">
        <v>24306</v>
      </c>
      <c r="AO90" s="106">
        <f t="shared" si="162"/>
        <v>0.82222222222222219</v>
      </c>
      <c r="AP90" s="1">
        <v>315</v>
      </c>
      <c r="AQ90" s="1">
        <v>41</v>
      </c>
      <c r="AR90" s="1">
        <v>132</v>
      </c>
      <c r="AS90" s="1">
        <v>183</v>
      </c>
      <c r="AT90" s="1">
        <v>6</v>
      </c>
      <c r="AU90" s="1">
        <v>0</v>
      </c>
      <c r="AV90" s="1">
        <v>97</v>
      </c>
      <c r="AW90" s="1">
        <v>50</v>
      </c>
      <c r="AX90" s="1">
        <v>28</v>
      </c>
      <c r="AY90" s="1">
        <v>20</v>
      </c>
      <c r="AZ90" s="11">
        <v>26</v>
      </c>
      <c r="BA90" s="1">
        <v>0</v>
      </c>
      <c r="BB90" s="1">
        <v>0</v>
      </c>
      <c r="BC90" s="1">
        <v>20</v>
      </c>
      <c r="BD90" s="1">
        <v>0</v>
      </c>
      <c r="BE90" s="1">
        <v>0</v>
      </c>
      <c r="BF90" s="1">
        <v>22</v>
      </c>
      <c r="BG90" s="1">
        <v>0</v>
      </c>
      <c r="BH90" s="1">
        <v>0</v>
      </c>
      <c r="BI90" s="106">
        <f t="shared" si="140"/>
        <v>0.43494423791821563</v>
      </c>
      <c r="BJ90" s="1">
        <v>2.2999999999999998</v>
      </c>
      <c r="BK90" s="1">
        <v>9.6999999999999993</v>
      </c>
      <c r="BL90" s="1">
        <v>2.7</v>
      </c>
      <c r="BM90" s="1">
        <v>4.0999999999999996</v>
      </c>
      <c r="BN90" s="1">
        <v>1.6</v>
      </c>
      <c r="BO90" s="1">
        <v>16.600000000000001</v>
      </c>
      <c r="BP90" s="1">
        <v>3.5</v>
      </c>
      <c r="BQ90" s="1">
        <v>11.3</v>
      </c>
      <c r="BR90" s="1">
        <v>2.8</v>
      </c>
      <c r="BS90" s="1">
        <v>9.6999999999999993</v>
      </c>
      <c r="BT90" s="1">
        <v>5</v>
      </c>
      <c r="BU90" s="1">
        <v>8.1</v>
      </c>
      <c r="BV90" s="1">
        <v>4.0999999999999996</v>
      </c>
      <c r="BW90" s="1">
        <v>8.1</v>
      </c>
      <c r="BX90" s="1">
        <v>3</v>
      </c>
      <c r="BY90" s="1">
        <v>0</v>
      </c>
      <c r="BZ90" s="1">
        <v>2.2999999999999998</v>
      </c>
      <c r="CA90" s="1">
        <v>5</v>
      </c>
      <c r="CB90" s="1">
        <f t="shared" si="137"/>
        <v>14.7</v>
      </c>
      <c r="CC90" s="1">
        <f t="shared" si="138"/>
        <v>66.8</v>
      </c>
      <c r="CD90" s="1">
        <f t="shared" si="139"/>
        <v>18.399999999999999</v>
      </c>
    </row>
    <row r="91" spans="1:82" x14ac:dyDescent="0.25">
      <c r="A91" s="7" t="s">
        <v>624</v>
      </c>
      <c r="B91" t="s">
        <v>625</v>
      </c>
      <c r="C91" s="1" t="s">
        <v>626</v>
      </c>
      <c r="D91" s="1" t="s">
        <v>2099</v>
      </c>
      <c r="E91" t="s">
        <v>469</v>
      </c>
      <c r="F91" s="8" t="s">
        <v>470</v>
      </c>
      <c r="G91" s="8" t="s">
        <v>440</v>
      </c>
      <c r="H91" s="8" t="s">
        <v>627</v>
      </c>
      <c r="I91" s="8" t="s">
        <v>628</v>
      </c>
      <c r="J91" s="8">
        <v>5410180</v>
      </c>
      <c r="K91" s="8" t="s">
        <v>138</v>
      </c>
      <c r="L91" s="32">
        <v>10.779450606306675</v>
      </c>
      <c r="M91" s="1">
        <v>9165</v>
      </c>
      <c r="N91" s="102">
        <f t="shared" si="136"/>
        <v>850.22885996044022</v>
      </c>
      <c r="O91" s="1">
        <v>3704</v>
      </c>
      <c r="P91" s="21">
        <v>2.44</v>
      </c>
      <c r="Q91" s="1">
        <v>9032</v>
      </c>
      <c r="R91" s="1">
        <v>106</v>
      </c>
      <c r="S91" s="1">
        <v>49</v>
      </c>
      <c r="T91" s="1">
        <v>88</v>
      </c>
      <c r="U91" s="1">
        <v>73</v>
      </c>
      <c r="V91" s="1">
        <v>163</v>
      </c>
      <c r="W91" s="1">
        <v>70</v>
      </c>
      <c r="X91" s="1">
        <v>76</v>
      </c>
      <c r="Y91" s="1">
        <v>182</v>
      </c>
      <c r="Z91" s="1">
        <v>70</v>
      </c>
      <c r="AA91" s="1">
        <v>306</v>
      </c>
      <c r="AB91" s="1">
        <v>335</v>
      </c>
      <c r="AC91" s="1">
        <v>531</v>
      </c>
      <c r="AD91" s="1">
        <v>478</v>
      </c>
      <c r="AE91" s="1">
        <v>431</v>
      </c>
      <c r="AF91" s="1">
        <v>228</v>
      </c>
      <c r="AG91" s="1">
        <v>518</v>
      </c>
      <c r="AH91" s="106">
        <f t="shared" si="157"/>
        <v>6.5604751619870408E-2</v>
      </c>
      <c r="AI91" s="106">
        <f t="shared" si="158"/>
        <v>6.3714902807775378E-2</v>
      </c>
      <c r="AJ91" s="106">
        <f t="shared" si="159"/>
        <v>0.10745140388768898</v>
      </c>
      <c r="AK91" s="6">
        <f t="shared" si="160"/>
        <v>8.2613390928725702E-2</v>
      </c>
      <c r="AL91" s="106">
        <f t="shared" si="161"/>
        <v>0.68061555075593949</v>
      </c>
      <c r="AM91" s="38">
        <v>47630</v>
      </c>
      <c r="AN91" s="38">
        <v>87936</v>
      </c>
      <c r="AO91" s="106">
        <f t="shared" si="162"/>
        <v>0.23677105831533476</v>
      </c>
      <c r="AP91" s="1">
        <v>3704</v>
      </c>
      <c r="AQ91" s="1">
        <v>352</v>
      </c>
      <c r="AR91" s="1">
        <v>2755</v>
      </c>
      <c r="AS91" s="1">
        <v>949</v>
      </c>
      <c r="AT91" s="1">
        <v>0</v>
      </c>
      <c r="AU91" s="1">
        <v>0</v>
      </c>
      <c r="AV91" s="1">
        <v>205</v>
      </c>
      <c r="AW91" s="1">
        <v>74</v>
      </c>
      <c r="AX91" s="1">
        <v>79</v>
      </c>
      <c r="AY91" s="1">
        <v>123</v>
      </c>
      <c r="AZ91" s="11">
        <v>129</v>
      </c>
      <c r="BA91" s="1">
        <v>145</v>
      </c>
      <c r="BB91" s="1">
        <v>54</v>
      </c>
      <c r="BC91" s="1">
        <v>235</v>
      </c>
      <c r="BD91" s="1">
        <v>296</v>
      </c>
      <c r="BE91" s="1">
        <v>110</v>
      </c>
      <c r="BF91" s="1">
        <v>1788</v>
      </c>
      <c r="BG91" s="1">
        <v>336</v>
      </c>
      <c r="BH91" s="1">
        <v>40</v>
      </c>
      <c r="BI91" s="106">
        <f t="shared" si="140"/>
        <v>0.14720531267293857</v>
      </c>
      <c r="BJ91" s="1">
        <v>6.5</v>
      </c>
      <c r="BK91" s="1">
        <v>5.2</v>
      </c>
      <c r="BL91" s="1">
        <v>3.7</v>
      </c>
      <c r="BM91" s="1">
        <v>5.4</v>
      </c>
      <c r="BN91" s="1">
        <v>2.6</v>
      </c>
      <c r="BO91" s="1">
        <v>8.8000000000000007</v>
      </c>
      <c r="BP91" s="1">
        <v>6.1</v>
      </c>
      <c r="BQ91" s="1">
        <v>7</v>
      </c>
      <c r="BR91" s="1">
        <v>5.9</v>
      </c>
      <c r="BS91" s="1">
        <v>5</v>
      </c>
      <c r="BT91" s="1">
        <v>8.3000000000000007</v>
      </c>
      <c r="BU91" s="1">
        <v>7.8</v>
      </c>
      <c r="BV91" s="1">
        <v>6</v>
      </c>
      <c r="BW91" s="1">
        <v>6.4</v>
      </c>
      <c r="BX91" s="1">
        <v>4.0999999999999996</v>
      </c>
      <c r="BY91" s="1">
        <v>3.1</v>
      </c>
      <c r="BZ91" s="1">
        <v>3.6</v>
      </c>
      <c r="CA91" s="1">
        <v>4.5999999999999996</v>
      </c>
      <c r="CB91" s="1">
        <f t="shared" si="137"/>
        <v>15.399999999999999</v>
      </c>
      <c r="CC91" s="1">
        <f t="shared" si="138"/>
        <v>62.899999999999991</v>
      </c>
      <c r="CD91" s="1">
        <f t="shared" si="139"/>
        <v>21.799999999999997</v>
      </c>
    </row>
    <row r="92" spans="1:82" x14ac:dyDescent="0.25">
      <c r="A92" s="7" t="s">
        <v>723</v>
      </c>
      <c r="B92" t="s">
        <v>724</v>
      </c>
      <c r="C92" s="1" t="s">
        <v>725</v>
      </c>
      <c r="D92" s="1" t="s">
        <v>2099</v>
      </c>
      <c r="E92" t="s">
        <v>469</v>
      </c>
      <c r="F92" s="8" t="s">
        <v>470</v>
      </c>
      <c r="G92" s="8" t="s">
        <v>440</v>
      </c>
      <c r="H92" s="8" t="s">
        <v>726</v>
      </c>
      <c r="I92" s="8" t="s">
        <v>727</v>
      </c>
      <c r="J92" s="8">
        <v>5415628</v>
      </c>
      <c r="K92" s="8" t="s">
        <v>155</v>
      </c>
      <c r="L92" s="32">
        <v>9.7251786293455069</v>
      </c>
      <c r="M92" s="1">
        <v>16085</v>
      </c>
      <c r="N92" s="102">
        <f t="shared" si="136"/>
        <v>1653.9541959120295</v>
      </c>
      <c r="O92" s="1">
        <v>6588</v>
      </c>
      <c r="P92" s="21">
        <v>2.41</v>
      </c>
      <c r="Q92" s="1">
        <v>15874</v>
      </c>
      <c r="R92" s="1">
        <v>714</v>
      </c>
      <c r="S92" s="1">
        <v>383</v>
      </c>
      <c r="T92" s="1">
        <v>471</v>
      </c>
      <c r="U92" s="1">
        <v>370</v>
      </c>
      <c r="V92" s="1">
        <v>370</v>
      </c>
      <c r="W92" s="1">
        <v>269</v>
      </c>
      <c r="X92" s="1">
        <v>589</v>
      </c>
      <c r="Y92" s="1">
        <v>387</v>
      </c>
      <c r="Z92" s="1">
        <v>237</v>
      </c>
      <c r="AA92" s="1">
        <v>473</v>
      </c>
      <c r="AB92" s="1">
        <v>574</v>
      </c>
      <c r="AC92" s="1">
        <v>598</v>
      </c>
      <c r="AD92" s="1">
        <v>464</v>
      </c>
      <c r="AE92" s="1">
        <v>410</v>
      </c>
      <c r="AF92" s="1">
        <v>183</v>
      </c>
      <c r="AG92" s="1">
        <v>96</v>
      </c>
      <c r="AH92" s="106">
        <f t="shared" si="157"/>
        <v>0.23800850030358228</v>
      </c>
      <c r="AI92" s="106">
        <f t="shared" si="158"/>
        <v>0.11232544019429265</v>
      </c>
      <c r="AJ92" s="106">
        <f t="shared" si="159"/>
        <v>0.22495446265938068</v>
      </c>
      <c r="AK92" s="6">
        <f t="shared" si="160"/>
        <v>7.1797207043108685E-2</v>
      </c>
      <c r="AL92" s="106">
        <f t="shared" si="161"/>
        <v>0.35291438979963569</v>
      </c>
      <c r="AM92" s="38">
        <v>24439</v>
      </c>
      <c r="AN92" s="38">
        <v>42254</v>
      </c>
      <c r="AO92" s="106">
        <f t="shared" si="162"/>
        <v>0.5752884031572556</v>
      </c>
      <c r="AP92" s="1">
        <v>6588</v>
      </c>
      <c r="AQ92" s="1">
        <v>1412</v>
      </c>
      <c r="AR92" s="1">
        <v>4213</v>
      </c>
      <c r="AS92" s="1">
        <v>2375</v>
      </c>
      <c r="AT92" s="1">
        <v>94</v>
      </c>
      <c r="AU92" s="1">
        <v>155</v>
      </c>
      <c r="AV92" s="1">
        <v>1139</v>
      </c>
      <c r="AW92" s="1">
        <v>395</v>
      </c>
      <c r="AX92" s="1">
        <v>236</v>
      </c>
      <c r="AY92" s="1">
        <v>356</v>
      </c>
      <c r="AZ92" s="11">
        <v>688</v>
      </c>
      <c r="BA92" s="1">
        <v>297</v>
      </c>
      <c r="BB92" s="1">
        <v>203</v>
      </c>
      <c r="BC92" s="1">
        <v>796</v>
      </c>
      <c r="BD92" s="1">
        <v>79</v>
      </c>
      <c r="BE92" s="1">
        <v>104</v>
      </c>
      <c r="BF92" s="1">
        <v>1686</v>
      </c>
      <c r="BG92" s="1">
        <v>33</v>
      </c>
      <c r="BH92" s="1">
        <v>15</v>
      </c>
      <c r="BI92" s="106">
        <f t="shared" si="140"/>
        <v>0.28951561504142764</v>
      </c>
      <c r="BJ92" s="1">
        <v>5.3</v>
      </c>
      <c r="BK92" s="1">
        <v>5.5</v>
      </c>
      <c r="BL92" s="1">
        <v>6.9</v>
      </c>
      <c r="BM92" s="1">
        <v>6.8</v>
      </c>
      <c r="BN92" s="1">
        <v>5.6</v>
      </c>
      <c r="BO92" s="1">
        <v>5.6</v>
      </c>
      <c r="BP92" s="1">
        <v>6.7</v>
      </c>
      <c r="BQ92" s="1">
        <v>8.3000000000000007</v>
      </c>
      <c r="BR92" s="1">
        <v>4.5</v>
      </c>
      <c r="BS92" s="1">
        <v>5.5</v>
      </c>
      <c r="BT92" s="1">
        <v>6.4</v>
      </c>
      <c r="BU92" s="1">
        <v>7.2</v>
      </c>
      <c r="BV92" s="1">
        <v>9</v>
      </c>
      <c r="BW92" s="1">
        <v>5.7</v>
      </c>
      <c r="BX92" s="1">
        <v>4</v>
      </c>
      <c r="BY92" s="1">
        <v>2.8</v>
      </c>
      <c r="BZ92" s="1">
        <v>1.7</v>
      </c>
      <c r="CA92" s="1">
        <v>2.4</v>
      </c>
      <c r="CB92" s="1">
        <f t="shared" si="137"/>
        <v>17.700000000000003</v>
      </c>
      <c r="CC92" s="1">
        <f t="shared" si="138"/>
        <v>65.599999999999994</v>
      </c>
      <c r="CD92" s="1">
        <f t="shared" si="139"/>
        <v>16.599999999999998</v>
      </c>
    </row>
    <row r="93" spans="1:82" s="18" customFormat="1" x14ac:dyDescent="0.25">
      <c r="A93" s="7" t="s">
        <v>1085</v>
      </c>
      <c r="B93" t="s">
        <v>1086</v>
      </c>
      <c r="C93" s="1" t="s">
        <v>1087</v>
      </c>
      <c r="D93" s="1" t="s">
        <v>2099</v>
      </c>
      <c r="E93" t="s">
        <v>469</v>
      </c>
      <c r="F93" s="8" t="s">
        <v>470</v>
      </c>
      <c r="G93" s="8" t="s">
        <v>440</v>
      </c>
      <c r="H93" s="8" t="s">
        <v>1088</v>
      </c>
      <c r="I93" s="8" t="s">
        <v>1089</v>
      </c>
      <c r="J93" s="8">
        <v>5448748</v>
      </c>
      <c r="K93" s="8" t="s">
        <v>220</v>
      </c>
      <c r="L93" s="32">
        <v>0.97024933903641974</v>
      </c>
      <c r="M93" s="1">
        <v>373</v>
      </c>
      <c r="N93" s="102">
        <f t="shared" si="136"/>
        <v>384.43726266326155</v>
      </c>
      <c r="O93" s="1">
        <v>144</v>
      </c>
      <c r="P93" s="21">
        <v>2.59</v>
      </c>
      <c r="Q93" s="1">
        <v>373</v>
      </c>
      <c r="R93" s="1">
        <v>14</v>
      </c>
      <c r="S93" s="1">
        <v>3</v>
      </c>
      <c r="T93" s="1">
        <v>9</v>
      </c>
      <c r="U93" s="1">
        <v>9</v>
      </c>
      <c r="V93" s="1">
        <v>5</v>
      </c>
      <c r="W93" s="1">
        <v>23</v>
      </c>
      <c r="X93" s="1">
        <v>3</v>
      </c>
      <c r="Y93" s="1">
        <v>7</v>
      </c>
      <c r="Z93" s="1">
        <v>0</v>
      </c>
      <c r="AA93" s="1">
        <v>18</v>
      </c>
      <c r="AB93" s="1">
        <v>4</v>
      </c>
      <c r="AC93" s="1">
        <v>24</v>
      </c>
      <c r="AD93" s="1">
        <v>6</v>
      </c>
      <c r="AE93" s="1">
        <v>2</v>
      </c>
      <c r="AF93" s="1">
        <v>17</v>
      </c>
      <c r="AG93" s="1">
        <v>0</v>
      </c>
      <c r="AH93" s="106">
        <f t="shared" si="157"/>
        <v>0.18055555555555555</v>
      </c>
      <c r="AI93" s="106">
        <f t="shared" si="158"/>
        <v>9.7222222222222224E-2</v>
      </c>
      <c r="AJ93" s="106">
        <f t="shared" si="159"/>
        <v>0.22916666666666666</v>
      </c>
      <c r="AK93" s="6">
        <f t="shared" si="160"/>
        <v>0.125</v>
      </c>
      <c r="AL93" s="106">
        <f t="shared" si="161"/>
        <v>0.36805555555555558</v>
      </c>
      <c r="AM93" s="38">
        <v>24255</v>
      </c>
      <c r="AN93" s="38">
        <v>44167</v>
      </c>
      <c r="AO93" s="106">
        <f t="shared" si="162"/>
        <v>0.50694444444444442</v>
      </c>
      <c r="AP93" s="1">
        <v>144</v>
      </c>
      <c r="AQ93" s="1">
        <v>33</v>
      </c>
      <c r="AR93" s="1">
        <v>119</v>
      </c>
      <c r="AS93" s="1">
        <v>25</v>
      </c>
      <c r="AT93" s="1">
        <v>1</v>
      </c>
      <c r="AU93" s="1">
        <v>0</v>
      </c>
      <c r="AV93" s="1">
        <v>19</v>
      </c>
      <c r="AW93" s="1">
        <v>4</v>
      </c>
      <c r="AX93" s="1">
        <v>15</v>
      </c>
      <c r="AY93" s="1">
        <v>18</v>
      </c>
      <c r="AZ93" s="11">
        <v>4</v>
      </c>
      <c r="BA93" s="1">
        <v>3</v>
      </c>
      <c r="BB93" s="1">
        <v>3</v>
      </c>
      <c r="BC93" s="1">
        <v>16</v>
      </c>
      <c r="BD93" s="1">
        <v>6</v>
      </c>
      <c r="BE93" s="1">
        <v>0</v>
      </c>
      <c r="BF93" s="1">
        <v>44</v>
      </c>
      <c r="BG93" s="1">
        <v>2</v>
      </c>
      <c r="BH93" s="1">
        <v>0</v>
      </c>
      <c r="BI93" s="106">
        <f t="shared" si="140"/>
        <v>0.29629629629629628</v>
      </c>
      <c r="BJ93" s="1">
        <v>7.5</v>
      </c>
      <c r="BK93" s="1">
        <v>4.5999999999999996</v>
      </c>
      <c r="BL93" s="1">
        <v>7.2</v>
      </c>
      <c r="BM93" s="1">
        <v>3.8</v>
      </c>
      <c r="BN93" s="1">
        <v>15.5</v>
      </c>
      <c r="BO93" s="1">
        <v>4.8</v>
      </c>
      <c r="BP93" s="1">
        <v>3.2</v>
      </c>
      <c r="BQ93" s="1">
        <v>2.7</v>
      </c>
      <c r="BR93" s="1">
        <v>7.8</v>
      </c>
      <c r="BS93" s="1">
        <v>5.6</v>
      </c>
      <c r="BT93" s="1">
        <v>9.9</v>
      </c>
      <c r="BU93" s="1">
        <v>4.8</v>
      </c>
      <c r="BV93" s="1">
        <v>8.3000000000000007</v>
      </c>
      <c r="BW93" s="1">
        <v>3.2</v>
      </c>
      <c r="BX93" s="1">
        <v>2.1</v>
      </c>
      <c r="BY93" s="1">
        <v>6.4</v>
      </c>
      <c r="BZ93" s="1">
        <v>1.9</v>
      </c>
      <c r="CA93" s="1">
        <v>0.5</v>
      </c>
      <c r="CB93" s="1">
        <f t="shared" si="137"/>
        <v>19.3</v>
      </c>
      <c r="CC93" s="1">
        <f t="shared" si="138"/>
        <v>66.399999999999991</v>
      </c>
      <c r="CD93" s="1">
        <f t="shared" si="139"/>
        <v>14.100000000000001</v>
      </c>
    </row>
    <row r="94" spans="1:82" x14ac:dyDescent="0.25">
      <c r="A94" s="7" t="s">
        <v>1090</v>
      </c>
      <c r="B94" t="s">
        <v>1091</v>
      </c>
      <c r="C94" s="1" t="s">
        <v>1092</v>
      </c>
      <c r="D94" s="1" t="s">
        <v>2099</v>
      </c>
      <c r="E94" t="s">
        <v>469</v>
      </c>
      <c r="F94" s="8" t="s">
        <v>470</v>
      </c>
      <c r="G94" s="8" t="s">
        <v>440</v>
      </c>
      <c r="H94" s="8" t="s">
        <v>1093</v>
      </c>
      <c r="I94" s="8" t="s">
        <v>1094</v>
      </c>
      <c r="J94" s="8">
        <v>5449252</v>
      </c>
      <c r="K94" s="8" t="s">
        <v>221</v>
      </c>
      <c r="L94" s="32">
        <v>0.5029356275558956</v>
      </c>
      <c r="M94" s="1">
        <v>905</v>
      </c>
      <c r="N94" s="102">
        <f t="shared" si="136"/>
        <v>1799.4350577190307</v>
      </c>
      <c r="O94" s="1">
        <v>224</v>
      </c>
      <c r="P94" s="21">
        <v>4.04</v>
      </c>
      <c r="Q94" s="1">
        <v>905</v>
      </c>
      <c r="R94" s="1">
        <v>10</v>
      </c>
      <c r="S94" s="1">
        <v>33</v>
      </c>
      <c r="T94" s="1">
        <v>3</v>
      </c>
      <c r="U94" s="1">
        <v>20</v>
      </c>
      <c r="V94" s="1">
        <v>2</v>
      </c>
      <c r="W94" s="1">
        <v>14</v>
      </c>
      <c r="X94" s="1">
        <v>4</v>
      </c>
      <c r="Y94" s="1">
        <v>7</v>
      </c>
      <c r="Z94" s="1">
        <v>12</v>
      </c>
      <c r="AA94" s="1">
        <v>17</v>
      </c>
      <c r="AB94" s="1">
        <v>30</v>
      </c>
      <c r="AC94" s="1">
        <v>7</v>
      </c>
      <c r="AD94" s="1">
        <v>28</v>
      </c>
      <c r="AE94" s="1">
        <v>29</v>
      </c>
      <c r="AF94" s="1">
        <v>8</v>
      </c>
      <c r="AG94" s="1">
        <v>0</v>
      </c>
      <c r="AH94" s="106">
        <f t="shared" si="157"/>
        <v>0.20535714285714285</v>
      </c>
      <c r="AI94" s="106">
        <f t="shared" si="158"/>
        <v>9.8214285714285712E-2</v>
      </c>
      <c r="AJ94" s="106">
        <f t="shared" si="159"/>
        <v>0.16517857142857142</v>
      </c>
      <c r="AK94" s="6">
        <f t="shared" si="160"/>
        <v>7.5892857142857137E-2</v>
      </c>
      <c r="AL94" s="106">
        <f t="shared" si="161"/>
        <v>0.45535714285714285</v>
      </c>
      <c r="AM94" s="38">
        <v>32201</v>
      </c>
      <c r="AN94" s="38">
        <v>54688</v>
      </c>
      <c r="AO94" s="106">
        <f t="shared" si="162"/>
        <v>0.46875</v>
      </c>
      <c r="AP94" s="1">
        <v>224</v>
      </c>
      <c r="AQ94" s="1">
        <v>61</v>
      </c>
      <c r="AR94" s="1">
        <v>194</v>
      </c>
      <c r="AS94" s="1">
        <v>30</v>
      </c>
      <c r="AT94" s="1">
        <v>2</v>
      </c>
      <c r="AU94" s="1">
        <v>3</v>
      </c>
      <c r="AV94" s="1">
        <v>30</v>
      </c>
      <c r="AW94" s="1">
        <v>10</v>
      </c>
      <c r="AX94" s="1">
        <v>7</v>
      </c>
      <c r="AY94" s="1">
        <v>17</v>
      </c>
      <c r="AZ94" s="11">
        <v>23</v>
      </c>
      <c r="BA94" s="1">
        <v>0</v>
      </c>
      <c r="BB94" s="1">
        <v>0</v>
      </c>
      <c r="BC94" s="1">
        <v>34</v>
      </c>
      <c r="BD94" s="1">
        <v>7</v>
      </c>
      <c r="BE94" s="1">
        <v>6</v>
      </c>
      <c r="BF94" s="1">
        <v>72</v>
      </c>
      <c r="BG94" s="1">
        <v>0</v>
      </c>
      <c r="BH94" s="1">
        <v>0</v>
      </c>
      <c r="BI94" s="106">
        <f t="shared" si="140"/>
        <v>0.25118483412322273</v>
      </c>
      <c r="BJ94" s="1">
        <v>7.7</v>
      </c>
      <c r="BK94" s="1">
        <v>4.5</v>
      </c>
      <c r="BL94" s="1">
        <v>1.5</v>
      </c>
      <c r="BM94" s="1">
        <v>1.2</v>
      </c>
      <c r="BN94" s="1">
        <v>6.3</v>
      </c>
      <c r="BO94" s="1">
        <v>7.1</v>
      </c>
      <c r="BP94" s="1">
        <v>4.4000000000000004</v>
      </c>
      <c r="BQ94" s="1">
        <v>2</v>
      </c>
      <c r="BR94" s="1">
        <v>1.1000000000000001</v>
      </c>
      <c r="BS94" s="1">
        <v>17.100000000000001</v>
      </c>
      <c r="BT94" s="1">
        <v>24.6</v>
      </c>
      <c r="BU94" s="1">
        <v>4.9000000000000004</v>
      </c>
      <c r="BV94" s="1">
        <v>2</v>
      </c>
      <c r="BW94" s="1">
        <v>3.4</v>
      </c>
      <c r="BX94" s="1">
        <v>4.5999999999999996</v>
      </c>
      <c r="BY94" s="1">
        <v>4.4000000000000004</v>
      </c>
      <c r="BZ94" s="1">
        <v>2.7</v>
      </c>
      <c r="CA94" s="1">
        <v>0.3</v>
      </c>
      <c r="CB94" s="1">
        <f t="shared" si="137"/>
        <v>13.7</v>
      </c>
      <c r="CC94" s="1">
        <f t="shared" si="138"/>
        <v>70.7</v>
      </c>
      <c r="CD94" s="1">
        <f t="shared" si="139"/>
        <v>15.400000000000002</v>
      </c>
    </row>
    <row r="95" spans="1:82" s="10" customFormat="1" x14ac:dyDescent="0.25">
      <c r="A95" s="7" t="s">
        <v>1260</v>
      </c>
      <c r="B95" t="s">
        <v>1261</v>
      </c>
      <c r="C95" s="1" t="s">
        <v>1262</v>
      </c>
      <c r="D95" s="1" t="s">
        <v>2099</v>
      </c>
      <c r="E95" t="s">
        <v>469</v>
      </c>
      <c r="F95" s="8" t="s">
        <v>470</v>
      </c>
      <c r="G95" s="8" t="s">
        <v>440</v>
      </c>
      <c r="H95" s="8" t="s">
        <v>1263</v>
      </c>
      <c r="I95" s="8" t="s">
        <v>1264</v>
      </c>
      <c r="J95" s="8">
        <v>5459836</v>
      </c>
      <c r="K95" s="8" t="s">
        <v>253</v>
      </c>
      <c r="L95" s="32">
        <v>0.88875572881486486</v>
      </c>
      <c r="M95" s="1">
        <v>1665</v>
      </c>
      <c r="N95" s="102">
        <f t="shared" si="136"/>
        <v>1873.405645688764</v>
      </c>
      <c r="O95" s="1">
        <v>711</v>
      </c>
      <c r="P95" s="21">
        <v>2.33</v>
      </c>
      <c r="Q95" s="1">
        <v>1656</v>
      </c>
      <c r="R95" s="1">
        <v>55</v>
      </c>
      <c r="S95" s="1">
        <v>23</v>
      </c>
      <c r="T95" s="1">
        <v>36</v>
      </c>
      <c r="U95" s="1">
        <v>63</v>
      </c>
      <c r="V95" s="1">
        <v>32</v>
      </c>
      <c r="W95" s="1">
        <v>28</v>
      </c>
      <c r="X95" s="1">
        <v>67</v>
      </c>
      <c r="Y95" s="1">
        <v>16</v>
      </c>
      <c r="Z95" s="1">
        <v>35</v>
      </c>
      <c r="AA95" s="1">
        <v>75</v>
      </c>
      <c r="AB95" s="1">
        <v>50</v>
      </c>
      <c r="AC95" s="1">
        <v>100</v>
      </c>
      <c r="AD95" s="1">
        <v>74</v>
      </c>
      <c r="AE95" s="1">
        <v>18</v>
      </c>
      <c r="AF95" s="1">
        <v>30</v>
      </c>
      <c r="AG95" s="1">
        <v>9</v>
      </c>
      <c r="AH95" s="106">
        <f t="shared" si="157"/>
        <v>0.16033755274261605</v>
      </c>
      <c r="AI95" s="106">
        <f t="shared" si="158"/>
        <v>0.13361462728551335</v>
      </c>
      <c r="AJ95" s="106">
        <f t="shared" si="159"/>
        <v>0.20534458509142053</v>
      </c>
      <c r="AK95" s="6">
        <f t="shared" si="160"/>
        <v>0.10548523206751055</v>
      </c>
      <c r="AL95" s="106">
        <f t="shared" si="161"/>
        <v>0.39521800281293951</v>
      </c>
      <c r="AM95" s="38">
        <v>28723</v>
      </c>
      <c r="AN95" s="38">
        <v>50052</v>
      </c>
      <c r="AO95" s="106">
        <f t="shared" si="162"/>
        <v>0.49929676511954996</v>
      </c>
      <c r="AP95" s="1">
        <v>711</v>
      </c>
      <c r="AQ95" s="1">
        <v>161</v>
      </c>
      <c r="AR95" s="1">
        <v>495</v>
      </c>
      <c r="AS95" s="1">
        <v>216</v>
      </c>
      <c r="AT95" s="1">
        <v>6</v>
      </c>
      <c r="AU95" s="1">
        <v>9</v>
      </c>
      <c r="AV95" s="1">
        <v>94</v>
      </c>
      <c r="AW95" s="1">
        <v>50</v>
      </c>
      <c r="AX95" s="1">
        <v>16</v>
      </c>
      <c r="AY95" s="1">
        <v>53</v>
      </c>
      <c r="AZ95" s="11">
        <v>58</v>
      </c>
      <c r="BA95" s="1">
        <v>28</v>
      </c>
      <c r="BB95" s="1">
        <v>32</v>
      </c>
      <c r="BC95" s="1">
        <v>88</v>
      </c>
      <c r="BD95" s="1">
        <v>30</v>
      </c>
      <c r="BE95" s="1">
        <v>3</v>
      </c>
      <c r="BF95" s="1">
        <v>198</v>
      </c>
      <c r="BG95" s="1">
        <v>8</v>
      </c>
      <c r="BH95" s="1">
        <v>0</v>
      </c>
      <c r="BI95" s="106">
        <f t="shared" si="140"/>
        <v>0.27043090638930162</v>
      </c>
      <c r="BJ95" s="1">
        <v>3.2</v>
      </c>
      <c r="BK95" s="1">
        <v>5.7</v>
      </c>
      <c r="BL95" s="1">
        <v>9.1999999999999993</v>
      </c>
      <c r="BM95" s="1">
        <v>4.3</v>
      </c>
      <c r="BN95" s="1">
        <v>11.2</v>
      </c>
      <c r="BO95" s="1">
        <v>5.4</v>
      </c>
      <c r="BP95" s="1">
        <v>9.8000000000000007</v>
      </c>
      <c r="BQ95" s="1">
        <v>7.3</v>
      </c>
      <c r="BR95" s="1">
        <v>4.5999999999999996</v>
      </c>
      <c r="BS95" s="1">
        <v>6.5</v>
      </c>
      <c r="BT95" s="1">
        <v>4.5</v>
      </c>
      <c r="BU95" s="1">
        <v>5.5</v>
      </c>
      <c r="BV95" s="1">
        <v>6.6</v>
      </c>
      <c r="BW95" s="1">
        <v>4.4000000000000004</v>
      </c>
      <c r="BX95" s="1">
        <v>4</v>
      </c>
      <c r="BY95" s="1">
        <v>4.7</v>
      </c>
      <c r="BZ95" s="1">
        <v>0.6</v>
      </c>
      <c r="CA95" s="1">
        <v>2.4</v>
      </c>
      <c r="CB95" s="1">
        <f t="shared" si="137"/>
        <v>18.100000000000001</v>
      </c>
      <c r="CC95" s="1">
        <f t="shared" si="138"/>
        <v>65.7</v>
      </c>
      <c r="CD95" s="1">
        <f t="shared" si="139"/>
        <v>16.100000000000001</v>
      </c>
    </row>
    <row r="96" spans="1:82" x14ac:dyDescent="0.25">
      <c r="A96" s="7" t="s">
        <v>1464</v>
      </c>
      <c r="B96" t="s">
        <v>1465</v>
      </c>
      <c r="C96" s="1" t="s">
        <v>1466</v>
      </c>
      <c r="D96" s="1" t="s">
        <v>2099</v>
      </c>
      <c r="E96" t="s">
        <v>469</v>
      </c>
      <c r="F96" s="8" t="s">
        <v>470</v>
      </c>
      <c r="G96" s="8" t="s">
        <v>440</v>
      </c>
      <c r="H96" s="8" t="s">
        <v>1467</v>
      </c>
      <c r="I96" s="8" t="s">
        <v>1468</v>
      </c>
      <c r="J96" s="8">
        <v>5471380</v>
      </c>
      <c r="K96" s="8" t="s">
        <v>292</v>
      </c>
      <c r="L96" s="32">
        <v>1.3336279602740515</v>
      </c>
      <c r="M96" s="1">
        <v>1914</v>
      </c>
      <c r="N96" s="102">
        <f t="shared" si="136"/>
        <v>1435.1828673468169</v>
      </c>
      <c r="O96" s="1">
        <v>621</v>
      </c>
      <c r="P96" s="21">
        <v>2.6</v>
      </c>
      <c r="Q96" s="1">
        <v>1617</v>
      </c>
      <c r="R96" s="1">
        <v>59</v>
      </c>
      <c r="S96" s="1">
        <v>34</v>
      </c>
      <c r="T96" s="1">
        <v>24</v>
      </c>
      <c r="U96" s="1">
        <v>89</v>
      </c>
      <c r="V96" s="1">
        <v>21</v>
      </c>
      <c r="W96" s="1">
        <v>24</v>
      </c>
      <c r="X96" s="1">
        <v>44</v>
      </c>
      <c r="Y96" s="1">
        <v>37</v>
      </c>
      <c r="Z96" s="1">
        <v>13</v>
      </c>
      <c r="AA96" s="1">
        <v>47</v>
      </c>
      <c r="AB96" s="1">
        <v>95</v>
      </c>
      <c r="AC96" s="1">
        <v>43</v>
      </c>
      <c r="AD96" s="1">
        <v>29</v>
      </c>
      <c r="AE96" s="1">
        <v>11</v>
      </c>
      <c r="AF96" s="1">
        <v>41</v>
      </c>
      <c r="AG96" s="1">
        <v>10</v>
      </c>
      <c r="AH96" s="106">
        <f t="shared" si="157"/>
        <v>0.18840579710144928</v>
      </c>
      <c r="AI96" s="106">
        <f t="shared" si="158"/>
        <v>0.17713365539452497</v>
      </c>
      <c r="AJ96" s="106">
        <f t="shared" si="159"/>
        <v>0.19001610305958133</v>
      </c>
      <c r="AK96" s="6">
        <f t="shared" si="160"/>
        <v>7.5684380032206122E-2</v>
      </c>
      <c r="AL96" s="106">
        <f t="shared" si="161"/>
        <v>0.3687600644122383</v>
      </c>
      <c r="AM96" s="38">
        <v>20992</v>
      </c>
      <c r="AN96" s="38">
        <v>42663</v>
      </c>
      <c r="AO96" s="106">
        <f t="shared" si="162"/>
        <v>0.55555555555555558</v>
      </c>
      <c r="AP96" s="1">
        <v>621</v>
      </c>
      <c r="AQ96" s="1">
        <v>129</v>
      </c>
      <c r="AR96" s="1">
        <v>451</v>
      </c>
      <c r="AS96" s="1">
        <v>170</v>
      </c>
      <c r="AT96" s="1">
        <v>17</v>
      </c>
      <c r="AU96" s="1">
        <v>12</v>
      </c>
      <c r="AV96" s="1">
        <v>58</v>
      </c>
      <c r="AW96" s="1">
        <v>90</v>
      </c>
      <c r="AX96" s="1">
        <v>23</v>
      </c>
      <c r="AY96" s="1">
        <v>21</v>
      </c>
      <c r="AZ96" s="11">
        <v>54</v>
      </c>
      <c r="BA96" s="1">
        <v>26</v>
      </c>
      <c r="BB96" s="1">
        <v>4</v>
      </c>
      <c r="BC96" s="1">
        <v>125</v>
      </c>
      <c r="BD96" s="1">
        <v>13</v>
      </c>
      <c r="BE96" s="1">
        <v>0</v>
      </c>
      <c r="BF96" s="1">
        <v>134</v>
      </c>
      <c r="BG96" s="1">
        <v>0</v>
      </c>
      <c r="BH96" s="1">
        <v>0</v>
      </c>
      <c r="BI96" s="106">
        <f t="shared" si="140"/>
        <v>0.14384748700173311</v>
      </c>
      <c r="BJ96" s="1">
        <v>3.9</v>
      </c>
      <c r="BK96" s="1">
        <v>3.2</v>
      </c>
      <c r="BL96" s="1">
        <v>4.3</v>
      </c>
      <c r="BM96" s="1">
        <v>18.5</v>
      </c>
      <c r="BN96" s="1">
        <v>11.3</v>
      </c>
      <c r="BO96" s="1">
        <v>9</v>
      </c>
      <c r="BP96" s="1">
        <v>5.4</v>
      </c>
      <c r="BQ96" s="1">
        <v>3.8</v>
      </c>
      <c r="BR96" s="1">
        <v>6.2</v>
      </c>
      <c r="BS96" s="1">
        <v>4.9000000000000004</v>
      </c>
      <c r="BT96" s="1">
        <v>6.9</v>
      </c>
      <c r="BU96" s="1">
        <v>3.9</v>
      </c>
      <c r="BV96" s="1">
        <v>6.7</v>
      </c>
      <c r="BW96" s="1">
        <v>3.6</v>
      </c>
      <c r="BX96" s="1">
        <v>2.1</v>
      </c>
      <c r="BY96" s="1">
        <v>1.5</v>
      </c>
      <c r="BZ96" s="1">
        <v>0.8</v>
      </c>
      <c r="CA96" s="1">
        <v>4</v>
      </c>
      <c r="CB96" s="1">
        <f t="shared" si="137"/>
        <v>11.399999999999999</v>
      </c>
      <c r="CC96" s="1">
        <f t="shared" si="138"/>
        <v>76.600000000000009</v>
      </c>
      <c r="CD96" s="1">
        <f t="shared" si="139"/>
        <v>12</v>
      </c>
    </row>
    <row r="97" spans="1:82" s="18" customFormat="1" x14ac:dyDescent="0.25">
      <c r="A97" s="7" t="s">
        <v>1479</v>
      </c>
      <c r="B97" t="s">
        <v>1480</v>
      </c>
      <c r="C97" s="1" t="s">
        <v>1481</v>
      </c>
      <c r="D97" s="1" t="s">
        <v>2099</v>
      </c>
      <c r="E97" t="s">
        <v>469</v>
      </c>
      <c r="F97" s="8" t="s">
        <v>470</v>
      </c>
      <c r="G97" s="8" t="s">
        <v>440</v>
      </c>
      <c r="H97" s="8" t="s">
        <v>1482</v>
      </c>
      <c r="I97" s="8" t="s">
        <v>1483</v>
      </c>
      <c r="J97" s="8">
        <v>5473636</v>
      </c>
      <c r="K97" s="8" t="s">
        <v>295</v>
      </c>
      <c r="L97" s="32">
        <v>1.6703914999404834</v>
      </c>
      <c r="M97" s="1">
        <v>2287</v>
      </c>
      <c r="N97" s="102">
        <f t="shared" si="136"/>
        <v>1369.1401088196908</v>
      </c>
      <c r="O97" s="1">
        <v>833</v>
      </c>
      <c r="P97" s="21">
        <v>2.75</v>
      </c>
      <c r="Q97" s="1">
        <v>2287</v>
      </c>
      <c r="R97" s="1">
        <v>48</v>
      </c>
      <c r="S97" s="1">
        <v>35</v>
      </c>
      <c r="T97" s="1">
        <v>33</v>
      </c>
      <c r="U97" s="1">
        <v>10</v>
      </c>
      <c r="V97" s="1">
        <v>57</v>
      </c>
      <c r="W97" s="1">
        <v>24</v>
      </c>
      <c r="X97" s="1">
        <v>44</v>
      </c>
      <c r="Y97" s="1">
        <v>57</v>
      </c>
      <c r="Z97" s="1">
        <v>22</v>
      </c>
      <c r="AA97" s="1">
        <v>62</v>
      </c>
      <c r="AB97" s="1">
        <v>174</v>
      </c>
      <c r="AC97" s="1">
        <v>86</v>
      </c>
      <c r="AD97" s="1">
        <v>69</v>
      </c>
      <c r="AE97" s="1">
        <v>41</v>
      </c>
      <c r="AF97" s="1">
        <v>41</v>
      </c>
      <c r="AG97" s="1">
        <v>30</v>
      </c>
      <c r="AH97" s="106">
        <f t="shared" si="157"/>
        <v>0.13925570228091236</v>
      </c>
      <c r="AI97" s="106">
        <f t="shared" si="158"/>
        <v>8.0432172869147653E-2</v>
      </c>
      <c r="AJ97" s="106">
        <f t="shared" si="159"/>
        <v>0.17647058823529413</v>
      </c>
      <c r="AK97" s="6">
        <f t="shared" si="160"/>
        <v>7.4429771908763501E-2</v>
      </c>
      <c r="AL97" s="106">
        <f t="shared" si="161"/>
        <v>0.52941176470588236</v>
      </c>
      <c r="AM97" s="38">
        <v>27059</v>
      </c>
      <c r="AN97" s="38">
        <v>61361</v>
      </c>
      <c r="AO97" s="106">
        <f t="shared" si="162"/>
        <v>0.39615846338535415</v>
      </c>
      <c r="AP97" s="1">
        <v>833</v>
      </c>
      <c r="AQ97" s="1">
        <v>180</v>
      </c>
      <c r="AR97" s="1">
        <v>671</v>
      </c>
      <c r="AS97" s="1">
        <v>162</v>
      </c>
      <c r="AT97" s="1">
        <v>5</v>
      </c>
      <c r="AU97" s="1">
        <v>12</v>
      </c>
      <c r="AV97" s="1">
        <v>75</v>
      </c>
      <c r="AW97" s="1">
        <v>31</v>
      </c>
      <c r="AX97" s="1">
        <v>16</v>
      </c>
      <c r="AY97" s="1">
        <v>40</v>
      </c>
      <c r="AZ97" s="11">
        <v>75</v>
      </c>
      <c r="BA97" s="1">
        <v>41</v>
      </c>
      <c r="BB97" s="1">
        <v>7</v>
      </c>
      <c r="BC97" s="1">
        <v>168</v>
      </c>
      <c r="BD97" s="1">
        <v>68</v>
      </c>
      <c r="BE97" s="1">
        <v>0</v>
      </c>
      <c r="BF97" s="1">
        <v>261</v>
      </c>
      <c r="BG97" s="1">
        <v>6</v>
      </c>
      <c r="BH97" s="1">
        <v>0</v>
      </c>
      <c r="BI97" s="106">
        <f t="shared" si="140"/>
        <v>0.1515527950310559</v>
      </c>
      <c r="BJ97" s="1">
        <v>4.5</v>
      </c>
      <c r="BK97" s="1">
        <v>8.3000000000000007</v>
      </c>
      <c r="BL97" s="1">
        <v>9.9</v>
      </c>
      <c r="BM97" s="1">
        <v>4.5</v>
      </c>
      <c r="BN97" s="1">
        <v>3.2</v>
      </c>
      <c r="BO97" s="1">
        <v>5.8</v>
      </c>
      <c r="BP97" s="1">
        <v>5.5</v>
      </c>
      <c r="BQ97" s="1">
        <v>9.9</v>
      </c>
      <c r="BR97" s="1">
        <v>8.1</v>
      </c>
      <c r="BS97" s="1">
        <v>6.5</v>
      </c>
      <c r="BT97" s="1">
        <v>6.6</v>
      </c>
      <c r="BU97" s="1">
        <v>5.6</v>
      </c>
      <c r="BV97" s="1">
        <v>4.9000000000000004</v>
      </c>
      <c r="BW97" s="1">
        <v>6.6</v>
      </c>
      <c r="BX97" s="1">
        <v>3.6</v>
      </c>
      <c r="BY97" s="1">
        <v>3.4</v>
      </c>
      <c r="BZ97" s="1">
        <v>2.2999999999999998</v>
      </c>
      <c r="CA97" s="1">
        <v>0.8</v>
      </c>
      <c r="CB97" s="1">
        <f t="shared" si="137"/>
        <v>22.700000000000003</v>
      </c>
      <c r="CC97" s="1">
        <f t="shared" si="138"/>
        <v>60.6</v>
      </c>
      <c r="CD97" s="1">
        <f t="shared" si="139"/>
        <v>16.7</v>
      </c>
    </row>
    <row r="98" spans="1:82" x14ac:dyDescent="0.25">
      <c r="A98" s="7" t="s">
        <v>1520</v>
      </c>
      <c r="B98" t="s">
        <v>1521</v>
      </c>
      <c r="C98" s="1" t="s">
        <v>1522</v>
      </c>
      <c r="D98" s="1" t="s">
        <v>2099</v>
      </c>
      <c r="E98" t="s">
        <v>469</v>
      </c>
      <c r="F98" s="8" t="s">
        <v>470</v>
      </c>
      <c r="G98" s="8" t="s">
        <v>440</v>
      </c>
      <c r="H98" s="8" t="s">
        <v>1523</v>
      </c>
      <c r="I98" s="8" t="s">
        <v>1524</v>
      </c>
      <c r="J98" s="8">
        <v>5477188</v>
      </c>
      <c r="K98" s="8" t="s">
        <v>303</v>
      </c>
      <c r="L98" s="32">
        <v>0.84999346826833366</v>
      </c>
      <c r="M98" s="1">
        <v>2216</v>
      </c>
      <c r="N98" s="102">
        <f t="shared" si="136"/>
        <v>2607.0788573406226</v>
      </c>
      <c r="O98" s="1">
        <v>881</v>
      </c>
      <c r="P98" s="21">
        <v>2.5</v>
      </c>
      <c r="Q98" s="1">
        <v>2200</v>
      </c>
      <c r="R98" s="1">
        <v>43</v>
      </c>
      <c r="S98" s="1">
        <v>57</v>
      </c>
      <c r="T98" s="1">
        <v>27</v>
      </c>
      <c r="U98" s="1">
        <v>48</v>
      </c>
      <c r="V98" s="1">
        <v>42</v>
      </c>
      <c r="W98" s="1">
        <v>55</v>
      </c>
      <c r="X98" s="1">
        <v>118</v>
      </c>
      <c r="Y98" s="1">
        <v>31</v>
      </c>
      <c r="Z98" s="1">
        <v>48</v>
      </c>
      <c r="AA98" s="1">
        <v>71</v>
      </c>
      <c r="AB98" s="1">
        <v>108</v>
      </c>
      <c r="AC98" s="1">
        <v>67</v>
      </c>
      <c r="AD98" s="1">
        <v>49</v>
      </c>
      <c r="AE98" s="1">
        <v>77</v>
      </c>
      <c r="AF98" s="1">
        <v>35</v>
      </c>
      <c r="AG98" s="1">
        <v>5</v>
      </c>
      <c r="AH98" s="106">
        <f t="shared" si="157"/>
        <v>0.14415437003405221</v>
      </c>
      <c r="AI98" s="106">
        <f t="shared" si="158"/>
        <v>0.1021566401816118</v>
      </c>
      <c r="AJ98" s="106">
        <f t="shared" si="159"/>
        <v>0.28603859250851305</v>
      </c>
      <c r="AK98" s="6">
        <f t="shared" si="160"/>
        <v>8.0590238365493755E-2</v>
      </c>
      <c r="AL98" s="106">
        <f t="shared" si="161"/>
        <v>0.38706015891032919</v>
      </c>
      <c r="AM98" s="38">
        <v>25025</v>
      </c>
      <c r="AN98" s="38">
        <v>48125</v>
      </c>
      <c r="AO98" s="106">
        <f t="shared" si="162"/>
        <v>0.53234960272417708</v>
      </c>
      <c r="AP98" s="1">
        <v>881</v>
      </c>
      <c r="AQ98" s="1">
        <v>50</v>
      </c>
      <c r="AR98" s="1">
        <v>605</v>
      </c>
      <c r="AS98" s="1">
        <v>276</v>
      </c>
      <c r="AT98" s="1">
        <v>10</v>
      </c>
      <c r="AU98" s="1">
        <v>20</v>
      </c>
      <c r="AV98" s="1">
        <v>97</v>
      </c>
      <c r="AW98" s="1">
        <v>63</v>
      </c>
      <c r="AX98" s="1">
        <v>34</v>
      </c>
      <c r="AY98" s="1">
        <v>48</v>
      </c>
      <c r="AZ98" s="11">
        <v>127</v>
      </c>
      <c r="BA98" s="1">
        <v>58</v>
      </c>
      <c r="BB98" s="1">
        <v>7</v>
      </c>
      <c r="BC98" s="1">
        <v>117</v>
      </c>
      <c r="BD98" s="1">
        <v>38</v>
      </c>
      <c r="BE98" s="1">
        <v>24</v>
      </c>
      <c r="BF98" s="1">
        <v>220</v>
      </c>
      <c r="BG98" s="1">
        <v>8</v>
      </c>
      <c r="BH98" s="1">
        <v>0</v>
      </c>
      <c r="BI98" s="106">
        <f t="shared" si="140"/>
        <v>0.20206659012629161</v>
      </c>
      <c r="BJ98" s="1">
        <v>2.8</v>
      </c>
      <c r="BK98" s="1">
        <v>10.199999999999999</v>
      </c>
      <c r="BL98" s="1">
        <v>8.4</v>
      </c>
      <c r="BM98" s="1">
        <v>2.1</v>
      </c>
      <c r="BN98" s="1">
        <v>6</v>
      </c>
      <c r="BO98" s="1">
        <v>4.9000000000000004</v>
      </c>
      <c r="BP98" s="1">
        <v>6.5</v>
      </c>
      <c r="BQ98" s="1">
        <v>5.7</v>
      </c>
      <c r="BR98" s="1">
        <v>8.3000000000000007</v>
      </c>
      <c r="BS98" s="1">
        <v>4.7</v>
      </c>
      <c r="BT98" s="1">
        <v>7.9</v>
      </c>
      <c r="BU98" s="1">
        <v>9.1999999999999993</v>
      </c>
      <c r="BV98" s="1">
        <v>5.5</v>
      </c>
      <c r="BW98" s="1">
        <v>4.4000000000000004</v>
      </c>
      <c r="BX98" s="1">
        <v>4.7</v>
      </c>
      <c r="BY98" s="1">
        <v>3.4</v>
      </c>
      <c r="BZ98" s="1">
        <v>1.5</v>
      </c>
      <c r="CA98" s="1">
        <v>3.7</v>
      </c>
      <c r="CB98" s="1">
        <f t="shared" si="137"/>
        <v>21.4</v>
      </c>
      <c r="CC98" s="1">
        <f t="shared" si="138"/>
        <v>60.8</v>
      </c>
      <c r="CD98" s="1">
        <f t="shared" si="139"/>
        <v>17.700000000000003</v>
      </c>
    </row>
    <row r="99" spans="1:82" x14ac:dyDescent="0.25">
      <c r="A99" s="7" t="s">
        <v>1627</v>
      </c>
      <c r="B99" t="s">
        <v>1628</v>
      </c>
      <c r="C99" s="1" t="s">
        <v>1629</v>
      </c>
      <c r="D99" s="1" t="s">
        <v>2099</v>
      </c>
      <c r="E99" t="s">
        <v>469</v>
      </c>
      <c r="F99" s="8" t="s">
        <v>470</v>
      </c>
      <c r="G99" s="8" t="s">
        <v>440</v>
      </c>
      <c r="H99" s="8" t="s">
        <v>1630</v>
      </c>
      <c r="I99" s="8" t="s">
        <v>1631</v>
      </c>
      <c r="J99" s="8">
        <v>5485924</v>
      </c>
      <c r="K99" s="8" t="s">
        <v>324</v>
      </c>
      <c r="L99" s="32">
        <v>0.53099039498445177</v>
      </c>
      <c r="M99" s="1">
        <v>456</v>
      </c>
      <c r="N99" s="102">
        <f t="shared" si="136"/>
        <v>858.77259609065504</v>
      </c>
      <c r="O99" s="1">
        <v>194</v>
      </c>
      <c r="P99" s="21">
        <v>2.35</v>
      </c>
      <c r="Q99" s="1">
        <v>456</v>
      </c>
      <c r="R99" s="1">
        <v>0</v>
      </c>
      <c r="S99" s="1">
        <v>9</v>
      </c>
      <c r="T99" s="1">
        <v>11</v>
      </c>
      <c r="U99" s="1">
        <v>0</v>
      </c>
      <c r="V99" s="1">
        <v>21</v>
      </c>
      <c r="W99" s="1">
        <v>6</v>
      </c>
      <c r="X99" s="1">
        <v>2</v>
      </c>
      <c r="Y99" s="1">
        <v>7</v>
      </c>
      <c r="Z99" s="1">
        <v>6</v>
      </c>
      <c r="AA99" s="1">
        <v>37</v>
      </c>
      <c r="AB99" s="1">
        <v>11</v>
      </c>
      <c r="AC99" s="1">
        <v>43</v>
      </c>
      <c r="AD99" s="1">
        <v>22</v>
      </c>
      <c r="AE99" s="1">
        <v>10</v>
      </c>
      <c r="AF99" s="1">
        <v>9</v>
      </c>
      <c r="AG99" s="1">
        <v>0</v>
      </c>
      <c r="AH99" s="106">
        <f t="shared" si="157"/>
        <v>0.10309278350515463</v>
      </c>
      <c r="AI99" s="106">
        <f t="shared" si="158"/>
        <v>0.10824742268041238</v>
      </c>
      <c r="AJ99" s="106">
        <f t="shared" si="159"/>
        <v>0.10824742268041238</v>
      </c>
      <c r="AK99" s="6">
        <f t="shared" si="160"/>
        <v>0.19072164948453607</v>
      </c>
      <c r="AL99" s="106">
        <f t="shared" si="161"/>
        <v>0.48969072164948452</v>
      </c>
      <c r="AM99" s="38">
        <v>30173</v>
      </c>
      <c r="AN99" s="38">
        <v>59000</v>
      </c>
      <c r="AO99" s="106">
        <f t="shared" si="162"/>
        <v>0.31958762886597936</v>
      </c>
      <c r="AP99" s="1">
        <v>194</v>
      </c>
      <c r="AQ99" s="1">
        <v>58</v>
      </c>
      <c r="AR99" s="1">
        <v>173</v>
      </c>
      <c r="AS99" s="1">
        <v>21</v>
      </c>
      <c r="AT99" s="1">
        <v>11</v>
      </c>
      <c r="AU99" s="1">
        <v>4</v>
      </c>
      <c r="AV99" s="1">
        <v>5</v>
      </c>
      <c r="AW99" s="1">
        <v>6</v>
      </c>
      <c r="AX99" s="1">
        <v>0</v>
      </c>
      <c r="AY99" s="1">
        <v>21</v>
      </c>
      <c r="AZ99" s="11">
        <v>6</v>
      </c>
      <c r="BA99" s="1">
        <v>7</v>
      </c>
      <c r="BB99" s="1">
        <v>2</v>
      </c>
      <c r="BC99" s="1">
        <v>35</v>
      </c>
      <c r="BD99" s="1">
        <v>13</v>
      </c>
      <c r="BE99" s="1">
        <v>0</v>
      </c>
      <c r="BF99" s="1">
        <v>77</v>
      </c>
      <c r="BG99" s="1">
        <v>0</v>
      </c>
      <c r="BH99" s="1">
        <v>0</v>
      </c>
      <c r="BI99" s="106">
        <f t="shared" si="140"/>
        <v>0.1497326203208556</v>
      </c>
      <c r="BJ99" s="1">
        <v>2</v>
      </c>
      <c r="BK99" s="1">
        <v>4.4000000000000004</v>
      </c>
      <c r="BL99" s="1">
        <v>11</v>
      </c>
      <c r="BM99" s="1">
        <v>5.5</v>
      </c>
      <c r="BN99" s="1">
        <v>11</v>
      </c>
      <c r="BO99" s="1">
        <v>2</v>
      </c>
      <c r="BP99" s="1">
        <v>4.5999999999999996</v>
      </c>
      <c r="BQ99" s="1">
        <v>5.3</v>
      </c>
      <c r="BR99" s="1">
        <v>11</v>
      </c>
      <c r="BS99" s="1">
        <v>6.1</v>
      </c>
      <c r="BT99" s="1">
        <v>9.9</v>
      </c>
      <c r="BU99" s="1">
        <v>13.4</v>
      </c>
      <c r="BV99" s="1">
        <v>5.5</v>
      </c>
      <c r="BW99" s="1">
        <v>3.5</v>
      </c>
      <c r="BX99" s="1">
        <v>1.1000000000000001</v>
      </c>
      <c r="BY99" s="1">
        <v>1.5</v>
      </c>
      <c r="BZ99" s="1">
        <v>2</v>
      </c>
      <c r="CA99" s="1">
        <v>0.4</v>
      </c>
      <c r="CB99" s="1">
        <f t="shared" si="137"/>
        <v>17.399999999999999</v>
      </c>
      <c r="CC99" s="1">
        <f t="shared" si="138"/>
        <v>74.300000000000011</v>
      </c>
      <c r="CD99" s="1">
        <f t="shared" si="139"/>
        <v>8.5</v>
      </c>
    </row>
    <row r="100" spans="1:82" s="18" customFormat="1" x14ac:dyDescent="0.25">
      <c r="A100" s="17" t="s">
        <v>33</v>
      </c>
      <c r="B100" s="42" t="s">
        <v>1984</v>
      </c>
      <c r="D100" s="18" t="s">
        <v>2098</v>
      </c>
      <c r="I100" s="110"/>
      <c r="J100" s="110">
        <v>54033</v>
      </c>
      <c r="K100" s="110" t="s">
        <v>32</v>
      </c>
      <c r="L100" s="34">
        <f>SUM(L89:L99)</f>
        <v>416.46012356228448</v>
      </c>
      <c r="M100" s="17">
        <v>66222</v>
      </c>
      <c r="N100" s="19">
        <f t="shared" si="136"/>
        <v>159.01162261000013</v>
      </c>
      <c r="O100" s="17">
        <v>26129</v>
      </c>
      <c r="P100" s="22">
        <v>2.4900000000000002</v>
      </c>
      <c r="Q100" s="17">
        <v>65177</v>
      </c>
      <c r="R100" s="17">
        <v>1702</v>
      </c>
      <c r="S100" s="17">
        <v>1183</v>
      </c>
      <c r="T100" s="17">
        <v>1515</v>
      </c>
      <c r="U100" s="17">
        <v>1450</v>
      </c>
      <c r="V100" s="17">
        <v>1410</v>
      </c>
      <c r="W100" s="17">
        <v>1050</v>
      </c>
      <c r="X100" s="17">
        <v>1367</v>
      </c>
      <c r="Y100" s="17">
        <v>1352</v>
      </c>
      <c r="Z100" s="17">
        <v>937</v>
      </c>
      <c r="AA100" s="17">
        <v>2163</v>
      </c>
      <c r="AB100" s="17">
        <v>2386</v>
      </c>
      <c r="AC100" s="17">
        <v>3232</v>
      </c>
      <c r="AD100" s="17">
        <v>2242</v>
      </c>
      <c r="AE100" s="17">
        <v>1785</v>
      </c>
      <c r="AF100" s="17">
        <v>1289</v>
      </c>
      <c r="AG100" s="17">
        <v>1066</v>
      </c>
      <c r="AH100" s="113">
        <f t="shared" si="157"/>
        <v>0.16839526962378965</v>
      </c>
      <c r="AI100" s="113">
        <f t="shared" si="158"/>
        <v>0.10945692525546327</v>
      </c>
      <c r="AJ100" s="113">
        <f t="shared" si="159"/>
        <v>0.1801063951930805</v>
      </c>
      <c r="AK100" s="113">
        <f t="shared" si="160"/>
        <v>8.278158368096751E-2</v>
      </c>
      <c r="AL100" s="113">
        <f t="shared" si="161"/>
        <v>0.45925982624669909</v>
      </c>
      <c r="AM100" s="37">
        <v>30029</v>
      </c>
      <c r="AN100" s="37">
        <v>54124</v>
      </c>
      <c r="AO100" s="113">
        <f t="shared" si="162"/>
        <v>0.45795859007233342</v>
      </c>
      <c r="AP100" s="17">
        <v>26129</v>
      </c>
      <c r="AQ100" s="17">
        <v>4506</v>
      </c>
      <c r="AR100" s="17">
        <v>19370</v>
      </c>
      <c r="AS100" s="17">
        <v>6759</v>
      </c>
      <c r="AT100" s="17">
        <v>537</v>
      </c>
      <c r="AU100" s="17">
        <v>535</v>
      </c>
      <c r="AV100" s="17">
        <v>2828</v>
      </c>
      <c r="AW100" s="17">
        <v>1642</v>
      </c>
      <c r="AX100" s="17">
        <v>705</v>
      </c>
      <c r="AY100" s="17">
        <v>1340</v>
      </c>
      <c r="AZ100" s="112">
        <v>2038</v>
      </c>
      <c r="BA100" s="17">
        <v>848</v>
      </c>
      <c r="BB100" s="17">
        <v>514</v>
      </c>
      <c r="BC100" s="17">
        <v>3076</v>
      </c>
      <c r="BD100" s="17">
        <v>922</v>
      </c>
      <c r="BE100" s="17">
        <v>419</v>
      </c>
      <c r="BF100" s="17">
        <v>8719</v>
      </c>
      <c r="BG100" s="17">
        <v>636</v>
      </c>
      <c r="BH100" s="17">
        <v>93</v>
      </c>
      <c r="BI100" s="113">
        <f t="shared" si="140"/>
        <v>0.20899726380170611</v>
      </c>
      <c r="BJ100" s="17">
        <v>5.4</v>
      </c>
      <c r="BK100" s="17">
        <v>5.6</v>
      </c>
      <c r="BL100" s="17">
        <v>6.8</v>
      </c>
      <c r="BM100" s="17">
        <v>5.8</v>
      </c>
      <c r="BN100" s="17">
        <v>5.2</v>
      </c>
      <c r="BO100" s="17">
        <v>5.8</v>
      </c>
      <c r="BP100" s="17">
        <v>5.9</v>
      </c>
      <c r="BQ100" s="17">
        <v>7</v>
      </c>
      <c r="BR100" s="17">
        <v>5.7</v>
      </c>
      <c r="BS100" s="17">
        <v>6.4</v>
      </c>
      <c r="BT100" s="17">
        <v>6.7</v>
      </c>
      <c r="BU100" s="17">
        <v>6.8</v>
      </c>
      <c r="BV100" s="17">
        <v>7.7</v>
      </c>
      <c r="BW100" s="17">
        <v>6.5</v>
      </c>
      <c r="BX100" s="17">
        <v>4.8</v>
      </c>
      <c r="BY100" s="17">
        <v>3.6</v>
      </c>
      <c r="BZ100" s="17">
        <v>2</v>
      </c>
      <c r="CA100" s="17">
        <v>2.5</v>
      </c>
      <c r="CB100" s="112">
        <f t="shared" si="137"/>
        <v>17.8</v>
      </c>
      <c r="CC100" s="112">
        <f t="shared" si="138"/>
        <v>63.000000000000007</v>
      </c>
      <c r="CD100" s="112">
        <f t="shared" si="139"/>
        <v>19.399999999999999</v>
      </c>
    </row>
    <row r="101" spans="1:82" s="25" customFormat="1" x14ac:dyDescent="0.25">
      <c r="A101" s="24" t="s">
        <v>1770</v>
      </c>
      <c r="B101" s="25" t="s">
        <v>1771</v>
      </c>
      <c r="C101" s="26" t="s">
        <v>1772</v>
      </c>
      <c r="D101" s="26" t="s">
        <v>2097</v>
      </c>
      <c r="E101" s="25" t="s">
        <v>1391</v>
      </c>
      <c r="F101" s="27" t="s">
        <v>1392</v>
      </c>
      <c r="G101" s="27" t="s">
        <v>440</v>
      </c>
      <c r="H101" s="27" t="s">
        <v>1773</v>
      </c>
      <c r="I101" s="27" t="s">
        <v>1774</v>
      </c>
      <c r="J101" s="27" t="s">
        <v>1978</v>
      </c>
      <c r="K101" s="27" t="s">
        <v>1978</v>
      </c>
      <c r="L101" s="33">
        <v>466.09004721627451</v>
      </c>
      <c r="M101" s="26">
        <f>M104-M103-M102</f>
        <v>21045</v>
      </c>
      <c r="N101" s="29">
        <f t="shared" ref="N101:N122" si="179">M101/L101</f>
        <v>45.152219245382696</v>
      </c>
      <c r="O101" s="26">
        <f>O104-O103-O102</f>
        <v>8182</v>
      </c>
      <c r="P101" s="28">
        <f>Q101/O101</f>
        <v>2.5721095086775851</v>
      </c>
      <c r="Q101" s="26">
        <f>Q104-Q103-Q102</f>
        <v>21045</v>
      </c>
      <c r="R101" s="26">
        <f>R104-R103-R102</f>
        <v>627</v>
      </c>
      <c r="S101" s="26">
        <f t="shared" ref="S101:AG101" si="180">S104-S103-S102</f>
        <v>302</v>
      </c>
      <c r="T101" s="26">
        <f t="shared" si="180"/>
        <v>307</v>
      </c>
      <c r="U101" s="26">
        <f t="shared" si="180"/>
        <v>353</v>
      </c>
      <c r="V101" s="26">
        <f t="shared" si="180"/>
        <v>329</v>
      </c>
      <c r="W101" s="26">
        <f t="shared" si="180"/>
        <v>577</v>
      </c>
      <c r="X101" s="26">
        <f t="shared" si="180"/>
        <v>423</v>
      </c>
      <c r="Y101" s="26">
        <f t="shared" si="180"/>
        <v>527</v>
      </c>
      <c r="Z101" s="26">
        <f t="shared" si="180"/>
        <v>163</v>
      </c>
      <c r="AA101" s="26">
        <f t="shared" si="180"/>
        <v>643</v>
      </c>
      <c r="AB101" s="26">
        <f t="shared" si="180"/>
        <v>1076</v>
      </c>
      <c r="AC101" s="26">
        <f t="shared" si="180"/>
        <v>1024</v>
      </c>
      <c r="AD101" s="26">
        <f t="shared" si="180"/>
        <v>627</v>
      </c>
      <c r="AE101" s="26">
        <f t="shared" si="180"/>
        <v>374</v>
      </c>
      <c r="AF101" s="26">
        <f t="shared" si="180"/>
        <v>422</v>
      </c>
      <c r="AG101" s="26">
        <f t="shared" si="180"/>
        <v>408</v>
      </c>
      <c r="AH101" s="121">
        <f t="shared" si="157"/>
        <v>0.15106330970422879</v>
      </c>
      <c r="AI101" s="121">
        <f t="shared" si="158"/>
        <v>8.3353703251038871E-2</v>
      </c>
      <c r="AJ101" s="121">
        <f t="shared" si="159"/>
        <v>0.20655096553409924</v>
      </c>
      <c r="AK101" s="122">
        <f t="shared" si="160"/>
        <v>7.8587142507944269E-2</v>
      </c>
      <c r="AL101" s="121">
        <f t="shared" si="161"/>
        <v>0.48044487900268884</v>
      </c>
      <c r="AM101" s="39">
        <v>28937</v>
      </c>
      <c r="AN101" s="39">
        <v>53165</v>
      </c>
      <c r="AO101" s="121">
        <f t="shared" si="162"/>
        <v>0.44096797848936692</v>
      </c>
      <c r="AP101" s="26">
        <f>AP104-AP103-AP102</f>
        <v>8182</v>
      </c>
      <c r="AQ101" s="26">
        <f t="shared" ref="AQ101:AS101" si="181">AQ104-AQ103-AQ102</f>
        <v>1583</v>
      </c>
      <c r="AR101" s="26">
        <f t="shared" si="181"/>
        <v>6766</v>
      </c>
      <c r="AS101" s="26">
        <f t="shared" si="181"/>
        <v>1416</v>
      </c>
      <c r="AT101" s="26">
        <f>AT104-AT103-AT102</f>
        <v>156</v>
      </c>
      <c r="AU101" s="26">
        <f t="shared" ref="AU101:BC101" si="182">AU104-AU103-AU102</f>
        <v>152</v>
      </c>
      <c r="AV101" s="26">
        <f t="shared" si="182"/>
        <v>747</v>
      </c>
      <c r="AW101" s="26">
        <f t="shared" si="182"/>
        <v>471</v>
      </c>
      <c r="AX101" s="26">
        <f t="shared" si="182"/>
        <v>222</v>
      </c>
      <c r="AY101" s="26">
        <f t="shared" si="182"/>
        <v>490</v>
      </c>
      <c r="AZ101" s="26">
        <f t="shared" si="182"/>
        <v>781</v>
      </c>
      <c r="BA101" s="26">
        <f t="shared" si="182"/>
        <v>217</v>
      </c>
      <c r="BB101" s="26">
        <f t="shared" si="182"/>
        <v>25</v>
      </c>
      <c r="BC101" s="26">
        <f t="shared" si="182"/>
        <v>1407</v>
      </c>
      <c r="BD101" s="26">
        <f t="shared" ref="BD101" si="183">BD104-BD103-BD102</f>
        <v>202</v>
      </c>
      <c r="BE101" s="26">
        <f t="shared" ref="BE101" si="184">BE104-BE103-BE102</f>
        <v>75</v>
      </c>
      <c r="BF101" s="26">
        <f t="shared" ref="BF101" si="185">BF104-BF103-BF102</f>
        <v>2702</v>
      </c>
      <c r="BG101" s="26">
        <f t="shared" ref="BG101" si="186">BG104-BG103-BG102</f>
        <v>113</v>
      </c>
      <c r="BH101" s="26">
        <f t="shared" ref="BH101" si="187">BH104-BH103-BH102</f>
        <v>3</v>
      </c>
      <c r="BI101" s="121">
        <f t="shared" si="140"/>
        <v>0.17261368027824295</v>
      </c>
      <c r="BJ101" s="26">
        <v>5.0999999999999996</v>
      </c>
      <c r="BK101" s="26">
        <v>6.7</v>
      </c>
      <c r="BL101" s="26">
        <v>5.9</v>
      </c>
      <c r="BM101" s="26">
        <v>5.8</v>
      </c>
      <c r="BN101" s="26">
        <v>4.9000000000000004</v>
      </c>
      <c r="BO101" s="26">
        <v>5.3</v>
      </c>
      <c r="BP101" s="26">
        <v>5.7</v>
      </c>
      <c r="BQ101" s="26">
        <v>6.9</v>
      </c>
      <c r="BR101" s="26">
        <v>4.7</v>
      </c>
      <c r="BS101" s="26">
        <v>6.6</v>
      </c>
      <c r="BT101" s="26">
        <v>6.9</v>
      </c>
      <c r="BU101" s="26">
        <v>8.5</v>
      </c>
      <c r="BV101" s="26">
        <v>6.7</v>
      </c>
      <c r="BW101" s="26">
        <v>5.5</v>
      </c>
      <c r="BX101" s="26">
        <v>6</v>
      </c>
      <c r="BY101" s="26">
        <v>4</v>
      </c>
      <c r="BZ101" s="26">
        <v>2.1</v>
      </c>
      <c r="CA101" s="26">
        <v>2.8</v>
      </c>
      <c r="CB101" s="115">
        <f t="shared" si="137"/>
        <v>17.700000000000003</v>
      </c>
      <c r="CC101" s="115">
        <f t="shared" si="138"/>
        <v>62.000000000000007</v>
      </c>
      <c r="CD101" s="115">
        <f t="shared" si="139"/>
        <v>20.400000000000002</v>
      </c>
    </row>
    <row r="102" spans="1:82" s="18" customFormat="1" x14ac:dyDescent="0.25">
      <c r="A102" s="7" t="s">
        <v>1388</v>
      </c>
      <c r="B102" t="s">
        <v>1389</v>
      </c>
      <c r="C102" s="1" t="s">
        <v>1390</v>
      </c>
      <c r="D102" s="1" t="s">
        <v>2099</v>
      </c>
      <c r="E102" t="s">
        <v>1391</v>
      </c>
      <c r="F102" s="8" t="s">
        <v>1392</v>
      </c>
      <c r="G102" s="8" t="s">
        <v>440</v>
      </c>
      <c r="H102" s="8" t="s">
        <v>1393</v>
      </c>
      <c r="I102" s="8" t="s">
        <v>1394</v>
      </c>
      <c r="J102" s="8">
        <v>5467108</v>
      </c>
      <c r="K102" s="8" t="s">
        <v>278</v>
      </c>
      <c r="L102" s="32">
        <v>1.88718718671837</v>
      </c>
      <c r="M102" s="1">
        <v>3866</v>
      </c>
      <c r="N102" s="102">
        <f t="shared" si="179"/>
        <v>2048.5514246854273</v>
      </c>
      <c r="O102" s="1">
        <v>1462</v>
      </c>
      <c r="P102" s="21">
        <v>2.61</v>
      </c>
      <c r="Q102" s="1">
        <v>3814</v>
      </c>
      <c r="R102" s="1">
        <v>151</v>
      </c>
      <c r="S102" s="1">
        <v>237</v>
      </c>
      <c r="T102" s="1">
        <v>126</v>
      </c>
      <c r="U102" s="1">
        <v>29</v>
      </c>
      <c r="V102" s="1">
        <v>181</v>
      </c>
      <c r="W102" s="1">
        <v>0</v>
      </c>
      <c r="X102" s="1">
        <v>34</v>
      </c>
      <c r="Y102" s="1">
        <v>22</v>
      </c>
      <c r="Z102" s="1">
        <v>0</v>
      </c>
      <c r="AA102" s="1">
        <v>158</v>
      </c>
      <c r="AB102" s="1">
        <v>78</v>
      </c>
      <c r="AC102" s="1">
        <v>197</v>
      </c>
      <c r="AD102" s="1">
        <v>107</v>
      </c>
      <c r="AE102" s="1">
        <v>39</v>
      </c>
      <c r="AF102" s="1">
        <v>48</v>
      </c>
      <c r="AG102" s="1">
        <v>55</v>
      </c>
      <c r="AH102" s="106">
        <f t="shared" si="157"/>
        <v>0.35157318741450067</v>
      </c>
      <c r="AI102" s="106">
        <f t="shared" si="158"/>
        <v>0.1436388508891929</v>
      </c>
      <c r="AJ102" s="106">
        <f t="shared" si="159"/>
        <v>3.8303693570451436E-2</v>
      </c>
      <c r="AK102" s="6">
        <f t="shared" si="160"/>
        <v>0.10807113543091655</v>
      </c>
      <c r="AL102" s="106">
        <f t="shared" si="161"/>
        <v>0.35841313269493846</v>
      </c>
      <c r="AM102" s="38">
        <v>24427</v>
      </c>
      <c r="AN102" s="38">
        <v>37188</v>
      </c>
      <c r="AO102" s="106">
        <f t="shared" si="162"/>
        <v>0.53351573187414503</v>
      </c>
      <c r="AP102" s="1">
        <v>1462</v>
      </c>
      <c r="AQ102" s="1">
        <v>198</v>
      </c>
      <c r="AR102" s="1">
        <v>1034</v>
      </c>
      <c r="AS102" s="1">
        <v>428</v>
      </c>
      <c r="AT102" s="1">
        <v>48</v>
      </c>
      <c r="AU102" s="1">
        <v>38</v>
      </c>
      <c r="AV102" s="1">
        <v>411</v>
      </c>
      <c r="AW102" s="1">
        <v>41</v>
      </c>
      <c r="AX102" s="1">
        <v>0</v>
      </c>
      <c r="AY102" s="1">
        <v>169</v>
      </c>
      <c r="AZ102" s="11">
        <v>33</v>
      </c>
      <c r="BA102" s="1">
        <v>0</v>
      </c>
      <c r="BB102" s="1">
        <v>7</v>
      </c>
      <c r="BC102" s="1">
        <v>217</v>
      </c>
      <c r="BD102" s="1">
        <v>19</v>
      </c>
      <c r="BE102" s="1">
        <v>0</v>
      </c>
      <c r="BF102" s="1">
        <v>382</v>
      </c>
      <c r="BG102" s="1">
        <v>32</v>
      </c>
      <c r="BH102" s="1">
        <v>0</v>
      </c>
      <c r="BI102" s="106">
        <f t="shared" si="140"/>
        <v>0.42018611309949894</v>
      </c>
      <c r="BJ102" s="1">
        <v>8.8000000000000007</v>
      </c>
      <c r="BK102" s="1">
        <v>8</v>
      </c>
      <c r="BL102" s="1">
        <v>4.4000000000000004</v>
      </c>
      <c r="BM102" s="1">
        <v>3.9</v>
      </c>
      <c r="BN102" s="1">
        <v>6.8</v>
      </c>
      <c r="BO102" s="1">
        <v>7</v>
      </c>
      <c r="BP102" s="1">
        <v>1.8</v>
      </c>
      <c r="BQ102" s="1">
        <v>11.7</v>
      </c>
      <c r="BR102" s="1">
        <v>7.5</v>
      </c>
      <c r="BS102" s="1">
        <v>4</v>
      </c>
      <c r="BT102" s="1">
        <v>2.8</v>
      </c>
      <c r="BU102" s="1">
        <v>10.5</v>
      </c>
      <c r="BV102" s="1">
        <v>6.1</v>
      </c>
      <c r="BW102" s="1">
        <v>2.4</v>
      </c>
      <c r="BX102" s="1">
        <v>5.2</v>
      </c>
      <c r="BY102" s="1">
        <v>5.2</v>
      </c>
      <c r="BZ102" s="1">
        <v>1.7</v>
      </c>
      <c r="CA102" s="1">
        <v>2</v>
      </c>
      <c r="CB102" s="1">
        <f t="shared" si="137"/>
        <v>21.200000000000003</v>
      </c>
      <c r="CC102" s="1">
        <f t="shared" si="138"/>
        <v>62.1</v>
      </c>
      <c r="CD102" s="1">
        <f t="shared" si="139"/>
        <v>16.5</v>
      </c>
    </row>
    <row r="103" spans="1:82" x14ac:dyDescent="0.25">
      <c r="A103" s="7" t="s">
        <v>1424</v>
      </c>
      <c r="B103" t="s">
        <v>1425</v>
      </c>
      <c r="C103" s="1" t="s">
        <v>1426</v>
      </c>
      <c r="D103" s="1" t="s">
        <v>2099</v>
      </c>
      <c r="E103" t="s">
        <v>1391</v>
      </c>
      <c r="F103" s="8" t="s">
        <v>1392</v>
      </c>
      <c r="G103" s="8" t="s">
        <v>440</v>
      </c>
      <c r="H103" s="8" t="s">
        <v>1427</v>
      </c>
      <c r="I103" s="8" t="s">
        <v>1428</v>
      </c>
      <c r="J103" s="8">
        <v>5468596</v>
      </c>
      <c r="K103" s="8" t="s">
        <v>284</v>
      </c>
      <c r="L103" s="32">
        <v>3.2822317105139143</v>
      </c>
      <c r="M103" s="1">
        <v>3100</v>
      </c>
      <c r="N103" s="102">
        <f t="shared" si="179"/>
        <v>944.47932791272024</v>
      </c>
      <c r="O103" s="1">
        <v>1483</v>
      </c>
      <c r="P103" s="21">
        <v>2.0299999999999998</v>
      </c>
      <c r="Q103" s="1">
        <v>3010</v>
      </c>
      <c r="R103" s="1">
        <v>245</v>
      </c>
      <c r="S103" s="1">
        <v>140</v>
      </c>
      <c r="T103" s="1">
        <v>63</v>
      </c>
      <c r="U103" s="1">
        <v>127</v>
      </c>
      <c r="V103" s="1">
        <v>23</v>
      </c>
      <c r="W103" s="1">
        <v>144</v>
      </c>
      <c r="X103" s="1">
        <v>99</v>
      </c>
      <c r="Y103" s="1">
        <v>44</v>
      </c>
      <c r="Z103" s="1">
        <v>65</v>
      </c>
      <c r="AA103" s="1">
        <v>125</v>
      </c>
      <c r="AB103" s="1">
        <v>65</v>
      </c>
      <c r="AC103" s="1">
        <v>112</v>
      </c>
      <c r="AD103" s="1">
        <v>29</v>
      </c>
      <c r="AE103" s="1">
        <v>142</v>
      </c>
      <c r="AF103" s="1">
        <v>32</v>
      </c>
      <c r="AG103" s="1">
        <v>28</v>
      </c>
      <c r="AH103" s="106">
        <f t="shared" si="157"/>
        <v>0.30209035738368173</v>
      </c>
      <c r="AI103" s="106">
        <f t="shared" si="158"/>
        <v>0.10114632501685772</v>
      </c>
      <c r="AJ103" s="106">
        <f t="shared" si="159"/>
        <v>0.23735670937289277</v>
      </c>
      <c r="AK103" s="6">
        <f t="shared" si="160"/>
        <v>8.4288604180714766E-2</v>
      </c>
      <c r="AL103" s="106">
        <f t="shared" si="161"/>
        <v>0.27511800404585302</v>
      </c>
      <c r="AM103" s="38">
        <v>27793</v>
      </c>
      <c r="AN103" s="38">
        <v>34987</v>
      </c>
      <c r="AO103" s="106">
        <f t="shared" si="162"/>
        <v>0.64059339177343222</v>
      </c>
      <c r="AP103" s="1">
        <v>1483</v>
      </c>
      <c r="AQ103" s="1">
        <v>51</v>
      </c>
      <c r="AR103" s="1">
        <v>624</v>
      </c>
      <c r="AS103" s="1">
        <v>859</v>
      </c>
      <c r="AT103" s="1">
        <v>72</v>
      </c>
      <c r="AU103" s="1">
        <v>109</v>
      </c>
      <c r="AV103" s="1">
        <v>225</v>
      </c>
      <c r="AW103" s="1">
        <v>82</v>
      </c>
      <c r="AX103" s="1">
        <v>92</v>
      </c>
      <c r="AY103" s="1">
        <v>79</v>
      </c>
      <c r="AZ103" s="11">
        <v>128</v>
      </c>
      <c r="BA103" s="1">
        <v>80</v>
      </c>
      <c r="BB103" s="1">
        <v>0</v>
      </c>
      <c r="BC103" s="1">
        <v>190</v>
      </c>
      <c r="BD103" s="1">
        <v>0</v>
      </c>
      <c r="BE103" s="1">
        <v>0</v>
      </c>
      <c r="BF103" s="1">
        <v>343</v>
      </c>
      <c r="BG103" s="1">
        <v>0</v>
      </c>
      <c r="BH103" s="1">
        <v>0</v>
      </c>
      <c r="BI103" s="106">
        <f t="shared" si="140"/>
        <v>0.21714285714285714</v>
      </c>
      <c r="BJ103" s="1">
        <v>3</v>
      </c>
      <c r="BK103" s="1">
        <v>7.2</v>
      </c>
      <c r="BL103" s="1">
        <v>3.5</v>
      </c>
      <c r="BM103" s="1">
        <v>3.2</v>
      </c>
      <c r="BN103" s="1">
        <v>2.1</v>
      </c>
      <c r="BO103" s="1">
        <v>3.5</v>
      </c>
      <c r="BP103" s="1">
        <v>12.8</v>
      </c>
      <c r="BQ103" s="1">
        <v>11</v>
      </c>
      <c r="BR103" s="1">
        <v>7.8</v>
      </c>
      <c r="BS103" s="1">
        <v>3.3</v>
      </c>
      <c r="BT103" s="1">
        <v>8.3000000000000007</v>
      </c>
      <c r="BU103" s="1">
        <v>6.4</v>
      </c>
      <c r="BV103" s="1">
        <v>5.0999999999999996</v>
      </c>
      <c r="BW103" s="1">
        <v>5.5</v>
      </c>
      <c r="BX103" s="1">
        <v>6.4</v>
      </c>
      <c r="BY103" s="1">
        <v>5.4</v>
      </c>
      <c r="BZ103" s="1">
        <v>3.4</v>
      </c>
      <c r="CA103" s="1">
        <v>2.2000000000000002</v>
      </c>
      <c r="CB103" s="1">
        <f t="shared" si="137"/>
        <v>13.7</v>
      </c>
      <c r="CC103" s="1">
        <f t="shared" si="138"/>
        <v>63.5</v>
      </c>
      <c r="CD103" s="1">
        <f t="shared" si="139"/>
        <v>22.9</v>
      </c>
    </row>
    <row r="104" spans="1:82" s="18" customFormat="1" x14ac:dyDescent="0.25">
      <c r="A104" s="17" t="s">
        <v>35</v>
      </c>
      <c r="B104" s="42" t="s">
        <v>1984</v>
      </c>
      <c r="D104" s="18" t="s">
        <v>2098</v>
      </c>
      <c r="I104" s="110"/>
      <c r="J104" s="110">
        <v>54035</v>
      </c>
      <c r="K104" s="110" t="s">
        <v>34</v>
      </c>
      <c r="L104" s="34">
        <f>SUM(L101:L103)</f>
        <v>471.25946611350685</v>
      </c>
      <c r="M104" s="17">
        <v>28011</v>
      </c>
      <c r="N104" s="19">
        <f t="shared" si="179"/>
        <v>59.438593840899763</v>
      </c>
      <c r="O104" s="17">
        <v>11127</v>
      </c>
      <c r="P104" s="22">
        <v>2.5</v>
      </c>
      <c r="Q104" s="17">
        <v>27869</v>
      </c>
      <c r="R104" s="17">
        <v>1023</v>
      </c>
      <c r="S104" s="17">
        <v>679</v>
      </c>
      <c r="T104" s="17">
        <v>496</v>
      </c>
      <c r="U104" s="17">
        <v>509</v>
      </c>
      <c r="V104" s="17">
        <v>533</v>
      </c>
      <c r="W104" s="17">
        <v>721</v>
      </c>
      <c r="X104" s="17">
        <v>556</v>
      </c>
      <c r="Y104" s="17">
        <v>593</v>
      </c>
      <c r="Z104" s="17">
        <v>228</v>
      </c>
      <c r="AA104" s="17">
        <v>926</v>
      </c>
      <c r="AB104" s="17">
        <v>1219</v>
      </c>
      <c r="AC104" s="17">
        <v>1333</v>
      </c>
      <c r="AD104" s="17">
        <v>763</v>
      </c>
      <c r="AE104" s="17">
        <v>555</v>
      </c>
      <c r="AF104" s="17">
        <v>502</v>
      </c>
      <c r="AG104" s="17">
        <v>491</v>
      </c>
      <c r="AH104" s="113">
        <f t="shared" si="157"/>
        <v>0.19753752134447738</v>
      </c>
      <c r="AI104" s="113">
        <f t="shared" si="158"/>
        <v>9.3646086096881465E-2</v>
      </c>
      <c r="AJ104" s="113">
        <f t="shared" si="159"/>
        <v>0.18855037296665769</v>
      </c>
      <c r="AK104" s="113">
        <f t="shared" si="160"/>
        <v>8.3220993978610588E-2</v>
      </c>
      <c r="AL104" s="113">
        <f t="shared" si="161"/>
        <v>0.43704502561337288</v>
      </c>
      <c r="AM104" s="37">
        <v>28937</v>
      </c>
      <c r="AN104" s="37">
        <v>53165</v>
      </c>
      <c r="AO104" s="113">
        <f t="shared" si="162"/>
        <v>0.47973398040801651</v>
      </c>
      <c r="AP104" s="17">
        <v>11127</v>
      </c>
      <c r="AQ104" s="17">
        <v>1832</v>
      </c>
      <c r="AR104" s="17">
        <v>8424</v>
      </c>
      <c r="AS104" s="17">
        <v>2703</v>
      </c>
      <c r="AT104" s="17">
        <v>276</v>
      </c>
      <c r="AU104" s="17">
        <v>299</v>
      </c>
      <c r="AV104" s="17">
        <v>1383</v>
      </c>
      <c r="AW104" s="17">
        <v>594</v>
      </c>
      <c r="AX104" s="17">
        <v>314</v>
      </c>
      <c r="AY104" s="17">
        <v>738</v>
      </c>
      <c r="AZ104" s="112">
        <v>942</v>
      </c>
      <c r="BA104" s="17">
        <v>297</v>
      </c>
      <c r="BB104" s="17">
        <v>32</v>
      </c>
      <c r="BC104" s="17">
        <v>1814</v>
      </c>
      <c r="BD104" s="17">
        <v>221</v>
      </c>
      <c r="BE104" s="17">
        <v>75</v>
      </c>
      <c r="BF104" s="17">
        <v>3427</v>
      </c>
      <c r="BG104" s="17">
        <v>145</v>
      </c>
      <c r="BH104" s="17">
        <v>3</v>
      </c>
      <c r="BI104" s="113">
        <f t="shared" si="140"/>
        <v>0.2112689393939394</v>
      </c>
      <c r="BJ104" s="17">
        <v>5.0999999999999996</v>
      </c>
      <c r="BK104" s="17">
        <v>6.7</v>
      </c>
      <c r="BL104" s="17">
        <v>5.9</v>
      </c>
      <c r="BM104" s="17">
        <v>5.8</v>
      </c>
      <c r="BN104" s="17">
        <v>4.9000000000000004</v>
      </c>
      <c r="BO104" s="17">
        <v>5.3</v>
      </c>
      <c r="BP104" s="17">
        <v>5.7</v>
      </c>
      <c r="BQ104" s="17">
        <v>6.9</v>
      </c>
      <c r="BR104" s="17">
        <v>4.7</v>
      </c>
      <c r="BS104" s="17">
        <v>6.6</v>
      </c>
      <c r="BT104" s="17">
        <v>6.9</v>
      </c>
      <c r="BU104" s="17">
        <v>8.5</v>
      </c>
      <c r="BV104" s="17">
        <v>6.7</v>
      </c>
      <c r="BW104" s="17">
        <v>5.5</v>
      </c>
      <c r="BX104" s="17">
        <v>6</v>
      </c>
      <c r="BY104" s="17">
        <v>4</v>
      </c>
      <c r="BZ104" s="17">
        <v>2.1</v>
      </c>
      <c r="CA104" s="17">
        <v>2.8</v>
      </c>
      <c r="CB104" s="112">
        <f t="shared" si="137"/>
        <v>17.700000000000003</v>
      </c>
      <c r="CC104" s="112">
        <f t="shared" si="138"/>
        <v>62.000000000000007</v>
      </c>
      <c r="CD104" s="112">
        <f t="shared" si="139"/>
        <v>20.400000000000002</v>
      </c>
    </row>
    <row r="105" spans="1:82" s="25" customFormat="1" x14ac:dyDescent="0.25">
      <c r="A105" s="24" t="s">
        <v>1775</v>
      </c>
      <c r="B105" s="25" t="s">
        <v>1776</v>
      </c>
      <c r="C105" s="26" t="s">
        <v>1777</v>
      </c>
      <c r="D105" s="26" t="s">
        <v>2097</v>
      </c>
      <c r="E105" s="25" t="s">
        <v>605</v>
      </c>
      <c r="F105" s="27" t="s">
        <v>606</v>
      </c>
      <c r="G105" s="27" t="s">
        <v>440</v>
      </c>
      <c r="H105" s="27" t="s">
        <v>1778</v>
      </c>
      <c r="I105" s="27" t="s">
        <v>1779</v>
      </c>
      <c r="J105" s="27" t="s">
        <v>1978</v>
      </c>
      <c r="K105" s="27" t="s">
        <v>1978</v>
      </c>
      <c r="L105" s="33">
        <v>196.43136917970148</v>
      </c>
      <c r="M105" s="26">
        <f>M111-M110-M109-M108-M107-M106</f>
        <v>42654</v>
      </c>
      <c r="N105" s="29">
        <f t="shared" si="179"/>
        <v>217.14454355291289</v>
      </c>
      <c r="O105" s="26">
        <f>O111-O110-O109-O108-O107-O106</f>
        <v>15893</v>
      </c>
      <c r="P105" s="28">
        <f>Q105/O105</f>
        <v>2.6606052979299064</v>
      </c>
      <c r="Q105" s="26">
        <f>Q111-Q110-Q109-Q108-Q107-Q106</f>
        <v>42285</v>
      </c>
      <c r="R105" s="26">
        <f>R111-R110-R109-R108-R107-R106</f>
        <v>658</v>
      </c>
      <c r="S105" s="26">
        <f t="shared" ref="S105:AG105" si="188">S111-S110-S109-S108-S107-S106</f>
        <v>565</v>
      </c>
      <c r="T105" s="26">
        <f t="shared" si="188"/>
        <v>535</v>
      </c>
      <c r="U105" s="26">
        <f t="shared" si="188"/>
        <v>500</v>
      </c>
      <c r="V105" s="26">
        <f t="shared" si="188"/>
        <v>425</v>
      </c>
      <c r="W105" s="26">
        <f t="shared" si="188"/>
        <v>374</v>
      </c>
      <c r="X105" s="26">
        <f t="shared" si="188"/>
        <v>419</v>
      </c>
      <c r="Y105" s="26">
        <f t="shared" si="188"/>
        <v>405</v>
      </c>
      <c r="Z105" s="26">
        <f t="shared" si="188"/>
        <v>554</v>
      </c>
      <c r="AA105" s="26">
        <f t="shared" si="188"/>
        <v>931</v>
      </c>
      <c r="AB105" s="26">
        <f t="shared" si="188"/>
        <v>1384</v>
      </c>
      <c r="AC105" s="26">
        <f t="shared" si="188"/>
        <v>2168</v>
      </c>
      <c r="AD105" s="26">
        <f t="shared" si="188"/>
        <v>1733</v>
      </c>
      <c r="AE105" s="26">
        <f t="shared" si="188"/>
        <v>1488</v>
      </c>
      <c r="AF105" s="26">
        <f t="shared" si="188"/>
        <v>1758</v>
      </c>
      <c r="AG105" s="26">
        <f t="shared" si="188"/>
        <v>1996</v>
      </c>
      <c r="AH105" s="121">
        <f t="shared" si="157"/>
        <v>0.11061473604731643</v>
      </c>
      <c r="AI105" s="121">
        <f t="shared" si="158"/>
        <v>5.8201724029446927E-2</v>
      </c>
      <c r="AJ105" s="121">
        <f t="shared" si="159"/>
        <v>0.11023721135090921</v>
      </c>
      <c r="AK105" s="122">
        <f t="shared" si="160"/>
        <v>5.8579248725854148E-2</v>
      </c>
      <c r="AL105" s="121">
        <f t="shared" si="161"/>
        <v>0.66236707984647325</v>
      </c>
      <c r="AM105" s="39">
        <v>38946</v>
      </c>
      <c r="AN105" s="39">
        <v>86711</v>
      </c>
      <c r="AO105" s="121">
        <f t="shared" si="162"/>
        <v>0.27905367142767257</v>
      </c>
      <c r="AP105" s="26">
        <f>AP111-AP110-AP109-AP108-AP107-AP106</f>
        <v>15893</v>
      </c>
      <c r="AQ105" s="26">
        <f t="shared" ref="AQ105:AS105" si="189">AQ111-AQ110-AQ109-AQ108-AQ107-AQ106</f>
        <v>1895</v>
      </c>
      <c r="AR105" s="26">
        <f t="shared" si="189"/>
        <v>13159</v>
      </c>
      <c r="AS105" s="26">
        <f t="shared" si="189"/>
        <v>2734</v>
      </c>
      <c r="AT105" s="26">
        <f>AT111-AT110-AT109-AT108-AT107-AT106</f>
        <v>61</v>
      </c>
      <c r="AU105" s="26">
        <f t="shared" ref="AU105:BC105" si="190">AU111-AU110-AU109-AU108-AU107-AU106</f>
        <v>180</v>
      </c>
      <c r="AV105" s="26">
        <f t="shared" si="190"/>
        <v>1246</v>
      </c>
      <c r="AW105" s="26">
        <f t="shared" si="190"/>
        <v>438</v>
      </c>
      <c r="AX105" s="26">
        <f t="shared" si="190"/>
        <v>176</v>
      </c>
      <c r="AY105" s="26">
        <f t="shared" si="190"/>
        <v>653</v>
      </c>
      <c r="AZ105" s="26">
        <f t="shared" si="190"/>
        <v>532</v>
      </c>
      <c r="BA105" s="26">
        <f t="shared" si="190"/>
        <v>264</v>
      </c>
      <c r="BB105" s="26">
        <f t="shared" si="190"/>
        <v>524</v>
      </c>
      <c r="BC105" s="26">
        <f t="shared" si="190"/>
        <v>960</v>
      </c>
      <c r="BD105" s="26">
        <f t="shared" ref="BD105" si="191">BD111-BD110-BD109-BD108-BD107-BD106</f>
        <v>664</v>
      </c>
      <c r="BE105" s="26">
        <f t="shared" ref="BE105" si="192">BE111-BE110-BE109-BE108-BE107-BE106</f>
        <v>664</v>
      </c>
      <c r="BF105" s="26">
        <f t="shared" ref="BF105" si="193">BF111-BF110-BF109-BF108-BF107-BF106</f>
        <v>6899</v>
      </c>
      <c r="BG105" s="26">
        <f t="shared" ref="BG105" si="194">BG111-BG110-BG109-BG108-BG107-BG106</f>
        <v>1846</v>
      </c>
      <c r="BH105" s="26">
        <f t="shared" ref="BH105" si="195">BH111-BH110-BH109-BH108-BH107-BH106</f>
        <v>364</v>
      </c>
      <c r="BI105" s="121">
        <f t="shared" si="140"/>
        <v>0.22306250403981642</v>
      </c>
      <c r="BJ105" s="26">
        <v>5.2</v>
      </c>
      <c r="BK105" s="26">
        <v>6.2</v>
      </c>
      <c r="BL105" s="26">
        <v>6.6</v>
      </c>
      <c r="BM105" s="26">
        <v>6.7</v>
      </c>
      <c r="BN105" s="26">
        <v>5.8</v>
      </c>
      <c r="BO105" s="26">
        <v>5</v>
      </c>
      <c r="BP105" s="26">
        <v>5.9</v>
      </c>
      <c r="BQ105" s="26">
        <v>6.6</v>
      </c>
      <c r="BR105" s="26">
        <v>6.5</v>
      </c>
      <c r="BS105" s="26">
        <v>7.1</v>
      </c>
      <c r="BT105" s="26">
        <v>7.6</v>
      </c>
      <c r="BU105" s="26">
        <v>7.6</v>
      </c>
      <c r="BV105" s="26">
        <v>6.9</v>
      </c>
      <c r="BW105" s="26">
        <v>5.9</v>
      </c>
      <c r="BX105" s="26">
        <v>4.4000000000000004</v>
      </c>
      <c r="BY105" s="26">
        <v>2.9</v>
      </c>
      <c r="BZ105" s="26">
        <v>1.6</v>
      </c>
      <c r="CA105" s="26">
        <v>1.4</v>
      </c>
      <c r="CB105" s="115">
        <f t="shared" si="137"/>
        <v>18</v>
      </c>
      <c r="CC105" s="115">
        <f t="shared" si="138"/>
        <v>65.7</v>
      </c>
      <c r="CD105" s="115">
        <f t="shared" si="139"/>
        <v>16.2</v>
      </c>
    </row>
    <row r="106" spans="1:82" x14ac:dyDescent="0.25">
      <c r="A106" s="7" t="s">
        <v>602</v>
      </c>
      <c r="B106" t="s">
        <v>603</v>
      </c>
      <c r="C106" s="1" t="s">
        <v>604</v>
      </c>
      <c r="D106" s="1" t="s">
        <v>2099</v>
      </c>
      <c r="E106" t="s">
        <v>605</v>
      </c>
      <c r="F106" s="8" t="s">
        <v>606</v>
      </c>
      <c r="G106" s="8" t="s">
        <v>440</v>
      </c>
      <c r="H106" s="8" t="s">
        <v>607</v>
      </c>
      <c r="I106" s="8" t="s">
        <v>608</v>
      </c>
      <c r="J106" s="8">
        <v>5408932</v>
      </c>
      <c r="K106" s="8" t="s">
        <v>134</v>
      </c>
      <c r="L106" s="32">
        <v>0.43364688009156149</v>
      </c>
      <c r="M106" s="1">
        <v>1290</v>
      </c>
      <c r="N106" s="102">
        <f t="shared" si="179"/>
        <v>2974.7706238025407</v>
      </c>
      <c r="O106" s="1">
        <v>535</v>
      </c>
      <c r="P106" s="21">
        <v>2.41</v>
      </c>
      <c r="Q106" s="1">
        <v>1290</v>
      </c>
      <c r="R106" s="1">
        <v>13</v>
      </c>
      <c r="S106" s="1">
        <v>23</v>
      </c>
      <c r="T106" s="1">
        <v>23</v>
      </c>
      <c r="U106" s="1">
        <v>39</v>
      </c>
      <c r="V106" s="1">
        <v>20</v>
      </c>
      <c r="W106" s="1">
        <v>48</v>
      </c>
      <c r="X106" s="1">
        <v>0</v>
      </c>
      <c r="Y106" s="1">
        <v>4</v>
      </c>
      <c r="Z106" s="1">
        <v>3</v>
      </c>
      <c r="AA106" s="1">
        <v>56</v>
      </c>
      <c r="AB106" s="1">
        <v>35</v>
      </c>
      <c r="AC106" s="1">
        <v>95</v>
      </c>
      <c r="AD106" s="1">
        <v>84</v>
      </c>
      <c r="AE106" s="1">
        <v>36</v>
      </c>
      <c r="AF106" s="1">
        <v>34</v>
      </c>
      <c r="AG106" s="1">
        <v>22</v>
      </c>
      <c r="AH106" s="106">
        <f t="shared" si="157"/>
        <v>0.1102803738317757</v>
      </c>
      <c r="AI106" s="106">
        <f t="shared" si="158"/>
        <v>0.1102803738317757</v>
      </c>
      <c r="AJ106" s="106">
        <f t="shared" si="159"/>
        <v>0.10280373831775701</v>
      </c>
      <c r="AK106" s="6">
        <f t="shared" si="160"/>
        <v>0.10467289719626169</v>
      </c>
      <c r="AL106" s="106">
        <f t="shared" si="161"/>
        <v>0.57196261682242988</v>
      </c>
      <c r="AM106" s="38">
        <v>35379</v>
      </c>
      <c r="AN106" s="38">
        <v>75547</v>
      </c>
      <c r="AO106" s="106">
        <f t="shared" si="162"/>
        <v>0.3233644859813084</v>
      </c>
      <c r="AP106" s="1">
        <v>535</v>
      </c>
      <c r="AQ106" s="1">
        <v>122</v>
      </c>
      <c r="AR106" s="1">
        <v>324</v>
      </c>
      <c r="AS106" s="1">
        <v>211</v>
      </c>
      <c r="AT106" s="1">
        <v>0</v>
      </c>
      <c r="AU106" s="1">
        <v>0</v>
      </c>
      <c r="AV106" s="1">
        <v>59</v>
      </c>
      <c r="AW106" s="1">
        <v>6</v>
      </c>
      <c r="AX106" s="1">
        <v>40</v>
      </c>
      <c r="AY106" s="1">
        <v>61</v>
      </c>
      <c r="AZ106" s="11">
        <v>0</v>
      </c>
      <c r="BA106" s="1">
        <v>0</v>
      </c>
      <c r="BB106" s="1">
        <v>7</v>
      </c>
      <c r="BC106" s="1">
        <v>47</v>
      </c>
      <c r="BD106" s="1">
        <v>14</v>
      </c>
      <c r="BE106" s="1">
        <v>30</v>
      </c>
      <c r="BF106" s="1">
        <v>200</v>
      </c>
      <c r="BG106" s="1">
        <v>54</v>
      </c>
      <c r="BH106" s="1">
        <v>12</v>
      </c>
      <c r="BI106" s="106">
        <f t="shared" si="140"/>
        <v>0.31886792452830187</v>
      </c>
      <c r="BJ106" s="1">
        <v>3.6</v>
      </c>
      <c r="BK106" s="1">
        <v>3.9</v>
      </c>
      <c r="BL106" s="1">
        <v>9.8000000000000007</v>
      </c>
      <c r="BM106" s="1">
        <v>6.4</v>
      </c>
      <c r="BN106" s="1">
        <v>8.3000000000000007</v>
      </c>
      <c r="BO106" s="1">
        <v>6.4</v>
      </c>
      <c r="BP106" s="1">
        <v>4.3</v>
      </c>
      <c r="BQ106" s="1">
        <v>7.1</v>
      </c>
      <c r="BR106" s="1">
        <v>5.0999999999999996</v>
      </c>
      <c r="BS106" s="1">
        <v>4.7</v>
      </c>
      <c r="BT106" s="1">
        <v>6.1</v>
      </c>
      <c r="BU106" s="1">
        <v>13.5</v>
      </c>
      <c r="BV106" s="1">
        <v>7.3</v>
      </c>
      <c r="BW106" s="1">
        <v>5.8</v>
      </c>
      <c r="BX106" s="1">
        <v>2.6</v>
      </c>
      <c r="BY106" s="1">
        <v>1.6</v>
      </c>
      <c r="BZ106" s="1">
        <v>2.2999999999999998</v>
      </c>
      <c r="CA106" s="1">
        <v>1.2</v>
      </c>
      <c r="CB106" s="1">
        <f t="shared" si="137"/>
        <v>17.3</v>
      </c>
      <c r="CC106" s="1">
        <f t="shared" si="138"/>
        <v>69.2</v>
      </c>
      <c r="CD106" s="1">
        <f t="shared" si="139"/>
        <v>13.5</v>
      </c>
    </row>
    <row r="107" spans="1:82" s="18" customFormat="1" x14ac:dyDescent="0.25">
      <c r="A107" s="7" t="s">
        <v>706</v>
      </c>
      <c r="B107" t="s">
        <v>707</v>
      </c>
      <c r="C107" s="1" t="s">
        <v>708</v>
      </c>
      <c r="D107" s="1" t="s">
        <v>2099</v>
      </c>
      <c r="E107" t="s">
        <v>605</v>
      </c>
      <c r="F107" s="8" t="s">
        <v>606</v>
      </c>
      <c r="G107" s="8" t="s">
        <v>440</v>
      </c>
      <c r="H107" s="8" t="s">
        <v>709</v>
      </c>
      <c r="I107" s="8" t="s">
        <v>710</v>
      </c>
      <c r="J107" s="8">
        <v>5414610</v>
      </c>
      <c r="K107" s="8" t="s">
        <v>152</v>
      </c>
      <c r="L107" s="32">
        <v>5.849104431974772</v>
      </c>
      <c r="M107" s="1">
        <v>6373</v>
      </c>
      <c r="N107" s="102">
        <f t="shared" si="179"/>
        <v>1089.5685098664499</v>
      </c>
      <c r="O107" s="1">
        <v>2349</v>
      </c>
      <c r="P107" s="21">
        <v>2.68</v>
      </c>
      <c r="Q107" s="1">
        <v>6288</v>
      </c>
      <c r="R107" s="1">
        <v>86</v>
      </c>
      <c r="S107" s="1">
        <v>135</v>
      </c>
      <c r="T107" s="1">
        <v>11</v>
      </c>
      <c r="U107" s="1">
        <v>121</v>
      </c>
      <c r="V107" s="1">
        <v>88</v>
      </c>
      <c r="W107" s="1">
        <v>78</v>
      </c>
      <c r="X107" s="1">
        <v>43</v>
      </c>
      <c r="Y107" s="1">
        <v>54</v>
      </c>
      <c r="Z107" s="1">
        <v>75</v>
      </c>
      <c r="AA107" s="1">
        <v>212</v>
      </c>
      <c r="AB107" s="1">
        <v>162</v>
      </c>
      <c r="AC107" s="1">
        <v>313</v>
      </c>
      <c r="AD107" s="1">
        <v>273</v>
      </c>
      <c r="AE107" s="1">
        <v>190</v>
      </c>
      <c r="AF107" s="1">
        <v>288</v>
      </c>
      <c r="AG107" s="1">
        <v>220</v>
      </c>
      <c r="AH107" s="106">
        <f t="shared" si="157"/>
        <v>9.8765432098765427E-2</v>
      </c>
      <c r="AI107" s="106">
        <f t="shared" si="158"/>
        <v>8.8974031502767129E-2</v>
      </c>
      <c r="AJ107" s="106">
        <f t="shared" si="159"/>
        <v>0.10642826734780758</v>
      </c>
      <c r="AK107" s="6">
        <f t="shared" si="160"/>
        <v>9.0251170710940826E-2</v>
      </c>
      <c r="AL107" s="106">
        <f t="shared" si="161"/>
        <v>0.61558109833971908</v>
      </c>
      <c r="AM107" s="38">
        <v>37853</v>
      </c>
      <c r="AN107" s="38">
        <v>79158</v>
      </c>
      <c r="AO107" s="106">
        <f t="shared" si="162"/>
        <v>0.29416773094934012</v>
      </c>
      <c r="AP107" s="1">
        <v>2349</v>
      </c>
      <c r="AQ107" s="1">
        <v>139</v>
      </c>
      <c r="AR107" s="1">
        <v>1598</v>
      </c>
      <c r="AS107" s="1">
        <v>751</v>
      </c>
      <c r="AT107" s="1">
        <v>22</v>
      </c>
      <c r="AU107" s="1">
        <v>10</v>
      </c>
      <c r="AV107" s="1">
        <v>179</v>
      </c>
      <c r="AW107" s="1">
        <v>91</v>
      </c>
      <c r="AX107" s="1">
        <v>57</v>
      </c>
      <c r="AY107" s="1">
        <v>139</v>
      </c>
      <c r="AZ107" s="11">
        <v>37</v>
      </c>
      <c r="BA107" s="1">
        <v>49</v>
      </c>
      <c r="BB107" s="1">
        <v>86</v>
      </c>
      <c r="BC107" s="1">
        <v>168</v>
      </c>
      <c r="BD107" s="1">
        <v>128</v>
      </c>
      <c r="BE107" s="1">
        <v>66</v>
      </c>
      <c r="BF107" s="1">
        <v>943</v>
      </c>
      <c r="BG107" s="1">
        <v>329</v>
      </c>
      <c r="BH107" s="1">
        <v>12</v>
      </c>
      <c r="BI107" s="106">
        <f t="shared" si="140"/>
        <v>0.2081174438687392</v>
      </c>
      <c r="BJ107" s="1">
        <v>5.3</v>
      </c>
      <c r="BK107" s="1">
        <v>7.8</v>
      </c>
      <c r="BL107" s="1">
        <v>7.9</v>
      </c>
      <c r="BM107" s="1">
        <v>7</v>
      </c>
      <c r="BN107" s="1">
        <v>2.7</v>
      </c>
      <c r="BO107" s="1">
        <v>2.9</v>
      </c>
      <c r="BP107" s="1">
        <v>7.9</v>
      </c>
      <c r="BQ107" s="1">
        <v>7.6</v>
      </c>
      <c r="BR107" s="1">
        <v>9.6999999999999993</v>
      </c>
      <c r="BS107" s="1">
        <v>5.6</v>
      </c>
      <c r="BT107" s="1">
        <v>7.1</v>
      </c>
      <c r="BU107" s="1">
        <v>6.3</v>
      </c>
      <c r="BV107" s="1">
        <v>7</v>
      </c>
      <c r="BW107" s="1">
        <v>3.7</v>
      </c>
      <c r="BX107" s="1">
        <v>5.4</v>
      </c>
      <c r="BY107" s="1">
        <v>4.0999999999999996</v>
      </c>
      <c r="BZ107" s="1">
        <v>0.8</v>
      </c>
      <c r="CA107" s="1">
        <v>1.3</v>
      </c>
      <c r="CB107" s="1">
        <f t="shared" si="137"/>
        <v>21</v>
      </c>
      <c r="CC107" s="1">
        <f t="shared" si="138"/>
        <v>63.8</v>
      </c>
      <c r="CD107" s="1">
        <f t="shared" si="139"/>
        <v>15.300000000000002</v>
      </c>
    </row>
    <row r="108" spans="1:82" x14ac:dyDescent="0.25">
      <c r="A108" s="7" t="s">
        <v>958</v>
      </c>
      <c r="B108" t="s">
        <v>959</v>
      </c>
      <c r="C108" s="1" t="s">
        <v>960</v>
      </c>
      <c r="D108" s="1" t="s">
        <v>2099</v>
      </c>
      <c r="E108" t="s">
        <v>605</v>
      </c>
      <c r="F108" s="8" t="s">
        <v>606</v>
      </c>
      <c r="G108" s="8" t="s">
        <v>440</v>
      </c>
      <c r="H108" s="8" t="s">
        <v>961</v>
      </c>
      <c r="I108" s="8" t="s">
        <v>962</v>
      </c>
      <c r="J108" s="8">
        <v>5435284</v>
      </c>
      <c r="K108" s="8" t="s">
        <v>197</v>
      </c>
      <c r="L108" s="32">
        <v>0.62393899224125271</v>
      </c>
      <c r="M108" s="1">
        <v>292</v>
      </c>
      <c r="N108" s="102">
        <f t="shared" si="179"/>
        <v>467.99447322743225</v>
      </c>
      <c r="O108" s="1">
        <v>122</v>
      </c>
      <c r="P108" s="21">
        <v>2.39</v>
      </c>
      <c r="Q108" s="1">
        <v>292</v>
      </c>
      <c r="R108" s="1">
        <v>1</v>
      </c>
      <c r="S108" s="1">
        <v>6</v>
      </c>
      <c r="T108" s="1">
        <v>0</v>
      </c>
      <c r="U108" s="1">
        <v>0</v>
      </c>
      <c r="V108" s="1">
        <v>4</v>
      </c>
      <c r="W108" s="1">
        <v>0</v>
      </c>
      <c r="X108" s="1">
        <v>5</v>
      </c>
      <c r="Y108" s="1">
        <v>0</v>
      </c>
      <c r="Z108" s="1">
        <v>0</v>
      </c>
      <c r="AA108" s="1">
        <v>3</v>
      </c>
      <c r="AB108" s="1">
        <v>7</v>
      </c>
      <c r="AC108" s="1">
        <v>38</v>
      </c>
      <c r="AD108" s="1">
        <v>2</v>
      </c>
      <c r="AE108" s="1">
        <v>14</v>
      </c>
      <c r="AF108" s="1">
        <v>30</v>
      </c>
      <c r="AG108" s="1">
        <v>12</v>
      </c>
      <c r="AH108" s="106">
        <f t="shared" si="157"/>
        <v>5.737704918032787E-2</v>
      </c>
      <c r="AI108" s="106">
        <f t="shared" si="158"/>
        <v>3.2786885245901641E-2</v>
      </c>
      <c r="AJ108" s="106">
        <f t="shared" si="159"/>
        <v>4.0983606557377046E-2</v>
      </c>
      <c r="AK108" s="6">
        <f t="shared" si="160"/>
        <v>2.4590163934426229E-2</v>
      </c>
      <c r="AL108" s="106">
        <f t="shared" si="161"/>
        <v>0.84426229508196726</v>
      </c>
      <c r="AM108" s="38">
        <v>53121</v>
      </c>
      <c r="AN108" s="38">
        <v>99712</v>
      </c>
      <c r="AO108" s="106">
        <f t="shared" si="162"/>
        <v>0.13114754098360656</v>
      </c>
      <c r="AP108" s="1">
        <v>122</v>
      </c>
      <c r="AQ108" s="1">
        <v>46</v>
      </c>
      <c r="AR108" s="1">
        <v>116</v>
      </c>
      <c r="AS108" s="1">
        <v>6</v>
      </c>
      <c r="AT108" s="1">
        <v>0</v>
      </c>
      <c r="AU108" s="1">
        <v>4</v>
      </c>
      <c r="AV108" s="1">
        <v>3</v>
      </c>
      <c r="AW108" s="1">
        <v>4</v>
      </c>
      <c r="AX108" s="1">
        <v>0</v>
      </c>
      <c r="AY108" s="1">
        <v>0</v>
      </c>
      <c r="AZ108" s="11">
        <v>0</v>
      </c>
      <c r="BA108" s="1">
        <v>0</v>
      </c>
      <c r="BB108" s="1">
        <v>5</v>
      </c>
      <c r="BC108" s="1">
        <v>2</v>
      </c>
      <c r="BD108" s="1">
        <v>0</v>
      </c>
      <c r="BE108" s="1">
        <v>8</v>
      </c>
      <c r="BF108" s="1">
        <v>65</v>
      </c>
      <c r="BG108" s="1">
        <v>27</v>
      </c>
      <c r="BH108" s="1">
        <v>4</v>
      </c>
      <c r="BI108" s="106">
        <f t="shared" si="140"/>
        <v>0.16393442622950818</v>
      </c>
      <c r="BJ108" s="1">
        <v>3.1</v>
      </c>
      <c r="BK108" s="1">
        <v>4.5</v>
      </c>
      <c r="BL108" s="1">
        <v>2.4</v>
      </c>
      <c r="BM108" s="1">
        <v>3.8</v>
      </c>
      <c r="BN108" s="1">
        <v>1.4</v>
      </c>
      <c r="BO108" s="1">
        <v>2.4</v>
      </c>
      <c r="BP108" s="1">
        <v>3.8</v>
      </c>
      <c r="BQ108" s="1">
        <v>0</v>
      </c>
      <c r="BR108" s="1">
        <v>7.5</v>
      </c>
      <c r="BS108" s="1">
        <v>3.1</v>
      </c>
      <c r="BT108" s="1">
        <v>7.2</v>
      </c>
      <c r="BU108" s="1">
        <v>17.5</v>
      </c>
      <c r="BV108" s="1">
        <v>6.2</v>
      </c>
      <c r="BW108" s="1">
        <v>18.8</v>
      </c>
      <c r="BX108" s="1">
        <v>3.8</v>
      </c>
      <c r="BY108" s="1">
        <v>12</v>
      </c>
      <c r="BZ108" s="1">
        <v>1.7</v>
      </c>
      <c r="CA108" s="1">
        <v>1</v>
      </c>
      <c r="CB108" s="1">
        <f t="shared" si="137"/>
        <v>10</v>
      </c>
      <c r="CC108" s="1">
        <f t="shared" si="138"/>
        <v>52.900000000000006</v>
      </c>
      <c r="CD108" s="1">
        <f t="shared" si="139"/>
        <v>37.300000000000004</v>
      </c>
    </row>
    <row r="109" spans="1:82" x14ac:dyDescent="0.25">
      <c r="A109" s="7" t="s">
        <v>1383</v>
      </c>
      <c r="B109" t="s">
        <v>1384</v>
      </c>
      <c r="C109" s="1" t="s">
        <v>1385</v>
      </c>
      <c r="D109" s="1" t="s">
        <v>2099</v>
      </c>
      <c r="E109" t="s">
        <v>605</v>
      </c>
      <c r="F109" s="8" t="s">
        <v>606</v>
      </c>
      <c r="G109" s="8" t="s">
        <v>440</v>
      </c>
      <c r="H109" s="8" t="s">
        <v>1386</v>
      </c>
      <c r="I109" s="8" t="s">
        <v>1387</v>
      </c>
      <c r="J109" s="8">
        <v>5466988</v>
      </c>
      <c r="K109" s="8" t="s">
        <v>277</v>
      </c>
      <c r="L109" s="32">
        <v>8.1002244999977293</v>
      </c>
      <c r="M109" s="1">
        <v>5404</v>
      </c>
      <c r="N109" s="102">
        <f t="shared" si="179"/>
        <v>667.14200328663912</v>
      </c>
      <c r="O109" s="1">
        <v>1953</v>
      </c>
      <c r="P109" s="21">
        <v>2.77</v>
      </c>
      <c r="Q109" s="1">
        <v>5404</v>
      </c>
      <c r="R109" s="1">
        <v>91</v>
      </c>
      <c r="S109" s="1">
        <v>66</v>
      </c>
      <c r="T109" s="1">
        <v>31</v>
      </c>
      <c r="U109" s="1">
        <v>99</v>
      </c>
      <c r="V109" s="1">
        <v>48</v>
      </c>
      <c r="W109" s="1">
        <v>62</v>
      </c>
      <c r="X109" s="1">
        <v>84</v>
      </c>
      <c r="Y109" s="1">
        <v>19</v>
      </c>
      <c r="Z109" s="1">
        <v>165</v>
      </c>
      <c r="AA109" s="1">
        <v>132</v>
      </c>
      <c r="AB109" s="1">
        <v>180</v>
      </c>
      <c r="AC109" s="1">
        <v>340</v>
      </c>
      <c r="AD109" s="1">
        <v>192</v>
      </c>
      <c r="AE109" s="1">
        <v>192</v>
      </c>
      <c r="AF109" s="1">
        <v>216</v>
      </c>
      <c r="AG109" s="1">
        <v>36</v>
      </c>
      <c r="AH109" s="106">
        <f t="shared" si="157"/>
        <v>9.6262160778289807E-2</v>
      </c>
      <c r="AI109" s="106">
        <f t="shared" si="158"/>
        <v>7.5268817204301078E-2</v>
      </c>
      <c r="AJ109" s="106">
        <f t="shared" si="159"/>
        <v>0.16897081413210446</v>
      </c>
      <c r="AK109" s="6">
        <f t="shared" si="160"/>
        <v>6.7588325652841785E-2</v>
      </c>
      <c r="AL109" s="106">
        <f t="shared" si="161"/>
        <v>0.59190988223246288</v>
      </c>
      <c r="AM109" s="38">
        <v>30303</v>
      </c>
      <c r="AN109" s="38">
        <v>74977</v>
      </c>
      <c r="AO109" s="106">
        <f t="shared" si="162"/>
        <v>0.34050179211469533</v>
      </c>
      <c r="AP109" s="1">
        <v>1953</v>
      </c>
      <c r="AQ109" s="1">
        <v>168</v>
      </c>
      <c r="AR109" s="1">
        <v>1298</v>
      </c>
      <c r="AS109" s="1">
        <v>655</v>
      </c>
      <c r="AT109" s="1">
        <v>25</v>
      </c>
      <c r="AU109" s="1">
        <v>24</v>
      </c>
      <c r="AV109" s="1">
        <v>125</v>
      </c>
      <c r="AW109" s="1">
        <v>11</v>
      </c>
      <c r="AX109" s="1">
        <v>26</v>
      </c>
      <c r="AY109" s="1">
        <v>169</v>
      </c>
      <c r="AZ109" s="11">
        <v>99</v>
      </c>
      <c r="BA109" s="1">
        <v>100</v>
      </c>
      <c r="BB109" s="1">
        <v>69</v>
      </c>
      <c r="BC109" s="1">
        <v>146</v>
      </c>
      <c r="BD109" s="1">
        <v>65</v>
      </c>
      <c r="BE109" s="1">
        <v>101</v>
      </c>
      <c r="BF109" s="1">
        <v>774</v>
      </c>
      <c r="BG109" s="1">
        <v>133</v>
      </c>
      <c r="BH109" s="1">
        <v>69</v>
      </c>
      <c r="BI109" s="106">
        <f t="shared" si="140"/>
        <v>0.27530991735537191</v>
      </c>
      <c r="BJ109" s="1">
        <v>7.6</v>
      </c>
      <c r="BK109" s="1">
        <v>6.6</v>
      </c>
      <c r="BL109" s="1">
        <v>6.4</v>
      </c>
      <c r="BM109" s="1">
        <v>6.5</v>
      </c>
      <c r="BN109" s="1">
        <v>7.2</v>
      </c>
      <c r="BO109" s="1">
        <v>9.3000000000000007</v>
      </c>
      <c r="BP109" s="1">
        <v>7.9</v>
      </c>
      <c r="BQ109" s="1">
        <v>6.2</v>
      </c>
      <c r="BR109" s="1">
        <v>4.3</v>
      </c>
      <c r="BS109" s="1">
        <v>10.6</v>
      </c>
      <c r="BT109" s="1">
        <v>6.7</v>
      </c>
      <c r="BU109" s="1">
        <v>4.0999999999999996</v>
      </c>
      <c r="BV109" s="1">
        <v>3.6</v>
      </c>
      <c r="BW109" s="1">
        <v>5.3</v>
      </c>
      <c r="BX109" s="1">
        <v>4.2</v>
      </c>
      <c r="BY109" s="1">
        <v>2.1</v>
      </c>
      <c r="BZ109" s="1">
        <v>0.4</v>
      </c>
      <c r="CA109" s="1">
        <v>1.1000000000000001</v>
      </c>
      <c r="CB109" s="1">
        <f t="shared" si="137"/>
        <v>20.6</v>
      </c>
      <c r="CC109" s="1">
        <f t="shared" si="138"/>
        <v>66.400000000000006</v>
      </c>
      <c r="CD109" s="1">
        <f t="shared" si="139"/>
        <v>13.1</v>
      </c>
    </row>
    <row r="110" spans="1:82" x14ac:dyDescent="0.25">
      <c r="A110" s="7" t="s">
        <v>1474</v>
      </c>
      <c r="B110" t="s">
        <v>1475</v>
      </c>
      <c r="C110" s="1" t="s">
        <v>1476</v>
      </c>
      <c r="D110" s="1" t="s">
        <v>2099</v>
      </c>
      <c r="E110" t="s">
        <v>605</v>
      </c>
      <c r="F110" s="8" t="s">
        <v>606</v>
      </c>
      <c r="G110" s="8" t="s">
        <v>440</v>
      </c>
      <c r="H110" s="8" t="s">
        <v>1477</v>
      </c>
      <c r="I110" s="8" t="s">
        <v>1478</v>
      </c>
      <c r="J110" s="8">
        <v>5473468</v>
      </c>
      <c r="K110" s="8" t="s">
        <v>294</v>
      </c>
      <c r="L110" s="32">
        <v>0.37474011271226443</v>
      </c>
      <c r="M110" s="1">
        <v>1529</v>
      </c>
      <c r="N110" s="102">
        <f t="shared" si="179"/>
        <v>4080.1610186150729</v>
      </c>
      <c r="O110" s="1">
        <v>310</v>
      </c>
      <c r="P110" s="21">
        <v>2.15</v>
      </c>
      <c r="Q110" s="1">
        <v>667</v>
      </c>
      <c r="R110" s="1">
        <v>26</v>
      </c>
      <c r="S110" s="1">
        <v>3</v>
      </c>
      <c r="T110" s="1">
        <v>26</v>
      </c>
      <c r="U110" s="1">
        <v>10</v>
      </c>
      <c r="V110" s="1">
        <v>0</v>
      </c>
      <c r="W110" s="1">
        <v>17</v>
      </c>
      <c r="X110" s="1">
        <v>20</v>
      </c>
      <c r="Y110" s="1">
        <v>19</v>
      </c>
      <c r="Z110" s="1">
        <v>30</v>
      </c>
      <c r="AA110" s="1">
        <v>37</v>
      </c>
      <c r="AB110" s="1">
        <v>0</v>
      </c>
      <c r="AC110" s="1">
        <v>42</v>
      </c>
      <c r="AD110" s="1">
        <v>49</v>
      </c>
      <c r="AE110" s="1">
        <v>2</v>
      </c>
      <c r="AF110" s="1">
        <v>0</v>
      </c>
      <c r="AG110" s="1">
        <v>29</v>
      </c>
      <c r="AH110" s="106">
        <f t="shared" si="157"/>
        <v>0.17741935483870969</v>
      </c>
      <c r="AI110" s="106">
        <f t="shared" si="158"/>
        <v>3.2258064516129031E-2</v>
      </c>
      <c r="AJ110" s="106">
        <f t="shared" si="159"/>
        <v>0.27741935483870966</v>
      </c>
      <c r="AK110" s="6">
        <f t="shared" si="160"/>
        <v>0.11935483870967742</v>
      </c>
      <c r="AL110" s="106">
        <f t="shared" si="161"/>
        <v>0.3935483870967742</v>
      </c>
      <c r="AM110" s="38">
        <v>19684</v>
      </c>
      <c r="AN110" s="38">
        <v>53125</v>
      </c>
      <c r="AO110" s="106">
        <f t="shared" si="162"/>
        <v>0.48709677419354841</v>
      </c>
      <c r="AP110" s="1">
        <v>310</v>
      </c>
      <c r="AQ110" s="1">
        <v>75</v>
      </c>
      <c r="AR110" s="1">
        <v>175</v>
      </c>
      <c r="AS110" s="1">
        <v>135</v>
      </c>
      <c r="AT110" s="1">
        <v>0</v>
      </c>
      <c r="AU110" s="1">
        <v>3</v>
      </c>
      <c r="AV110" s="1">
        <v>45</v>
      </c>
      <c r="AW110" s="1">
        <v>0</v>
      </c>
      <c r="AX110" s="1">
        <v>8</v>
      </c>
      <c r="AY110" s="1">
        <v>19</v>
      </c>
      <c r="AZ110" s="11">
        <v>21</v>
      </c>
      <c r="BA110" s="1">
        <v>14</v>
      </c>
      <c r="BB110" s="1">
        <v>34</v>
      </c>
      <c r="BC110" s="1">
        <v>12</v>
      </c>
      <c r="BD110" s="1">
        <v>16</v>
      </c>
      <c r="BE110" s="1">
        <v>9</v>
      </c>
      <c r="BF110" s="1">
        <v>103</v>
      </c>
      <c r="BG110" s="1">
        <v>19</v>
      </c>
      <c r="BH110" s="1">
        <v>0</v>
      </c>
      <c r="BI110" s="106">
        <f t="shared" si="140"/>
        <v>0.35313531353135313</v>
      </c>
      <c r="BJ110" s="1">
        <v>0.4</v>
      </c>
      <c r="BK110" s="1">
        <v>1.4</v>
      </c>
      <c r="BL110" s="1">
        <v>2.9</v>
      </c>
      <c r="BM110" s="1">
        <v>22</v>
      </c>
      <c r="BN110" s="1">
        <v>38.700000000000003</v>
      </c>
      <c r="BO110" s="1">
        <v>5</v>
      </c>
      <c r="BP110" s="1">
        <v>1.5</v>
      </c>
      <c r="BQ110" s="1">
        <v>5.8</v>
      </c>
      <c r="BR110" s="1">
        <v>3.8</v>
      </c>
      <c r="BS110" s="1">
        <v>3.1</v>
      </c>
      <c r="BT110" s="1">
        <v>0.8</v>
      </c>
      <c r="BU110" s="1">
        <v>2</v>
      </c>
      <c r="BV110" s="1">
        <v>2.9</v>
      </c>
      <c r="BW110" s="1">
        <v>3.7</v>
      </c>
      <c r="BX110" s="1">
        <v>3.5</v>
      </c>
      <c r="BY110" s="1">
        <v>0.8</v>
      </c>
      <c r="BZ110" s="1">
        <v>0</v>
      </c>
      <c r="CA110" s="1">
        <v>1.6</v>
      </c>
      <c r="CB110" s="1">
        <f t="shared" si="137"/>
        <v>4.6999999999999993</v>
      </c>
      <c r="CC110" s="1">
        <f t="shared" si="138"/>
        <v>85.6</v>
      </c>
      <c r="CD110" s="1">
        <f t="shared" si="139"/>
        <v>9.6</v>
      </c>
    </row>
    <row r="111" spans="1:82" s="18" customFormat="1" x14ac:dyDescent="0.25">
      <c r="A111" s="17" t="s">
        <v>37</v>
      </c>
      <c r="B111" s="42" t="s">
        <v>1984</v>
      </c>
      <c r="D111" s="18" t="s">
        <v>2098</v>
      </c>
      <c r="I111" s="110"/>
      <c r="J111" s="110">
        <v>54037</v>
      </c>
      <c r="K111" s="110" t="s">
        <v>36</v>
      </c>
      <c r="L111" s="34">
        <f>SUM(L105:L110)</f>
        <v>211.81302409671906</v>
      </c>
      <c r="M111" s="17">
        <v>57542</v>
      </c>
      <c r="N111" s="19">
        <f t="shared" si="179"/>
        <v>271.66412568532564</v>
      </c>
      <c r="O111" s="17">
        <v>21162</v>
      </c>
      <c r="P111" s="22">
        <v>2.66</v>
      </c>
      <c r="Q111" s="17">
        <v>56226</v>
      </c>
      <c r="R111" s="17">
        <v>875</v>
      </c>
      <c r="S111" s="17">
        <v>798</v>
      </c>
      <c r="T111" s="17">
        <v>626</v>
      </c>
      <c r="U111" s="17">
        <v>769</v>
      </c>
      <c r="V111" s="17">
        <v>585</v>
      </c>
      <c r="W111" s="17">
        <v>579</v>
      </c>
      <c r="X111" s="17">
        <v>571</v>
      </c>
      <c r="Y111" s="17">
        <v>501</v>
      </c>
      <c r="Z111" s="17">
        <v>827</v>
      </c>
      <c r="AA111" s="17">
        <v>1371</v>
      </c>
      <c r="AB111" s="17">
        <v>1768</v>
      </c>
      <c r="AC111" s="17">
        <v>2996</v>
      </c>
      <c r="AD111" s="17">
        <v>2333</v>
      </c>
      <c r="AE111" s="17">
        <v>1922</v>
      </c>
      <c r="AF111" s="17">
        <v>2326</v>
      </c>
      <c r="AG111" s="17">
        <v>2315</v>
      </c>
      <c r="AH111" s="113">
        <f t="shared" si="157"/>
        <v>0.10863812494093186</v>
      </c>
      <c r="AI111" s="113">
        <f t="shared" si="158"/>
        <v>6.3982610339287399E-2</v>
      </c>
      <c r="AJ111" s="113">
        <f t="shared" si="159"/>
        <v>0.11709668273320102</v>
      </c>
      <c r="AK111" s="113">
        <f t="shared" si="160"/>
        <v>6.4785937056988943E-2</v>
      </c>
      <c r="AL111" s="113">
        <f t="shared" si="161"/>
        <v>0.6454966449295908</v>
      </c>
      <c r="AM111" s="37">
        <v>38946</v>
      </c>
      <c r="AN111" s="37">
        <v>86711</v>
      </c>
      <c r="AO111" s="113">
        <f t="shared" si="162"/>
        <v>0.28971741801342027</v>
      </c>
      <c r="AP111" s="17">
        <v>21162</v>
      </c>
      <c r="AQ111" s="17">
        <v>2445</v>
      </c>
      <c r="AR111" s="17">
        <v>16670</v>
      </c>
      <c r="AS111" s="17">
        <v>4492</v>
      </c>
      <c r="AT111" s="17">
        <v>108</v>
      </c>
      <c r="AU111" s="17">
        <v>221</v>
      </c>
      <c r="AV111" s="17">
        <v>1657</v>
      </c>
      <c r="AW111" s="17">
        <v>550</v>
      </c>
      <c r="AX111" s="17">
        <v>307</v>
      </c>
      <c r="AY111" s="17">
        <v>1041</v>
      </c>
      <c r="AZ111" s="112">
        <v>689</v>
      </c>
      <c r="BA111" s="17">
        <v>427</v>
      </c>
      <c r="BB111" s="17">
        <v>725</v>
      </c>
      <c r="BC111" s="17">
        <v>1335</v>
      </c>
      <c r="BD111" s="17">
        <v>887</v>
      </c>
      <c r="BE111" s="17">
        <v>878</v>
      </c>
      <c r="BF111" s="17">
        <v>8984</v>
      </c>
      <c r="BG111" s="17">
        <v>2408</v>
      </c>
      <c r="BH111" s="17">
        <v>461</v>
      </c>
      <c r="BI111" s="113">
        <f t="shared" si="140"/>
        <v>0.23029306509333591</v>
      </c>
      <c r="BJ111" s="17">
        <v>5.2</v>
      </c>
      <c r="BK111" s="17">
        <v>6.2</v>
      </c>
      <c r="BL111" s="17">
        <v>6.6</v>
      </c>
      <c r="BM111" s="17">
        <v>6.7</v>
      </c>
      <c r="BN111" s="17">
        <v>5.8</v>
      </c>
      <c r="BO111" s="17">
        <v>5</v>
      </c>
      <c r="BP111" s="17">
        <v>5.9</v>
      </c>
      <c r="BQ111" s="17">
        <v>6.6</v>
      </c>
      <c r="BR111" s="17">
        <v>6.5</v>
      </c>
      <c r="BS111" s="17">
        <v>7.1</v>
      </c>
      <c r="BT111" s="17">
        <v>7.6</v>
      </c>
      <c r="BU111" s="17">
        <v>7.6</v>
      </c>
      <c r="BV111" s="17">
        <v>6.9</v>
      </c>
      <c r="BW111" s="17">
        <v>5.9</v>
      </c>
      <c r="BX111" s="17">
        <v>4.4000000000000004</v>
      </c>
      <c r="BY111" s="17">
        <v>2.9</v>
      </c>
      <c r="BZ111" s="17">
        <v>1.6</v>
      </c>
      <c r="CA111" s="17">
        <v>1.4</v>
      </c>
      <c r="CB111" s="112">
        <f t="shared" si="137"/>
        <v>18</v>
      </c>
      <c r="CC111" s="112">
        <f t="shared" si="138"/>
        <v>65.7</v>
      </c>
      <c r="CD111" s="112">
        <f t="shared" si="139"/>
        <v>16.2</v>
      </c>
    </row>
    <row r="112" spans="1:82" s="25" customFormat="1" x14ac:dyDescent="0.25">
      <c r="A112" s="24" t="s">
        <v>1780</v>
      </c>
      <c r="B112" s="25" t="s">
        <v>1781</v>
      </c>
      <c r="C112" s="26" t="s">
        <v>1782</v>
      </c>
      <c r="D112" s="26" t="s">
        <v>2097</v>
      </c>
      <c r="E112" s="25" t="s">
        <v>553</v>
      </c>
      <c r="F112" s="27" t="s">
        <v>554</v>
      </c>
      <c r="G112" s="27" t="s">
        <v>440</v>
      </c>
      <c r="H112" s="27" t="s">
        <v>1783</v>
      </c>
      <c r="I112" s="27" t="s">
        <v>1784</v>
      </c>
      <c r="J112" s="27" t="s">
        <v>1978</v>
      </c>
      <c r="K112" s="27" t="s">
        <v>1978</v>
      </c>
      <c r="L112" s="33">
        <v>849.76909217958337</v>
      </c>
      <c r="M112" s="26">
        <f>M129-M128-M127-M126-M125-M124-M123-M122-M121-M120-M119-M118-M117-M116-M115-M114-M113</f>
        <v>86137</v>
      </c>
      <c r="N112" s="29">
        <f t="shared" si="179"/>
        <v>101.36518354541012</v>
      </c>
      <c r="O112" s="26">
        <f>O129-O128-O127-O126-O125-O124-O123-O122-O121-O120-O119-O118-O117-O116-O115-O114-O113</f>
        <v>35194</v>
      </c>
      <c r="P112" s="28">
        <f>Q112/O112</f>
        <v>2.4366653406830712</v>
      </c>
      <c r="Q112" s="26">
        <f>Q129-Q128-Q127-Q126-Q125-Q124-Q123-Q122-Q121-Q120-Q119-Q118-Q117-Q116-Q115-Q114-Q113</f>
        <v>85756</v>
      </c>
      <c r="R112" s="26">
        <f>R129-R128-R127-R126-R125-R124-R123-R122-R121-R120-R119-R118-R117-R116-R115-R114-R113</f>
        <v>2681</v>
      </c>
      <c r="S112" s="26">
        <f t="shared" ref="S112:AG112" si="196">S129-S128-S127-S126-S125-S124-S123-S122-S121-S120-S119-S118-S117-S116-S115-S114-S113</f>
        <v>1710</v>
      </c>
      <c r="T112" s="26">
        <f t="shared" si="196"/>
        <v>2255</v>
      </c>
      <c r="U112" s="26">
        <f t="shared" si="196"/>
        <v>2077</v>
      </c>
      <c r="V112" s="26">
        <f t="shared" si="196"/>
        <v>2000</v>
      </c>
      <c r="W112" s="26">
        <f t="shared" si="196"/>
        <v>1520</v>
      </c>
      <c r="X112" s="26">
        <f t="shared" si="196"/>
        <v>1947</v>
      </c>
      <c r="Y112" s="26">
        <f t="shared" si="196"/>
        <v>1950</v>
      </c>
      <c r="Z112" s="26">
        <f t="shared" si="196"/>
        <v>1911</v>
      </c>
      <c r="AA112" s="26">
        <f t="shared" si="196"/>
        <v>2948</v>
      </c>
      <c r="AB112" s="26">
        <f t="shared" si="196"/>
        <v>3084</v>
      </c>
      <c r="AC112" s="26">
        <f t="shared" si="196"/>
        <v>3608</v>
      </c>
      <c r="AD112" s="26">
        <f t="shared" si="196"/>
        <v>2937</v>
      </c>
      <c r="AE112" s="26">
        <f t="shared" si="196"/>
        <v>1839</v>
      </c>
      <c r="AF112" s="26">
        <f t="shared" si="196"/>
        <v>1328</v>
      </c>
      <c r="AG112" s="26">
        <f t="shared" si="196"/>
        <v>1401</v>
      </c>
      <c r="AH112" s="121">
        <f t="shared" si="157"/>
        <v>0.18883900664886061</v>
      </c>
      <c r="AI112" s="121">
        <f t="shared" si="158"/>
        <v>0.11584360970619992</v>
      </c>
      <c r="AJ112" s="121">
        <f t="shared" si="159"/>
        <v>0.20821730976871058</v>
      </c>
      <c r="AK112" s="122">
        <f t="shared" si="160"/>
        <v>8.3764278001932146E-2</v>
      </c>
      <c r="AL112" s="121">
        <f t="shared" si="161"/>
        <v>0.40339262374268342</v>
      </c>
      <c r="AM112" s="39">
        <v>31894</v>
      </c>
      <c r="AN112" s="39">
        <v>50574</v>
      </c>
      <c r="AO112" s="121">
        <f t="shared" si="162"/>
        <v>0.51289992612377111</v>
      </c>
      <c r="AP112" s="26">
        <f>AP129-AP128-AP127-AP126-AP125-AP124-AP123-AP122-AP121-AP120-AP119-AP118-AP117-AP116-AP115-AP114-AP113</f>
        <v>35194</v>
      </c>
      <c r="AQ112" s="26">
        <f t="shared" ref="AQ112:AS112" si="197">AQ129-AQ128-AQ127-AQ126-AQ125-AQ124-AQ123-AQ122-AQ121-AQ120-AQ119-AQ118-AQ117-AQ116-AQ115-AQ114-AQ113</f>
        <v>6241</v>
      </c>
      <c r="AR112" s="26">
        <f t="shared" si="197"/>
        <v>26676</v>
      </c>
      <c r="AS112" s="26">
        <f t="shared" si="197"/>
        <v>8518</v>
      </c>
      <c r="AT112" s="26">
        <f>AT129-AT128-AT127-AT126-AT125-AT124-AT123-AT122-AT121-AT120-AT119-AT118-AT117-AT116-AT115-AT114-AT113</f>
        <v>569</v>
      </c>
      <c r="AU112" s="26">
        <f t="shared" ref="AU112:BC112" si="198">AU129-AU128-AU127-AU126-AU125-AU124-AU123-AU122-AU121-AU120-AU119-AU118-AU117-AU116-AU115-AU114-AU113</f>
        <v>901</v>
      </c>
      <c r="AV112" s="26">
        <f t="shared" si="198"/>
        <v>3863</v>
      </c>
      <c r="AW112" s="26">
        <f t="shared" si="198"/>
        <v>2284</v>
      </c>
      <c r="AX112" s="26">
        <f t="shared" si="198"/>
        <v>1082</v>
      </c>
      <c r="AY112" s="26">
        <f t="shared" si="198"/>
        <v>1920</v>
      </c>
      <c r="AZ112" s="26">
        <f t="shared" si="198"/>
        <v>3607</v>
      </c>
      <c r="BA112" s="26">
        <f t="shared" si="198"/>
        <v>1138</v>
      </c>
      <c r="BB112" s="26">
        <f t="shared" si="198"/>
        <v>586</v>
      </c>
      <c r="BC112" s="26">
        <f t="shared" si="198"/>
        <v>4293</v>
      </c>
      <c r="BD112" s="26">
        <f t="shared" ref="BD112" si="199">BD129-BD128-BD127-BD126-BD125-BD124-BD123-BD122-BD121-BD120-BD119-BD118-BD117-BD116-BD115-BD114-BD113</f>
        <v>1306</v>
      </c>
      <c r="BE112" s="26">
        <f t="shared" ref="BE112" si="200">BE129-BE128-BE127-BE126-BE125-BE124-BE123-BE122-BE121-BE120-BE119-BE118-BE117-BE116-BE115-BE114-BE113</f>
        <v>210</v>
      </c>
      <c r="BF112" s="26">
        <f t="shared" ref="BF112" si="201">BF129-BF128-BF127-BF126-BF125-BF124-BF123-BF122-BF121-BF120-BF119-BF118-BF117-BF116-BF115-BF114-BF113</f>
        <v>10404</v>
      </c>
      <c r="BG112" s="26">
        <f t="shared" ref="BG112" si="202">BG129-BG128-BG127-BG126-BG125-BG124-BG123-BG122-BG121-BG120-BG119-BG118-BG117-BG116-BG115-BG114-BG113</f>
        <v>428</v>
      </c>
      <c r="BH112" s="26">
        <f t="shared" ref="BH112" si="203">BH129-BH128-BH127-BH126-BH125-BH124-BH123-BH122-BH121-BH120-BH119-BH118-BH117-BH116-BH115-BH114-BH113</f>
        <v>111</v>
      </c>
      <c r="BI112" s="121">
        <f t="shared" si="140"/>
        <v>0.20457464375267567</v>
      </c>
      <c r="BJ112" s="26">
        <v>5.2</v>
      </c>
      <c r="BK112" s="26">
        <v>5.7</v>
      </c>
      <c r="BL112" s="26">
        <v>5.7</v>
      </c>
      <c r="BM112" s="26">
        <v>5.6</v>
      </c>
      <c r="BN112" s="26">
        <v>5.4</v>
      </c>
      <c r="BO112" s="26">
        <v>6.3</v>
      </c>
      <c r="BP112" s="26">
        <v>5.9</v>
      </c>
      <c r="BQ112" s="26">
        <v>6</v>
      </c>
      <c r="BR112" s="26">
        <v>6</v>
      </c>
      <c r="BS112" s="26">
        <v>6.2</v>
      </c>
      <c r="BT112" s="26">
        <v>6.4</v>
      </c>
      <c r="BU112" s="26">
        <v>7.5</v>
      </c>
      <c r="BV112" s="26">
        <v>7.3</v>
      </c>
      <c r="BW112" s="26">
        <v>7</v>
      </c>
      <c r="BX112" s="26">
        <v>5.5</v>
      </c>
      <c r="BY112" s="26">
        <v>3.4</v>
      </c>
      <c r="BZ112" s="26">
        <v>2.1</v>
      </c>
      <c r="CA112" s="26">
        <v>2.7</v>
      </c>
      <c r="CB112" s="115">
        <f t="shared" si="137"/>
        <v>16.600000000000001</v>
      </c>
      <c r="CC112" s="115">
        <f t="shared" si="138"/>
        <v>62.6</v>
      </c>
      <c r="CD112" s="115">
        <f t="shared" si="139"/>
        <v>20.7</v>
      </c>
    </row>
    <row r="113" spans="1:82" x14ac:dyDescent="0.25">
      <c r="A113" s="7" t="s">
        <v>550</v>
      </c>
      <c r="B113" t="s">
        <v>551</v>
      </c>
      <c r="C113" s="1" t="s">
        <v>552</v>
      </c>
      <c r="D113" s="1" t="s">
        <v>2099</v>
      </c>
      <c r="E113" t="s">
        <v>553</v>
      </c>
      <c r="F113" s="8" t="s">
        <v>554</v>
      </c>
      <c r="G113" s="8" t="s">
        <v>440</v>
      </c>
      <c r="H113" s="8" t="s">
        <v>555</v>
      </c>
      <c r="I113" s="8" t="s">
        <v>556</v>
      </c>
      <c r="J113" s="8">
        <v>5405836</v>
      </c>
      <c r="K113" s="8" t="s">
        <v>126</v>
      </c>
      <c r="L113" s="32">
        <v>0.77968926282470452</v>
      </c>
      <c r="M113" s="1">
        <v>1350</v>
      </c>
      <c r="N113" s="102">
        <f t="shared" si="179"/>
        <v>1731.4590111311011</v>
      </c>
      <c r="O113" s="1">
        <v>584</v>
      </c>
      <c r="P113" s="21">
        <v>2.31</v>
      </c>
      <c r="Q113" s="1">
        <v>1350</v>
      </c>
      <c r="R113" s="1">
        <v>24</v>
      </c>
      <c r="S113" s="1">
        <v>54</v>
      </c>
      <c r="T113" s="1">
        <v>22</v>
      </c>
      <c r="U113" s="1">
        <v>23</v>
      </c>
      <c r="V113" s="1">
        <v>46</v>
      </c>
      <c r="W113" s="1">
        <v>37</v>
      </c>
      <c r="X113" s="1">
        <v>58</v>
      </c>
      <c r="Y113" s="1">
        <v>31</v>
      </c>
      <c r="Z113" s="1">
        <v>15</v>
      </c>
      <c r="AA113" s="1">
        <v>40</v>
      </c>
      <c r="AB113" s="1">
        <v>43</v>
      </c>
      <c r="AC113" s="1">
        <v>67</v>
      </c>
      <c r="AD113" s="1">
        <v>52</v>
      </c>
      <c r="AE113" s="1">
        <v>40</v>
      </c>
      <c r="AF113" s="1">
        <v>25</v>
      </c>
      <c r="AG113" s="1">
        <v>7</v>
      </c>
      <c r="AH113" s="106">
        <f t="shared" si="157"/>
        <v>0.17123287671232876</v>
      </c>
      <c r="AI113" s="106">
        <f t="shared" si="158"/>
        <v>0.11815068493150685</v>
      </c>
      <c r="AJ113" s="106">
        <f t="shared" si="159"/>
        <v>0.24143835616438356</v>
      </c>
      <c r="AK113" s="6">
        <f t="shared" si="160"/>
        <v>6.8493150684931503E-2</v>
      </c>
      <c r="AL113" s="106">
        <f t="shared" si="161"/>
        <v>0.40068493150684931</v>
      </c>
      <c r="AM113" s="38">
        <v>26459</v>
      </c>
      <c r="AN113" s="38">
        <v>44732</v>
      </c>
      <c r="AO113" s="106">
        <f t="shared" si="162"/>
        <v>0.53082191780821919</v>
      </c>
      <c r="AP113" s="1">
        <v>584</v>
      </c>
      <c r="AQ113" s="1">
        <v>148</v>
      </c>
      <c r="AR113" s="1">
        <v>413</v>
      </c>
      <c r="AS113" s="1">
        <v>171</v>
      </c>
      <c r="AT113" s="1">
        <v>7</v>
      </c>
      <c r="AU113" s="1">
        <v>6</v>
      </c>
      <c r="AV113" s="1">
        <v>58</v>
      </c>
      <c r="AW113" s="1">
        <v>33</v>
      </c>
      <c r="AX113" s="1">
        <v>26</v>
      </c>
      <c r="AY113" s="1">
        <v>41</v>
      </c>
      <c r="AZ113" s="11">
        <v>81</v>
      </c>
      <c r="BA113" s="1">
        <v>10</v>
      </c>
      <c r="BB113" s="1">
        <v>9</v>
      </c>
      <c r="BC113" s="1">
        <v>53</v>
      </c>
      <c r="BD113" s="1">
        <v>24</v>
      </c>
      <c r="BE113" s="1">
        <v>0</v>
      </c>
      <c r="BF113" s="1">
        <v>187</v>
      </c>
      <c r="BG113" s="1">
        <v>0</v>
      </c>
      <c r="BH113" s="1">
        <v>0</v>
      </c>
      <c r="BI113" s="106">
        <f t="shared" si="140"/>
        <v>0.20186915887850468</v>
      </c>
      <c r="BJ113" s="1">
        <v>6.1</v>
      </c>
      <c r="BK113" s="1">
        <v>10.7</v>
      </c>
      <c r="BL113" s="1">
        <v>7.2</v>
      </c>
      <c r="BM113" s="1">
        <v>3.2</v>
      </c>
      <c r="BN113" s="1">
        <v>6.5</v>
      </c>
      <c r="BO113" s="1">
        <v>7.5</v>
      </c>
      <c r="BP113" s="1">
        <v>3.7</v>
      </c>
      <c r="BQ113" s="1">
        <v>7.9</v>
      </c>
      <c r="BR113" s="1">
        <v>7.4</v>
      </c>
      <c r="BS113" s="1">
        <v>2.7</v>
      </c>
      <c r="BT113" s="1">
        <v>5</v>
      </c>
      <c r="BU113" s="1">
        <v>3.6</v>
      </c>
      <c r="BV113" s="1">
        <v>7.9</v>
      </c>
      <c r="BW113" s="1">
        <v>3.3</v>
      </c>
      <c r="BX113" s="1">
        <v>6.7</v>
      </c>
      <c r="BY113" s="1">
        <v>4.5999999999999996</v>
      </c>
      <c r="BZ113" s="1">
        <v>4.4000000000000004</v>
      </c>
      <c r="CA113" s="1">
        <v>1.6</v>
      </c>
      <c r="CB113" s="1">
        <f t="shared" si="137"/>
        <v>23.999999999999996</v>
      </c>
      <c r="CC113" s="1">
        <f t="shared" si="138"/>
        <v>55.4</v>
      </c>
      <c r="CD113" s="1">
        <f t="shared" si="139"/>
        <v>20.6</v>
      </c>
    </row>
    <row r="114" spans="1:82" x14ac:dyDescent="0.25">
      <c r="A114" s="7" t="s">
        <v>682</v>
      </c>
      <c r="B114" t="s">
        <v>683</v>
      </c>
      <c r="C114" s="1" t="s">
        <v>684</v>
      </c>
      <c r="D114" s="1" t="s">
        <v>2099</v>
      </c>
      <c r="E114" t="s">
        <v>553</v>
      </c>
      <c r="F114" s="8" t="s">
        <v>554</v>
      </c>
      <c r="G114" s="8" t="s">
        <v>440</v>
      </c>
      <c r="H114" s="8" t="s">
        <v>685</v>
      </c>
      <c r="I114" s="8" t="s">
        <v>686</v>
      </c>
      <c r="J114" s="8">
        <v>5413924</v>
      </c>
      <c r="K114" s="8" t="s">
        <v>148</v>
      </c>
      <c r="L114" s="32">
        <v>0.71615410414429803</v>
      </c>
      <c r="M114" s="1">
        <v>518</v>
      </c>
      <c r="N114" s="102">
        <f t="shared" si="179"/>
        <v>723.30801010899199</v>
      </c>
      <c r="O114" s="1">
        <v>198</v>
      </c>
      <c r="P114" s="21">
        <v>2.62</v>
      </c>
      <c r="Q114" s="1">
        <v>518</v>
      </c>
      <c r="R114" s="1">
        <v>5</v>
      </c>
      <c r="S114" s="1">
        <v>6</v>
      </c>
      <c r="T114" s="1">
        <v>0</v>
      </c>
      <c r="U114" s="1">
        <v>13</v>
      </c>
      <c r="V114" s="1">
        <v>15</v>
      </c>
      <c r="W114" s="1">
        <v>2</v>
      </c>
      <c r="X114" s="1">
        <v>19</v>
      </c>
      <c r="Y114" s="1">
        <v>5</v>
      </c>
      <c r="Z114" s="1">
        <v>4</v>
      </c>
      <c r="AA114" s="1">
        <v>34</v>
      </c>
      <c r="AB114" s="1">
        <v>27</v>
      </c>
      <c r="AC114" s="1">
        <v>9</v>
      </c>
      <c r="AD114" s="1">
        <v>41</v>
      </c>
      <c r="AE114" s="1">
        <v>8</v>
      </c>
      <c r="AF114" s="1">
        <v>0</v>
      </c>
      <c r="AG114" s="1">
        <v>10</v>
      </c>
      <c r="AH114" s="106">
        <f t="shared" si="157"/>
        <v>5.5555555555555552E-2</v>
      </c>
      <c r="AI114" s="106">
        <f t="shared" si="158"/>
        <v>0.14141414141414141</v>
      </c>
      <c r="AJ114" s="106">
        <f t="shared" si="159"/>
        <v>0.15151515151515152</v>
      </c>
      <c r="AK114" s="6">
        <f t="shared" si="160"/>
        <v>0.17171717171717171</v>
      </c>
      <c r="AL114" s="106">
        <f t="shared" si="161"/>
        <v>0.47979797979797978</v>
      </c>
      <c r="AM114" s="38">
        <v>27431</v>
      </c>
      <c r="AN114" s="38">
        <v>56250</v>
      </c>
      <c r="AO114" s="106">
        <f t="shared" si="162"/>
        <v>0.34848484848484851</v>
      </c>
      <c r="AP114" s="1">
        <v>198</v>
      </c>
      <c r="AQ114" s="1">
        <v>57</v>
      </c>
      <c r="AR114" s="1">
        <v>168</v>
      </c>
      <c r="AS114" s="1">
        <v>30</v>
      </c>
      <c r="AT114" s="1">
        <v>0</v>
      </c>
      <c r="AU114" s="1">
        <v>0</v>
      </c>
      <c r="AV114" s="1">
        <v>6</v>
      </c>
      <c r="AW114" s="1">
        <v>8</v>
      </c>
      <c r="AX114" s="1">
        <v>3</v>
      </c>
      <c r="AY114" s="1">
        <v>19</v>
      </c>
      <c r="AZ114" s="11">
        <v>15</v>
      </c>
      <c r="BA114" s="1">
        <v>13</v>
      </c>
      <c r="BB114" s="1">
        <v>0</v>
      </c>
      <c r="BC114" s="1">
        <v>58</v>
      </c>
      <c r="BD114" s="1">
        <v>3</v>
      </c>
      <c r="BE114" s="1">
        <v>0</v>
      </c>
      <c r="BF114" s="1">
        <v>68</v>
      </c>
      <c r="BG114" s="1">
        <v>0</v>
      </c>
      <c r="BH114" s="1">
        <v>0</v>
      </c>
      <c r="BI114" s="106">
        <f t="shared" si="140"/>
        <v>0.12953367875647667</v>
      </c>
      <c r="BJ114" s="1">
        <v>3.1</v>
      </c>
      <c r="BK114" s="1">
        <v>4.8</v>
      </c>
      <c r="BL114" s="1">
        <v>4.0999999999999996</v>
      </c>
      <c r="BM114" s="1">
        <v>10</v>
      </c>
      <c r="BN114" s="1">
        <v>7.3</v>
      </c>
      <c r="BO114" s="1">
        <v>0.8</v>
      </c>
      <c r="BP114" s="1">
        <v>4.0999999999999996</v>
      </c>
      <c r="BQ114" s="1">
        <v>3.7</v>
      </c>
      <c r="BR114" s="1">
        <v>12</v>
      </c>
      <c r="BS114" s="1">
        <v>8.5</v>
      </c>
      <c r="BT114" s="1">
        <v>3.7</v>
      </c>
      <c r="BU114" s="1">
        <v>15.6</v>
      </c>
      <c r="BV114" s="1">
        <v>11.2</v>
      </c>
      <c r="BW114" s="1">
        <v>3.5</v>
      </c>
      <c r="BX114" s="1">
        <v>2.2999999999999998</v>
      </c>
      <c r="BY114" s="1">
        <v>3.9</v>
      </c>
      <c r="BZ114" s="1">
        <v>0.4</v>
      </c>
      <c r="CA114" s="1">
        <v>1.2</v>
      </c>
      <c r="CB114" s="1">
        <f t="shared" si="137"/>
        <v>12</v>
      </c>
      <c r="CC114" s="1">
        <f t="shared" si="138"/>
        <v>76.900000000000006</v>
      </c>
      <c r="CD114" s="1">
        <f t="shared" si="139"/>
        <v>11.299999999999999</v>
      </c>
    </row>
    <row r="115" spans="1:82" x14ac:dyDescent="0.25">
      <c r="A115" s="7" t="s">
        <v>701</v>
      </c>
      <c r="B115" t="s">
        <v>702</v>
      </c>
      <c r="C115" s="1" t="s">
        <v>703</v>
      </c>
      <c r="D115" s="1" t="s">
        <v>2099</v>
      </c>
      <c r="E115" t="s">
        <v>553</v>
      </c>
      <c r="F115" s="8" t="s">
        <v>554</v>
      </c>
      <c r="G115" s="8" t="s">
        <v>440</v>
      </c>
      <c r="H115" s="8" t="s">
        <v>704</v>
      </c>
      <c r="I115" s="8" t="s">
        <v>705</v>
      </c>
      <c r="J115" s="8">
        <v>5414600</v>
      </c>
      <c r="K115" s="8" t="s">
        <v>151</v>
      </c>
      <c r="L115" s="32">
        <v>32.615639756100251</v>
      </c>
      <c r="M115" s="1">
        <v>49055</v>
      </c>
      <c r="N115" s="102">
        <f t="shared" si="179"/>
        <v>1504.0330457054738</v>
      </c>
      <c r="O115" s="1">
        <v>21779</v>
      </c>
      <c r="P115" s="21">
        <v>2.16</v>
      </c>
      <c r="Q115" s="1">
        <v>47061</v>
      </c>
      <c r="R115" s="1">
        <v>1704</v>
      </c>
      <c r="S115" s="1">
        <v>1835</v>
      </c>
      <c r="T115" s="1">
        <v>1319</v>
      </c>
      <c r="U115" s="1">
        <v>1036</v>
      </c>
      <c r="V115" s="1">
        <v>924</v>
      </c>
      <c r="W115" s="1">
        <v>828</v>
      </c>
      <c r="X115" s="1">
        <v>812</v>
      </c>
      <c r="Y115" s="1">
        <v>1301</v>
      </c>
      <c r="Z115" s="1">
        <v>536</v>
      </c>
      <c r="AA115" s="1">
        <v>1641</v>
      </c>
      <c r="AB115" s="1">
        <v>2134</v>
      </c>
      <c r="AC115" s="1">
        <v>2211</v>
      </c>
      <c r="AD115" s="1">
        <v>1168</v>
      </c>
      <c r="AE115" s="1">
        <v>1284</v>
      </c>
      <c r="AF115" s="1">
        <v>1169</v>
      </c>
      <c r="AG115" s="1">
        <v>1877</v>
      </c>
      <c r="AH115" s="106">
        <f t="shared" si="157"/>
        <v>0.22305890995913494</v>
      </c>
      <c r="AI115" s="106">
        <f t="shared" si="158"/>
        <v>8.9994949263051557E-2</v>
      </c>
      <c r="AJ115" s="106">
        <f t="shared" si="159"/>
        <v>0.15964920336103586</v>
      </c>
      <c r="AK115" s="6">
        <f t="shared" si="160"/>
        <v>7.5347812112585524E-2</v>
      </c>
      <c r="AL115" s="106">
        <f t="shared" si="161"/>
        <v>0.45194912530419212</v>
      </c>
      <c r="AM115" s="38">
        <v>39571</v>
      </c>
      <c r="AN115" s="38">
        <v>54101</v>
      </c>
      <c r="AO115" s="106">
        <f t="shared" si="162"/>
        <v>0.47270306258322237</v>
      </c>
      <c r="AP115" s="1">
        <v>21779</v>
      </c>
      <c r="AQ115" s="1">
        <v>4229</v>
      </c>
      <c r="AR115" s="1">
        <v>13216</v>
      </c>
      <c r="AS115" s="1">
        <v>8563</v>
      </c>
      <c r="AT115" s="1">
        <v>341</v>
      </c>
      <c r="AU115" s="1">
        <v>540</v>
      </c>
      <c r="AV115" s="1">
        <v>3525</v>
      </c>
      <c r="AW115" s="1">
        <v>711</v>
      </c>
      <c r="AX115" s="1">
        <v>614</v>
      </c>
      <c r="AY115" s="1">
        <v>1333</v>
      </c>
      <c r="AZ115" s="11">
        <v>921</v>
      </c>
      <c r="BA115" s="1">
        <v>1072</v>
      </c>
      <c r="BB115" s="1">
        <v>636</v>
      </c>
      <c r="BC115" s="1">
        <v>2465</v>
      </c>
      <c r="BD115" s="1">
        <v>1028</v>
      </c>
      <c r="BE115" s="1">
        <v>230</v>
      </c>
      <c r="BF115" s="1">
        <v>6769</v>
      </c>
      <c r="BG115" s="1">
        <v>676</v>
      </c>
      <c r="BH115" s="1">
        <v>197</v>
      </c>
      <c r="BI115" s="106">
        <f t="shared" si="140"/>
        <v>0.28117580017095639</v>
      </c>
      <c r="BJ115" s="1">
        <v>5.5</v>
      </c>
      <c r="BK115" s="1">
        <v>4.9000000000000004</v>
      </c>
      <c r="BL115" s="1">
        <v>4.8</v>
      </c>
      <c r="BM115" s="1">
        <v>6.5</v>
      </c>
      <c r="BN115" s="1">
        <v>5.4</v>
      </c>
      <c r="BO115" s="1">
        <v>6.5</v>
      </c>
      <c r="BP115" s="1">
        <v>6.9</v>
      </c>
      <c r="BQ115" s="1">
        <v>7.2</v>
      </c>
      <c r="BR115" s="1">
        <v>5.6</v>
      </c>
      <c r="BS115" s="1">
        <v>6.2</v>
      </c>
      <c r="BT115" s="1">
        <v>6.5</v>
      </c>
      <c r="BU115" s="1">
        <v>7.6</v>
      </c>
      <c r="BV115" s="1">
        <v>6.8</v>
      </c>
      <c r="BW115" s="1">
        <v>6.6</v>
      </c>
      <c r="BX115" s="1">
        <v>4.8</v>
      </c>
      <c r="BY115" s="1">
        <v>3.4</v>
      </c>
      <c r="BZ115" s="1">
        <v>2.1</v>
      </c>
      <c r="CA115" s="1">
        <v>2.6</v>
      </c>
      <c r="CB115" s="1">
        <f t="shared" si="137"/>
        <v>15.2</v>
      </c>
      <c r="CC115" s="1">
        <f t="shared" si="138"/>
        <v>65.2</v>
      </c>
      <c r="CD115" s="1">
        <f t="shared" si="139"/>
        <v>19.5</v>
      </c>
    </row>
    <row r="116" spans="1:82" x14ac:dyDescent="0.25">
      <c r="A116" s="7" t="s">
        <v>711</v>
      </c>
      <c r="B116" t="s">
        <v>712</v>
      </c>
      <c r="C116" s="1" t="s">
        <v>713</v>
      </c>
      <c r="D116" s="1" t="s">
        <v>2099</v>
      </c>
      <c r="E116" t="s">
        <v>553</v>
      </c>
      <c r="F116" s="8" t="s">
        <v>554</v>
      </c>
      <c r="G116" s="8" t="s">
        <v>440</v>
      </c>
      <c r="H116" s="8" t="s">
        <v>714</v>
      </c>
      <c r="I116" s="8" t="s">
        <v>715</v>
      </c>
      <c r="J116" s="8">
        <v>5415028</v>
      </c>
      <c r="K116" s="8" t="s">
        <v>153</v>
      </c>
      <c r="L116" s="32">
        <v>0.64163861050559146</v>
      </c>
      <c r="M116" s="1">
        <v>1804</v>
      </c>
      <c r="N116" s="102">
        <f t="shared" si="179"/>
        <v>2811.5515033898969</v>
      </c>
      <c r="O116" s="1">
        <v>737</v>
      </c>
      <c r="P116" s="21">
        <v>2.4500000000000002</v>
      </c>
      <c r="Q116" s="1">
        <v>1804</v>
      </c>
      <c r="R116" s="1">
        <v>120</v>
      </c>
      <c r="S116" s="1">
        <v>35</v>
      </c>
      <c r="T116" s="1">
        <v>55</v>
      </c>
      <c r="U116" s="1">
        <v>32</v>
      </c>
      <c r="V116" s="1">
        <v>61</v>
      </c>
      <c r="W116" s="1">
        <v>21</v>
      </c>
      <c r="X116" s="1">
        <v>12</v>
      </c>
      <c r="Y116" s="1">
        <v>31</v>
      </c>
      <c r="Z116" s="1">
        <v>18</v>
      </c>
      <c r="AA116" s="1">
        <v>109</v>
      </c>
      <c r="AB116" s="1">
        <v>85</v>
      </c>
      <c r="AC116" s="1">
        <v>77</v>
      </c>
      <c r="AD116" s="1">
        <v>57</v>
      </c>
      <c r="AE116" s="1">
        <v>0</v>
      </c>
      <c r="AF116" s="1">
        <v>21</v>
      </c>
      <c r="AG116" s="1">
        <v>3</v>
      </c>
      <c r="AH116" s="106">
        <f t="shared" si="157"/>
        <v>0.28493894165535955</v>
      </c>
      <c r="AI116" s="106">
        <f t="shared" si="158"/>
        <v>0.12618724559023067</v>
      </c>
      <c r="AJ116" s="106">
        <f t="shared" si="159"/>
        <v>0.1112618724559023</v>
      </c>
      <c r="AK116" s="6">
        <f t="shared" si="160"/>
        <v>0.14789687924016282</v>
      </c>
      <c r="AL116" s="106">
        <f t="shared" si="161"/>
        <v>0.32971506105834464</v>
      </c>
      <c r="AM116" s="38">
        <v>20259</v>
      </c>
      <c r="AN116" s="38">
        <v>45288</v>
      </c>
      <c r="AO116" s="106">
        <f t="shared" si="162"/>
        <v>0.52238805970149249</v>
      </c>
      <c r="AP116" s="1">
        <v>737</v>
      </c>
      <c r="AQ116" s="1">
        <v>94</v>
      </c>
      <c r="AR116" s="1">
        <v>551</v>
      </c>
      <c r="AS116" s="1">
        <v>186</v>
      </c>
      <c r="AT116" s="1">
        <v>16</v>
      </c>
      <c r="AU116" s="1">
        <v>23</v>
      </c>
      <c r="AV116" s="1">
        <v>119</v>
      </c>
      <c r="AW116" s="1">
        <v>29</v>
      </c>
      <c r="AX116" s="1">
        <v>23</v>
      </c>
      <c r="AY116" s="1">
        <v>61</v>
      </c>
      <c r="AZ116" s="11">
        <v>30</v>
      </c>
      <c r="BA116" s="1">
        <v>18</v>
      </c>
      <c r="BB116" s="1">
        <v>13</v>
      </c>
      <c r="BC116" s="1">
        <v>110</v>
      </c>
      <c r="BD116" s="1">
        <v>81</v>
      </c>
      <c r="BE116" s="1">
        <v>3</v>
      </c>
      <c r="BF116" s="1">
        <v>150</v>
      </c>
      <c r="BG116" s="1">
        <v>8</v>
      </c>
      <c r="BH116" s="1">
        <v>0</v>
      </c>
      <c r="BI116" s="106">
        <f t="shared" si="140"/>
        <v>0.28654970760233917</v>
      </c>
      <c r="BJ116" s="1">
        <v>6.2</v>
      </c>
      <c r="BK116" s="1">
        <v>7</v>
      </c>
      <c r="BL116" s="1">
        <v>5.5</v>
      </c>
      <c r="BM116" s="1">
        <v>5.9</v>
      </c>
      <c r="BN116" s="1">
        <v>5.6</v>
      </c>
      <c r="BO116" s="1">
        <v>7.4</v>
      </c>
      <c r="BP116" s="1">
        <v>7.7</v>
      </c>
      <c r="BQ116" s="1">
        <v>6.6</v>
      </c>
      <c r="BR116" s="1">
        <v>5.7</v>
      </c>
      <c r="BS116" s="1">
        <v>6</v>
      </c>
      <c r="BT116" s="1">
        <v>4.8</v>
      </c>
      <c r="BU116" s="1">
        <v>3.9</v>
      </c>
      <c r="BV116" s="1">
        <v>7</v>
      </c>
      <c r="BW116" s="1">
        <v>8.1</v>
      </c>
      <c r="BX116" s="1">
        <v>5.5</v>
      </c>
      <c r="BY116" s="1">
        <v>3.2</v>
      </c>
      <c r="BZ116" s="1">
        <v>2.5</v>
      </c>
      <c r="CA116" s="1">
        <v>1.2</v>
      </c>
      <c r="CB116" s="1">
        <f t="shared" si="137"/>
        <v>18.7</v>
      </c>
      <c r="CC116" s="1">
        <f t="shared" si="138"/>
        <v>60.599999999999994</v>
      </c>
      <c r="CD116" s="1">
        <f t="shared" si="139"/>
        <v>20.5</v>
      </c>
    </row>
    <row r="117" spans="1:82" x14ac:dyDescent="0.25">
      <c r="A117" s="7" t="s">
        <v>740</v>
      </c>
      <c r="B117" t="s">
        <v>741</v>
      </c>
      <c r="C117" s="1" t="s">
        <v>742</v>
      </c>
      <c r="D117" s="1" t="s">
        <v>2099</v>
      </c>
      <c r="E117" t="s">
        <v>553</v>
      </c>
      <c r="F117" s="8" t="s">
        <v>554</v>
      </c>
      <c r="G117" s="8" t="s">
        <v>440</v>
      </c>
      <c r="H117" s="8" t="s">
        <v>743</v>
      </c>
      <c r="I117" s="8" t="s">
        <v>744</v>
      </c>
      <c r="J117" s="8">
        <v>5416012</v>
      </c>
      <c r="K117" s="8" t="s">
        <v>158</v>
      </c>
      <c r="L117" s="32">
        <v>1.5206613352899572</v>
      </c>
      <c r="M117" s="1">
        <v>1297</v>
      </c>
      <c r="N117" s="102">
        <f t="shared" si="179"/>
        <v>852.91837827433824</v>
      </c>
      <c r="O117" s="1">
        <v>370</v>
      </c>
      <c r="P117" s="21">
        <v>3.49</v>
      </c>
      <c r="Q117" s="1">
        <v>1293</v>
      </c>
      <c r="R117" s="1">
        <v>9</v>
      </c>
      <c r="S117" s="1">
        <v>13</v>
      </c>
      <c r="T117" s="1">
        <v>51</v>
      </c>
      <c r="U117" s="1">
        <v>9</v>
      </c>
      <c r="V117" s="1">
        <v>7</v>
      </c>
      <c r="W117" s="1">
        <v>33</v>
      </c>
      <c r="X117" s="1">
        <v>5</v>
      </c>
      <c r="Y117" s="1">
        <v>40</v>
      </c>
      <c r="Z117" s="1">
        <v>14</v>
      </c>
      <c r="AA117" s="1">
        <v>15</v>
      </c>
      <c r="AB117" s="1">
        <v>39</v>
      </c>
      <c r="AC117" s="1">
        <v>88</v>
      </c>
      <c r="AD117" s="1">
        <v>10</v>
      </c>
      <c r="AE117" s="1">
        <v>3</v>
      </c>
      <c r="AF117" s="1">
        <v>34</v>
      </c>
      <c r="AG117" s="1">
        <v>0</v>
      </c>
      <c r="AH117" s="106">
        <f t="shared" si="157"/>
        <v>0.19729729729729731</v>
      </c>
      <c r="AI117" s="106">
        <f t="shared" si="158"/>
        <v>4.3243243243243246E-2</v>
      </c>
      <c r="AJ117" s="106">
        <f t="shared" si="159"/>
        <v>0.24864864864864866</v>
      </c>
      <c r="AK117" s="6">
        <f t="shared" si="160"/>
        <v>4.0540540540540543E-2</v>
      </c>
      <c r="AL117" s="106">
        <f t="shared" si="161"/>
        <v>0.4702702702702703</v>
      </c>
      <c r="AM117" s="38">
        <v>19910</v>
      </c>
      <c r="AN117" s="38">
        <v>55278</v>
      </c>
      <c r="AO117" s="106">
        <f t="shared" si="162"/>
        <v>0.48918918918918919</v>
      </c>
      <c r="AP117" s="1">
        <v>370</v>
      </c>
      <c r="AQ117" s="1">
        <v>97</v>
      </c>
      <c r="AR117" s="1">
        <v>265</v>
      </c>
      <c r="AS117" s="1">
        <v>105</v>
      </c>
      <c r="AT117" s="1">
        <v>39</v>
      </c>
      <c r="AU117" s="1">
        <v>9</v>
      </c>
      <c r="AV117" s="1">
        <v>25</v>
      </c>
      <c r="AW117" s="1">
        <v>11</v>
      </c>
      <c r="AX117" s="1">
        <v>3</v>
      </c>
      <c r="AY117" s="1">
        <v>35</v>
      </c>
      <c r="AZ117" s="11">
        <v>30</v>
      </c>
      <c r="BA117" s="1">
        <v>9</v>
      </c>
      <c r="BB117" s="1">
        <v>20</v>
      </c>
      <c r="BC117" s="1">
        <v>17</v>
      </c>
      <c r="BD117" s="1">
        <v>37</v>
      </c>
      <c r="BE117" s="1">
        <v>0</v>
      </c>
      <c r="BF117" s="1">
        <v>95</v>
      </c>
      <c r="BG117" s="1">
        <v>0</v>
      </c>
      <c r="BH117" s="1">
        <v>0</v>
      </c>
      <c r="BI117" s="106">
        <f t="shared" si="140"/>
        <v>0.24242424242424243</v>
      </c>
      <c r="BJ117" s="1">
        <v>18.5</v>
      </c>
      <c r="BK117" s="1">
        <v>6.1</v>
      </c>
      <c r="BL117" s="1">
        <v>7.6</v>
      </c>
      <c r="BM117" s="1">
        <v>4.4000000000000004</v>
      </c>
      <c r="BN117" s="1">
        <v>12.2</v>
      </c>
      <c r="BO117" s="1">
        <v>5.7</v>
      </c>
      <c r="BP117" s="1">
        <v>6.7</v>
      </c>
      <c r="BQ117" s="1">
        <v>4.4000000000000004</v>
      </c>
      <c r="BR117" s="1">
        <v>2.2000000000000002</v>
      </c>
      <c r="BS117" s="1">
        <v>4.5</v>
      </c>
      <c r="BT117" s="1">
        <v>4.5999999999999996</v>
      </c>
      <c r="BU117" s="1">
        <v>6.2</v>
      </c>
      <c r="BV117" s="1">
        <v>3.6</v>
      </c>
      <c r="BW117" s="1">
        <v>7.2</v>
      </c>
      <c r="BX117" s="1">
        <v>2.4</v>
      </c>
      <c r="BY117" s="1">
        <v>1.2</v>
      </c>
      <c r="BZ117" s="1">
        <v>0.7</v>
      </c>
      <c r="CA117" s="1">
        <v>1.8</v>
      </c>
      <c r="CB117" s="1">
        <f t="shared" si="137"/>
        <v>32.200000000000003</v>
      </c>
      <c r="CC117" s="1">
        <f t="shared" si="138"/>
        <v>54.500000000000007</v>
      </c>
      <c r="CD117" s="1">
        <f t="shared" si="139"/>
        <v>13.299999999999999</v>
      </c>
    </row>
    <row r="118" spans="1:82" x14ac:dyDescent="0.25">
      <c r="A118" s="7" t="s">
        <v>776</v>
      </c>
      <c r="B118" t="s">
        <v>777</v>
      </c>
      <c r="C118" s="1" t="s">
        <v>778</v>
      </c>
      <c r="D118" s="1" t="s">
        <v>2099</v>
      </c>
      <c r="E118" t="s">
        <v>553</v>
      </c>
      <c r="F118" s="8" t="s">
        <v>554</v>
      </c>
      <c r="G118" s="8" t="s">
        <v>440</v>
      </c>
      <c r="H118" s="8" t="s">
        <v>779</v>
      </c>
      <c r="I118" s="8" t="s">
        <v>780</v>
      </c>
      <c r="J118" s="8">
        <v>5422564</v>
      </c>
      <c r="K118" s="8" t="s">
        <v>164</v>
      </c>
      <c r="L118" s="32">
        <v>2.8041717662657706</v>
      </c>
      <c r="M118" s="1">
        <v>7500</v>
      </c>
      <c r="N118" s="102">
        <f t="shared" si="179"/>
        <v>2674.5865179248699</v>
      </c>
      <c r="O118" s="1">
        <v>3579</v>
      </c>
      <c r="P118" s="21">
        <v>2.06</v>
      </c>
      <c r="Q118" s="1">
        <v>7365</v>
      </c>
      <c r="R118" s="1">
        <v>180</v>
      </c>
      <c r="S118" s="1">
        <v>181</v>
      </c>
      <c r="T118" s="1">
        <v>210</v>
      </c>
      <c r="U118" s="1">
        <v>365</v>
      </c>
      <c r="V118" s="1">
        <v>286</v>
      </c>
      <c r="W118" s="1">
        <v>213</v>
      </c>
      <c r="X118" s="1">
        <v>166</v>
      </c>
      <c r="Y118" s="1">
        <v>149</v>
      </c>
      <c r="Z118" s="1">
        <v>132</v>
      </c>
      <c r="AA118" s="1">
        <v>479</v>
      </c>
      <c r="AB118" s="1">
        <v>406</v>
      </c>
      <c r="AC118" s="1">
        <v>375</v>
      </c>
      <c r="AD118" s="1">
        <v>206</v>
      </c>
      <c r="AE118" s="1">
        <v>106</v>
      </c>
      <c r="AF118" s="1">
        <v>68</v>
      </c>
      <c r="AG118" s="1">
        <v>57</v>
      </c>
      <c r="AH118" s="106">
        <f t="shared" si="157"/>
        <v>0.15954177144453757</v>
      </c>
      <c r="AI118" s="106">
        <f t="shared" si="158"/>
        <v>0.18189438390611903</v>
      </c>
      <c r="AJ118" s="106">
        <f t="shared" si="159"/>
        <v>0.18440905280804695</v>
      </c>
      <c r="AK118" s="6">
        <f t="shared" si="160"/>
        <v>0.1338362671137189</v>
      </c>
      <c r="AL118" s="106">
        <f t="shared" si="161"/>
        <v>0.34031852472757751</v>
      </c>
      <c r="AM118" s="38">
        <v>28426</v>
      </c>
      <c r="AN118" s="38">
        <v>46219</v>
      </c>
      <c r="AO118" s="106">
        <f t="shared" si="162"/>
        <v>0.5258452081587035</v>
      </c>
      <c r="AP118" s="1">
        <v>3579</v>
      </c>
      <c r="AQ118" s="1">
        <v>675</v>
      </c>
      <c r="AR118" s="1">
        <v>2156</v>
      </c>
      <c r="AS118" s="1">
        <v>1423</v>
      </c>
      <c r="AT118" s="1">
        <v>22</v>
      </c>
      <c r="AU118" s="1">
        <v>79</v>
      </c>
      <c r="AV118" s="1">
        <v>453</v>
      </c>
      <c r="AW118" s="1">
        <v>318</v>
      </c>
      <c r="AX118" s="1">
        <v>205</v>
      </c>
      <c r="AY118" s="1">
        <v>332</v>
      </c>
      <c r="AZ118" s="11">
        <v>191</v>
      </c>
      <c r="BA118" s="1">
        <v>119</v>
      </c>
      <c r="BB118" s="1">
        <v>137</v>
      </c>
      <c r="BC118" s="1">
        <v>621</v>
      </c>
      <c r="BD118" s="1">
        <v>250</v>
      </c>
      <c r="BE118" s="1">
        <v>9</v>
      </c>
      <c r="BF118" s="1">
        <v>792</v>
      </c>
      <c r="BG118" s="1">
        <v>20</v>
      </c>
      <c r="BH118" s="1">
        <v>0</v>
      </c>
      <c r="BI118" s="106">
        <f t="shared" si="140"/>
        <v>0.26240135287485905</v>
      </c>
      <c r="BJ118" s="1">
        <v>4.4000000000000004</v>
      </c>
      <c r="BK118" s="1">
        <v>5.9</v>
      </c>
      <c r="BL118" s="1">
        <v>3.3</v>
      </c>
      <c r="BM118" s="1">
        <v>3.5</v>
      </c>
      <c r="BN118" s="1">
        <v>6.1</v>
      </c>
      <c r="BO118" s="1">
        <v>8.3000000000000007</v>
      </c>
      <c r="BP118" s="1">
        <v>6</v>
      </c>
      <c r="BQ118" s="1">
        <v>5.4</v>
      </c>
      <c r="BR118" s="1">
        <v>5.4</v>
      </c>
      <c r="BS118" s="1">
        <v>5.2</v>
      </c>
      <c r="BT118" s="1">
        <v>4.5</v>
      </c>
      <c r="BU118" s="1">
        <v>6.3</v>
      </c>
      <c r="BV118" s="1">
        <v>10.4</v>
      </c>
      <c r="BW118" s="1">
        <v>6.6</v>
      </c>
      <c r="BX118" s="1">
        <v>6.5</v>
      </c>
      <c r="BY118" s="1">
        <v>3.8</v>
      </c>
      <c r="BZ118" s="1">
        <v>2.8</v>
      </c>
      <c r="CA118" s="1">
        <v>5.6</v>
      </c>
      <c r="CB118" s="1">
        <f t="shared" si="137"/>
        <v>13.600000000000001</v>
      </c>
      <c r="CC118" s="1">
        <f t="shared" si="138"/>
        <v>61.099999999999994</v>
      </c>
      <c r="CD118" s="1">
        <f t="shared" si="139"/>
        <v>25.299999999999997</v>
      </c>
    </row>
    <row r="119" spans="1:82" x14ac:dyDescent="0.25">
      <c r="A119" s="7" t="s">
        <v>788</v>
      </c>
      <c r="B119" t="s">
        <v>789</v>
      </c>
      <c r="C119" s="1" t="s">
        <v>790</v>
      </c>
      <c r="D119" s="1" t="s">
        <v>2099</v>
      </c>
      <c r="E119" t="s">
        <v>553</v>
      </c>
      <c r="F119" s="8" t="s">
        <v>554</v>
      </c>
      <c r="G119" s="8" t="s">
        <v>440</v>
      </c>
      <c r="H119" s="8" t="s">
        <v>791</v>
      </c>
      <c r="I119" s="8" t="s">
        <v>792</v>
      </c>
      <c r="J119" s="8">
        <v>5423092</v>
      </c>
      <c r="K119" s="8" t="s">
        <v>166</v>
      </c>
      <c r="L119" s="32">
        <v>0.4812420009062735</v>
      </c>
      <c r="M119" s="1">
        <v>897</v>
      </c>
      <c r="N119" s="102">
        <f t="shared" si="179"/>
        <v>1863.9270851479553</v>
      </c>
      <c r="O119" s="1">
        <v>320</v>
      </c>
      <c r="P119" s="21">
        <v>2.74</v>
      </c>
      <c r="Q119" s="1">
        <v>878</v>
      </c>
      <c r="R119" s="1">
        <v>28</v>
      </c>
      <c r="S119" s="1">
        <v>21</v>
      </c>
      <c r="T119" s="1">
        <v>12</v>
      </c>
      <c r="U119" s="1">
        <v>17</v>
      </c>
      <c r="V119" s="1">
        <v>12</v>
      </c>
      <c r="W119" s="1">
        <v>12</v>
      </c>
      <c r="X119" s="1">
        <v>22</v>
      </c>
      <c r="Y119" s="1">
        <v>7</v>
      </c>
      <c r="Z119" s="1">
        <v>23</v>
      </c>
      <c r="AA119" s="1">
        <v>13</v>
      </c>
      <c r="AB119" s="1">
        <v>21</v>
      </c>
      <c r="AC119" s="1">
        <v>83</v>
      </c>
      <c r="AD119" s="1">
        <v>34</v>
      </c>
      <c r="AE119" s="1">
        <v>1</v>
      </c>
      <c r="AF119" s="1">
        <v>10</v>
      </c>
      <c r="AG119" s="1">
        <v>4</v>
      </c>
      <c r="AH119" s="106">
        <f t="shared" si="157"/>
        <v>0.19062499999999999</v>
      </c>
      <c r="AI119" s="106">
        <f t="shared" si="158"/>
        <v>9.0624999999999997E-2</v>
      </c>
      <c r="AJ119" s="106">
        <f t="shared" si="159"/>
        <v>0.2</v>
      </c>
      <c r="AK119" s="6">
        <f t="shared" si="160"/>
        <v>4.0625000000000001E-2</v>
      </c>
      <c r="AL119" s="106">
        <f t="shared" si="161"/>
        <v>0.47812500000000002</v>
      </c>
      <c r="AM119" s="38">
        <v>24710</v>
      </c>
      <c r="AN119" s="38">
        <v>52500</v>
      </c>
      <c r="AO119" s="106">
        <f t="shared" si="162"/>
        <v>0.48125000000000001</v>
      </c>
      <c r="AP119" s="1">
        <v>320</v>
      </c>
      <c r="AQ119" s="1">
        <v>54</v>
      </c>
      <c r="AR119" s="1">
        <v>249</v>
      </c>
      <c r="AS119" s="1">
        <v>71</v>
      </c>
      <c r="AT119" s="1">
        <v>10</v>
      </c>
      <c r="AU119" s="1">
        <v>3</v>
      </c>
      <c r="AV119" s="1">
        <v>45</v>
      </c>
      <c r="AW119" s="1">
        <v>14</v>
      </c>
      <c r="AX119" s="1">
        <v>8</v>
      </c>
      <c r="AY119" s="1">
        <v>16</v>
      </c>
      <c r="AZ119" s="11">
        <v>13</v>
      </c>
      <c r="BA119" s="1">
        <v>25</v>
      </c>
      <c r="BB119" s="1">
        <v>0</v>
      </c>
      <c r="BC119" s="1">
        <v>34</v>
      </c>
      <c r="BD119" s="1">
        <v>0</v>
      </c>
      <c r="BE119" s="1">
        <v>0</v>
      </c>
      <c r="BF119" s="1">
        <v>132</v>
      </c>
      <c r="BG119" s="1">
        <v>0</v>
      </c>
      <c r="BH119" s="1">
        <v>0</v>
      </c>
      <c r="BI119" s="106">
        <f t="shared" si="140"/>
        <v>0.20333333333333334</v>
      </c>
      <c r="BJ119" s="1">
        <v>6.5</v>
      </c>
      <c r="BK119" s="1">
        <v>2.6</v>
      </c>
      <c r="BL119" s="1">
        <v>1.6</v>
      </c>
      <c r="BM119" s="1">
        <v>6.9</v>
      </c>
      <c r="BN119" s="1">
        <v>4.2</v>
      </c>
      <c r="BO119" s="1">
        <v>15.1</v>
      </c>
      <c r="BP119" s="1">
        <v>4.5999999999999996</v>
      </c>
      <c r="BQ119" s="1">
        <v>4.5</v>
      </c>
      <c r="BR119" s="1">
        <v>6.1</v>
      </c>
      <c r="BS119" s="1">
        <v>3.8</v>
      </c>
      <c r="BT119" s="1">
        <v>9.4</v>
      </c>
      <c r="BU119" s="1">
        <v>6.7</v>
      </c>
      <c r="BV119" s="1">
        <v>9.5</v>
      </c>
      <c r="BW119" s="1">
        <v>6.7</v>
      </c>
      <c r="BX119" s="1">
        <v>5.2</v>
      </c>
      <c r="BY119" s="1">
        <v>2</v>
      </c>
      <c r="BZ119" s="1">
        <v>2.6</v>
      </c>
      <c r="CA119" s="1">
        <v>2.2000000000000002</v>
      </c>
      <c r="CB119" s="1">
        <f t="shared" si="137"/>
        <v>10.7</v>
      </c>
      <c r="CC119" s="1">
        <f t="shared" si="138"/>
        <v>70.800000000000011</v>
      </c>
      <c r="CD119" s="1">
        <f t="shared" si="139"/>
        <v>18.7</v>
      </c>
    </row>
    <row r="120" spans="1:82" s="18" customFormat="1" x14ac:dyDescent="0.25">
      <c r="A120" s="7" t="s">
        <v>897</v>
      </c>
      <c r="B120" t="s">
        <v>898</v>
      </c>
      <c r="C120" s="1" t="s">
        <v>899</v>
      </c>
      <c r="D120" s="1" t="s">
        <v>2099</v>
      </c>
      <c r="E120" t="s">
        <v>553</v>
      </c>
      <c r="F120" s="8" t="s">
        <v>554</v>
      </c>
      <c r="G120" s="8" t="s">
        <v>440</v>
      </c>
      <c r="H120" s="8" t="s">
        <v>900</v>
      </c>
      <c r="I120" s="8" t="s">
        <v>901</v>
      </c>
      <c r="J120" s="8">
        <v>5431324</v>
      </c>
      <c r="K120" s="8" t="s">
        <v>186</v>
      </c>
      <c r="L120" s="32">
        <v>0.46903565755312443</v>
      </c>
      <c r="M120" s="1">
        <v>771</v>
      </c>
      <c r="N120" s="102">
        <f t="shared" si="179"/>
        <v>1643.7982647676934</v>
      </c>
      <c r="O120" s="1">
        <v>293</v>
      </c>
      <c r="P120" s="21">
        <v>2.34</v>
      </c>
      <c r="Q120" s="1">
        <v>687</v>
      </c>
      <c r="R120" s="1">
        <v>13</v>
      </c>
      <c r="S120" s="1">
        <v>13</v>
      </c>
      <c r="T120" s="1">
        <v>19</v>
      </c>
      <c r="U120" s="1">
        <v>20</v>
      </c>
      <c r="V120" s="1">
        <v>17</v>
      </c>
      <c r="W120" s="1">
        <v>13</v>
      </c>
      <c r="X120" s="1">
        <v>12</v>
      </c>
      <c r="Y120" s="1">
        <v>13</v>
      </c>
      <c r="Z120" s="1">
        <v>8</v>
      </c>
      <c r="AA120" s="1">
        <v>26</v>
      </c>
      <c r="AB120" s="1">
        <v>34</v>
      </c>
      <c r="AC120" s="1">
        <v>45</v>
      </c>
      <c r="AD120" s="1">
        <v>20</v>
      </c>
      <c r="AE120" s="1">
        <v>13</v>
      </c>
      <c r="AF120" s="1">
        <v>11</v>
      </c>
      <c r="AG120" s="1">
        <v>16</v>
      </c>
      <c r="AH120" s="106">
        <f t="shared" si="157"/>
        <v>0.15358361774744028</v>
      </c>
      <c r="AI120" s="106">
        <f t="shared" si="158"/>
        <v>0.12627986348122866</v>
      </c>
      <c r="AJ120" s="106">
        <f t="shared" si="159"/>
        <v>0.15699658703071673</v>
      </c>
      <c r="AK120" s="6">
        <f t="shared" si="160"/>
        <v>8.8737201365187715E-2</v>
      </c>
      <c r="AL120" s="106">
        <f t="shared" si="161"/>
        <v>0.47440273037542663</v>
      </c>
      <c r="AM120" s="38">
        <v>29064</v>
      </c>
      <c r="AN120" s="38">
        <v>58295</v>
      </c>
      <c r="AO120" s="106">
        <f t="shared" si="162"/>
        <v>0.43686006825938567</v>
      </c>
      <c r="AP120" s="1">
        <v>293</v>
      </c>
      <c r="AQ120" s="1">
        <v>61</v>
      </c>
      <c r="AR120" s="1">
        <v>236</v>
      </c>
      <c r="AS120" s="1">
        <v>57</v>
      </c>
      <c r="AT120" s="1">
        <v>3</v>
      </c>
      <c r="AU120" s="1">
        <v>7</v>
      </c>
      <c r="AV120" s="1">
        <v>35</v>
      </c>
      <c r="AW120" s="1">
        <v>32</v>
      </c>
      <c r="AX120" s="1">
        <v>3</v>
      </c>
      <c r="AY120" s="1">
        <v>12</v>
      </c>
      <c r="AZ120" s="11">
        <v>21</v>
      </c>
      <c r="BA120" s="1">
        <v>7</v>
      </c>
      <c r="BB120" s="1">
        <v>5</v>
      </c>
      <c r="BC120" s="1">
        <v>49</v>
      </c>
      <c r="BD120" s="1">
        <v>11</v>
      </c>
      <c r="BE120" s="1">
        <v>0</v>
      </c>
      <c r="BF120" s="1">
        <v>104</v>
      </c>
      <c r="BG120" s="1">
        <v>1</v>
      </c>
      <c r="BH120" s="1">
        <v>0</v>
      </c>
      <c r="BI120" s="106">
        <f t="shared" si="140"/>
        <v>0.1793103448275862</v>
      </c>
      <c r="BJ120" s="1">
        <v>3.1</v>
      </c>
      <c r="BK120" s="1">
        <v>4.4000000000000004</v>
      </c>
      <c r="BL120" s="1">
        <v>4.8</v>
      </c>
      <c r="BM120" s="1">
        <v>7</v>
      </c>
      <c r="BN120" s="1">
        <v>3.2</v>
      </c>
      <c r="BO120" s="1">
        <v>0.3</v>
      </c>
      <c r="BP120" s="1">
        <v>2.5</v>
      </c>
      <c r="BQ120" s="1">
        <v>3</v>
      </c>
      <c r="BR120" s="1">
        <v>6</v>
      </c>
      <c r="BS120" s="1">
        <v>10.199999999999999</v>
      </c>
      <c r="BT120" s="1">
        <v>3.5</v>
      </c>
      <c r="BU120" s="1">
        <v>6.2</v>
      </c>
      <c r="BV120" s="1">
        <v>8</v>
      </c>
      <c r="BW120" s="1">
        <v>15.8</v>
      </c>
      <c r="BX120" s="1">
        <v>8.8000000000000007</v>
      </c>
      <c r="BY120" s="1">
        <v>5.4</v>
      </c>
      <c r="BZ120" s="1">
        <v>3.4</v>
      </c>
      <c r="CA120" s="1">
        <v>4.3</v>
      </c>
      <c r="CB120" s="1">
        <f t="shared" si="137"/>
        <v>12.3</v>
      </c>
      <c r="CC120" s="1">
        <f t="shared" si="138"/>
        <v>49.900000000000006</v>
      </c>
      <c r="CD120" s="1">
        <f t="shared" si="139"/>
        <v>37.699999999999996</v>
      </c>
    </row>
    <row r="121" spans="1:82" x14ac:dyDescent="0.25">
      <c r="A121" s="7" t="s">
        <v>948</v>
      </c>
      <c r="B121" t="s">
        <v>949</v>
      </c>
      <c r="C121" s="1" t="s">
        <v>950</v>
      </c>
      <c r="D121" s="1" t="s">
        <v>2099</v>
      </c>
      <c r="E121" t="s">
        <v>553</v>
      </c>
      <c r="F121" s="8" t="s">
        <v>554</v>
      </c>
      <c r="G121" s="8" t="s">
        <v>440</v>
      </c>
      <c r="H121" s="8" t="s">
        <v>951</v>
      </c>
      <c r="I121" s="8" t="s">
        <v>952</v>
      </c>
      <c r="J121" s="8">
        <v>5434756</v>
      </c>
      <c r="K121" s="8" t="s">
        <v>195</v>
      </c>
      <c r="L121" s="32">
        <v>0.97106410981637903</v>
      </c>
      <c r="M121" s="1">
        <v>389</v>
      </c>
      <c r="N121" s="102">
        <f t="shared" si="179"/>
        <v>400.59147080778939</v>
      </c>
      <c r="O121" s="1">
        <v>101</v>
      </c>
      <c r="P121" s="21">
        <v>3.85</v>
      </c>
      <c r="Q121" s="1">
        <v>389</v>
      </c>
      <c r="R121" s="1">
        <v>2</v>
      </c>
      <c r="S121" s="1">
        <v>4</v>
      </c>
      <c r="T121" s="1">
        <v>0</v>
      </c>
      <c r="U121" s="1">
        <v>4</v>
      </c>
      <c r="V121" s="1">
        <v>6</v>
      </c>
      <c r="W121" s="1">
        <v>0</v>
      </c>
      <c r="X121" s="1">
        <v>0</v>
      </c>
      <c r="Y121" s="1">
        <v>8</v>
      </c>
      <c r="Z121" s="1">
        <v>32</v>
      </c>
      <c r="AA121" s="1">
        <v>0</v>
      </c>
      <c r="AB121" s="1">
        <v>3</v>
      </c>
      <c r="AC121" s="1">
        <v>38</v>
      </c>
      <c r="AD121" s="1">
        <v>0</v>
      </c>
      <c r="AE121" s="1">
        <v>0</v>
      </c>
      <c r="AF121" s="1">
        <v>4</v>
      </c>
      <c r="AG121" s="1">
        <v>0</v>
      </c>
      <c r="AH121" s="106">
        <f t="shared" si="157"/>
        <v>5.9405940594059403E-2</v>
      </c>
      <c r="AI121" s="106">
        <f t="shared" si="158"/>
        <v>9.9009900990099015E-2</v>
      </c>
      <c r="AJ121" s="106">
        <f t="shared" si="159"/>
        <v>0.39603960396039606</v>
      </c>
      <c r="AK121" s="6">
        <f t="shared" si="160"/>
        <v>0</v>
      </c>
      <c r="AL121" s="106">
        <f t="shared" si="161"/>
        <v>0.44554455445544555</v>
      </c>
      <c r="AM121" s="38">
        <v>16037</v>
      </c>
      <c r="AN121" s="38" t="s">
        <v>2009</v>
      </c>
      <c r="AO121" s="106">
        <f t="shared" si="162"/>
        <v>0.5544554455445545</v>
      </c>
      <c r="AP121" s="1">
        <v>101</v>
      </c>
      <c r="AQ121" s="1">
        <v>36</v>
      </c>
      <c r="AR121" s="1">
        <v>99</v>
      </c>
      <c r="AS121" s="1">
        <v>2</v>
      </c>
      <c r="AT121" s="1">
        <v>4</v>
      </c>
      <c r="AU121" s="1">
        <v>0</v>
      </c>
      <c r="AV121" s="1">
        <v>0</v>
      </c>
      <c r="AW121" s="1">
        <v>10</v>
      </c>
      <c r="AX121" s="1">
        <v>0</v>
      </c>
      <c r="AY121" s="1">
        <v>0</v>
      </c>
      <c r="AZ121" s="11">
        <v>32</v>
      </c>
      <c r="BA121" s="1">
        <v>8</v>
      </c>
      <c r="BB121" s="1">
        <v>0</v>
      </c>
      <c r="BC121" s="1">
        <v>3</v>
      </c>
      <c r="BD121" s="1">
        <v>0</v>
      </c>
      <c r="BE121" s="1">
        <v>0</v>
      </c>
      <c r="BF121" s="1">
        <v>38</v>
      </c>
      <c r="BG121" s="1">
        <v>4</v>
      </c>
      <c r="BH121" s="1">
        <v>0</v>
      </c>
      <c r="BI121" s="106">
        <f t="shared" si="140"/>
        <v>0</v>
      </c>
      <c r="BJ121" s="1">
        <v>21.9</v>
      </c>
      <c r="BK121" s="1">
        <v>1.3</v>
      </c>
      <c r="BL121" s="1">
        <v>4.5999999999999996</v>
      </c>
      <c r="BM121" s="1">
        <v>2.2999999999999998</v>
      </c>
      <c r="BN121" s="1">
        <v>14.7</v>
      </c>
      <c r="BO121" s="1">
        <v>1.5</v>
      </c>
      <c r="BP121" s="1">
        <v>1.8</v>
      </c>
      <c r="BQ121" s="1">
        <v>8</v>
      </c>
      <c r="BR121" s="1">
        <v>5.7</v>
      </c>
      <c r="BS121" s="1">
        <v>11.6</v>
      </c>
      <c r="BT121" s="1">
        <v>2.8</v>
      </c>
      <c r="BU121" s="1">
        <v>0</v>
      </c>
      <c r="BV121" s="1">
        <v>8.6999999999999993</v>
      </c>
      <c r="BW121" s="1">
        <v>10.8</v>
      </c>
      <c r="BX121" s="1">
        <v>1.8</v>
      </c>
      <c r="BY121" s="1">
        <v>1</v>
      </c>
      <c r="BZ121" s="1">
        <v>1.5</v>
      </c>
      <c r="CA121" s="1">
        <v>0</v>
      </c>
      <c r="CB121" s="1">
        <f t="shared" si="137"/>
        <v>27.799999999999997</v>
      </c>
      <c r="CC121" s="1">
        <f t="shared" si="138"/>
        <v>57.099999999999994</v>
      </c>
      <c r="CD121" s="1">
        <f t="shared" si="139"/>
        <v>15.100000000000001</v>
      </c>
    </row>
    <row r="122" spans="1:82" x14ac:dyDescent="0.25">
      <c r="A122" s="7" t="s">
        <v>1125</v>
      </c>
      <c r="B122" t="s">
        <v>1126</v>
      </c>
      <c r="C122" s="1" t="s">
        <v>1127</v>
      </c>
      <c r="D122" s="1" t="s">
        <v>2099</v>
      </c>
      <c r="E122" t="s">
        <v>553</v>
      </c>
      <c r="F122" s="8" t="s">
        <v>554</v>
      </c>
      <c r="G122" s="8" t="s">
        <v>440</v>
      </c>
      <c r="H122" s="8" t="s">
        <v>1128</v>
      </c>
      <c r="I122" s="8" t="s">
        <v>1129</v>
      </c>
      <c r="J122" s="8">
        <v>5451724</v>
      </c>
      <c r="K122" s="8" t="s">
        <v>228</v>
      </c>
      <c r="L122" s="32">
        <v>1.4072421862700168</v>
      </c>
      <c r="M122" s="1">
        <v>1557</v>
      </c>
      <c r="N122" s="102">
        <f t="shared" si="179"/>
        <v>1106.4193606410604</v>
      </c>
      <c r="O122" s="1">
        <v>628</v>
      </c>
      <c r="P122" s="21">
        <v>2.36</v>
      </c>
      <c r="Q122" s="1">
        <v>1480</v>
      </c>
      <c r="R122" s="1">
        <v>47</v>
      </c>
      <c r="S122" s="1">
        <v>26</v>
      </c>
      <c r="T122" s="1">
        <v>50</v>
      </c>
      <c r="U122" s="1">
        <v>55</v>
      </c>
      <c r="V122" s="1">
        <v>22</v>
      </c>
      <c r="W122" s="1">
        <v>30</v>
      </c>
      <c r="X122" s="1">
        <v>38</v>
      </c>
      <c r="Y122" s="1">
        <v>94</v>
      </c>
      <c r="Z122" s="1">
        <v>46</v>
      </c>
      <c r="AA122" s="1">
        <v>26</v>
      </c>
      <c r="AB122" s="1">
        <v>38</v>
      </c>
      <c r="AC122" s="1">
        <v>53</v>
      </c>
      <c r="AD122" s="1">
        <v>60</v>
      </c>
      <c r="AE122" s="1">
        <v>4</v>
      </c>
      <c r="AF122" s="1">
        <v>39</v>
      </c>
      <c r="AG122" s="1">
        <v>0</v>
      </c>
      <c r="AH122" s="106">
        <f t="shared" si="157"/>
        <v>0.19585987261146498</v>
      </c>
      <c r="AI122" s="106">
        <f t="shared" si="158"/>
        <v>0.12261146496815287</v>
      </c>
      <c r="AJ122" s="106">
        <f t="shared" si="159"/>
        <v>0.33121019108280253</v>
      </c>
      <c r="AK122" s="6">
        <f t="shared" si="160"/>
        <v>4.1401273885350316E-2</v>
      </c>
      <c r="AL122" s="106">
        <f t="shared" si="161"/>
        <v>0.30891719745222929</v>
      </c>
      <c r="AM122" s="38">
        <v>23449</v>
      </c>
      <c r="AN122" s="38">
        <v>42966</v>
      </c>
      <c r="AO122" s="106">
        <f t="shared" si="162"/>
        <v>0.64968152866242035</v>
      </c>
      <c r="AP122" s="1">
        <v>628</v>
      </c>
      <c r="AQ122" s="1">
        <v>94</v>
      </c>
      <c r="AR122" s="1">
        <v>417</v>
      </c>
      <c r="AS122" s="1">
        <v>211</v>
      </c>
      <c r="AT122" s="1">
        <v>3</v>
      </c>
      <c r="AU122" s="1">
        <v>17</v>
      </c>
      <c r="AV122" s="1">
        <v>83</v>
      </c>
      <c r="AW122" s="1">
        <v>26</v>
      </c>
      <c r="AX122" s="1">
        <v>11</v>
      </c>
      <c r="AY122" s="1">
        <v>34</v>
      </c>
      <c r="AZ122" s="11">
        <v>96</v>
      </c>
      <c r="BA122" s="1">
        <v>28</v>
      </c>
      <c r="BB122" s="1">
        <v>43</v>
      </c>
      <c r="BC122" s="1">
        <v>57</v>
      </c>
      <c r="BD122" s="1">
        <v>7</v>
      </c>
      <c r="BE122" s="1">
        <v>0</v>
      </c>
      <c r="BF122" s="1">
        <v>154</v>
      </c>
      <c r="BG122" s="1">
        <v>2</v>
      </c>
      <c r="BH122" s="1">
        <v>0</v>
      </c>
      <c r="BI122" s="106">
        <f t="shared" si="140"/>
        <v>0.28520499108734404</v>
      </c>
      <c r="BJ122" s="1">
        <v>3.3</v>
      </c>
      <c r="BK122" s="1">
        <v>5</v>
      </c>
      <c r="BL122" s="1">
        <v>4.0999999999999996</v>
      </c>
      <c r="BM122" s="1">
        <v>5.7</v>
      </c>
      <c r="BN122" s="1">
        <v>7.1</v>
      </c>
      <c r="BO122" s="1">
        <v>5.4</v>
      </c>
      <c r="BP122" s="1">
        <v>8.3000000000000007</v>
      </c>
      <c r="BQ122" s="1">
        <v>6.9</v>
      </c>
      <c r="BR122" s="1">
        <v>3.3</v>
      </c>
      <c r="BS122" s="1">
        <v>4</v>
      </c>
      <c r="BT122" s="1">
        <v>5.9</v>
      </c>
      <c r="BU122" s="1">
        <v>6</v>
      </c>
      <c r="BV122" s="1">
        <v>9</v>
      </c>
      <c r="BW122" s="1">
        <v>10.8</v>
      </c>
      <c r="BX122" s="1">
        <v>6</v>
      </c>
      <c r="BY122" s="1">
        <v>2.9</v>
      </c>
      <c r="BZ122" s="1">
        <v>3.1</v>
      </c>
      <c r="CA122" s="1">
        <v>3.1</v>
      </c>
      <c r="CB122" s="1">
        <f t="shared" si="137"/>
        <v>12.4</v>
      </c>
      <c r="CC122" s="1">
        <f t="shared" si="138"/>
        <v>61.6</v>
      </c>
      <c r="CD122" s="1">
        <f t="shared" si="139"/>
        <v>25.900000000000002</v>
      </c>
    </row>
    <row r="123" spans="1:82" s="10" customFormat="1" x14ac:dyDescent="0.25">
      <c r="A123" s="119" t="s">
        <v>1180</v>
      </c>
      <c r="B123" s="10" t="s">
        <v>1181</v>
      </c>
      <c r="C123" s="11" t="s">
        <v>1186</v>
      </c>
      <c r="D123" s="11" t="s">
        <v>2099</v>
      </c>
      <c r="E123" s="10" t="s">
        <v>1183</v>
      </c>
      <c r="F123" s="12" t="s">
        <v>554</v>
      </c>
      <c r="G123" s="12" t="s">
        <v>440</v>
      </c>
      <c r="H123" s="12" t="s">
        <v>1184</v>
      </c>
      <c r="I123" s="12" t="s">
        <v>1185</v>
      </c>
      <c r="J123" s="12">
        <v>5455468</v>
      </c>
      <c r="K123" s="12" t="s">
        <v>239</v>
      </c>
      <c r="L123" s="35">
        <v>0.37259367273872201</v>
      </c>
      <c r="M123" s="11">
        <v>387</v>
      </c>
      <c r="N123" s="13">
        <f t="shared" ref="N123:N124" si="204">M123/L123</f>
        <v>1038.6649809573667</v>
      </c>
      <c r="O123" s="11">
        <v>149</v>
      </c>
      <c r="P123" s="23">
        <f t="shared" ref="P123:P124" si="205">Q123/O123</f>
        <v>2.1946308724832213</v>
      </c>
      <c r="Q123" s="11">
        <v>327</v>
      </c>
      <c r="R123" s="11">
        <v>30</v>
      </c>
      <c r="S123" s="11">
        <v>25</v>
      </c>
      <c r="T123" s="11">
        <v>11</v>
      </c>
      <c r="U123" s="11">
        <v>14</v>
      </c>
      <c r="V123" s="11">
        <v>8</v>
      </c>
      <c r="W123" s="11">
        <v>13</v>
      </c>
      <c r="X123" s="11">
        <v>4</v>
      </c>
      <c r="Y123" s="11">
        <v>4</v>
      </c>
      <c r="Z123" s="11">
        <v>1</v>
      </c>
      <c r="AA123" s="11">
        <v>7</v>
      </c>
      <c r="AB123" s="11">
        <v>13</v>
      </c>
      <c r="AC123" s="11">
        <v>9</v>
      </c>
      <c r="AD123" s="11">
        <v>5</v>
      </c>
      <c r="AE123" s="11">
        <v>2</v>
      </c>
      <c r="AF123" s="11">
        <v>3</v>
      </c>
      <c r="AG123" s="11">
        <v>1</v>
      </c>
      <c r="AH123" s="117">
        <f t="shared" ref="AH123:AH124" si="206">(R123+S123+T123)/(R123+S123+T123+U123+V123+W123+X123+Y123+Z123+AA123+AB123+AC123+AD123+AE123+AF123+AG123)</f>
        <v>0.44</v>
      </c>
      <c r="AI123" s="117">
        <f t="shared" ref="AI123:AI124" si="207">(U123+V123)/(R123+S123+T123+U123+V123+W123+X123+Y123+Z123+AA123+AB123+AC123+AD123+AE123+AF123+AG123)</f>
        <v>0.14666666666666667</v>
      </c>
      <c r="AJ123" s="117">
        <f t="shared" ref="AJ123:AJ124" si="208">(W123+X123+Y123+Z123)/(R123+S123+T123+U123+V123+W123+X123+Y123+Z123+AA123+AB123+AC123+AD123+AE123+AG123+AF123)</f>
        <v>0.14666666666666667</v>
      </c>
      <c r="AK123" s="13">
        <f t="shared" ref="AK123:AK124" si="209">AA123/(R123+S123+T123+U123+V123+W123+X123+Y123+Z123+AA123+AB123+AC123+AD123+AE123+AF123+AG123)</f>
        <v>4.6666666666666669E-2</v>
      </c>
      <c r="AL123" s="117">
        <f t="shared" ref="AL123:AL124" si="210">(AB123+AC123+AD123+AE123+AF123+AG123)/(R123+S123+T123+U123+V123+W123+X123+Y123+Z123+AA123+AB123+AC123+AD123+AE123+AF123+AG123)</f>
        <v>0.22</v>
      </c>
      <c r="AM123" s="40">
        <v>15678</v>
      </c>
      <c r="AN123" s="40">
        <v>23371</v>
      </c>
      <c r="AO123" s="117">
        <f t="shared" ref="AO123:AO124" si="211">(R123+S123+T123+U123+V123+W123+X123+Y123+Z123)/(R123+S123+T123+U123+V123+W123+X123+Y123+Z123+AA123+AB123+AC123+AD123+AE123+AF123+AG123)</f>
        <v>0.73333333333333328</v>
      </c>
      <c r="AP123" s="11">
        <v>149</v>
      </c>
      <c r="AQ123" s="11">
        <v>54</v>
      </c>
      <c r="AR123" s="11">
        <v>52</v>
      </c>
      <c r="AS123" s="11">
        <v>97</v>
      </c>
      <c r="AT123" s="11">
        <v>1</v>
      </c>
      <c r="AU123" s="11">
        <v>10</v>
      </c>
      <c r="AV123" s="11">
        <v>50</v>
      </c>
      <c r="AW123" s="11">
        <v>17</v>
      </c>
      <c r="AX123" s="11">
        <v>7</v>
      </c>
      <c r="AY123" s="11">
        <v>5</v>
      </c>
      <c r="AZ123" s="11">
        <v>5</v>
      </c>
      <c r="BA123" s="11">
        <v>2</v>
      </c>
      <c r="BB123" s="11">
        <v>1</v>
      </c>
      <c r="BC123" s="11">
        <v>15</v>
      </c>
      <c r="BD123" s="11">
        <v>4</v>
      </c>
      <c r="BE123" s="11">
        <v>0</v>
      </c>
      <c r="BF123" s="11">
        <v>17</v>
      </c>
      <c r="BG123" s="11">
        <v>2</v>
      </c>
      <c r="BH123" s="11">
        <v>0</v>
      </c>
      <c r="BI123" s="117">
        <f t="shared" si="140"/>
        <v>0.41176470588235292</v>
      </c>
      <c r="BJ123" s="11">
        <v>6.9</v>
      </c>
      <c r="BK123" s="11">
        <v>5.2</v>
      </c>
      <c r="BL123" s="11">
        <v>3.6</v>
      </c>
      <c r="BM123" s="11">
        <v>13.6</v>
      </c>
      <c r="BN123" s="11">
        <v>11.3</v>
      </c>
      <c r="BO123" s="11">
        <v>2.8</v>
      </c>
      <c r="BP123" s="11">
        <v>5</v>
      </c>
      <c r="BQ123" s="11">
        <v>1.9</v>
      </c>
      <c r="BR123" s="11">
        <v>8.9</v>
      </c>
      <c r="BS123" s="11">
        <v>5.6</v>
      </c>
      <c r="BT123" s="11">
        <v>4.9000000000000004</v>
      </c>
      <c r="BU123" s="11">
        <v>5.4</v>
      </c>
      <c r="BV123" s="11">
        <v>7.5</v>
      </c>
      <c r="BW123" s="11">
        <v>4.7</v>
      </c>
      <c r="BX123" s="11">
        <v>5.5</v>
      </c>
      <c r="BY123" s="11">
        <v>2.6</v>
      </c>
      <c r="BZ123" s="11">
        <v>2.2000000000000002</v>
      </c>
      <c r="CA123" s="11">
        <v>2.6</v>
      </c>
      <c r="CB123" s="11">
        <f t="shared" si="137"/>
        <v>15.700000000000001</v>
      </c>
      <c r="CC123" s="11">
        <f t="shared" si="138"/>
        <v>66.900000000000006</v>
      </c>
      <c r="CD123" s="11">
        <f t="shared" si="139"/>
        <v>17.600000000000001</v>
      </c>
    </row>
    <row r="124" spans="1:82" s="10" customFormat="1" x14ac:dyDescent="0.25">
      <c r="A124" s="119" t="s">
        <v>1241</v>
      </c>
      <c r="B124" s="10" t="s">
        <v>1242</v>
      </c>
      <c r="C124" s="11" t="s">
        <v>1243</v>
      </c>
      <c r="D124" s="11" t="s">
        <v>2099</v>
      </c>
      <c r="E124" s="10" t="s">
        <v>1244</v>
      </c>
      <c r="F124" s="12" t="s">
        <v>554</v>
      </c>
      <c r="G124" s="12" t="s">
        <v>440</v>
      </c>
      <c r="H124" s="12" t="s">
        <v>1245</v>
      </c>
      <c r="I124" s="12" t="s">
        <v>1246</v>
      </c>
      <c r="J124" s="12">
        <v>5459068</v>
      </c>
      <c r="K124" s="12" t="s">
        <v>250</v>
      </c>
      <c r="L124" s="35">
        <v>4.8274068301185897</v>
      </c>
      <c r="M124" s="11">
        <v>5503</v>
      </c>
      <c r="N124" s="13">
        <f t="shared" si="204"/>
        <v>1139.9494995255691</v>
      </c>
      <c r="O124" s="11">
        <v>2297</v>
      </c>
      <c r="P124" s="23">
        <f t="shared" si="205"/>
        <v>2.3957335655202439</v>
      </c>
      <c r="Q124" s="11">
        <v>5503</v>
      </c>
      <c r="R124" s="11">
        <v>188</v>
      </c>
      <c r="S124" s="11">
        <v>164</v>
      </c>
      <c r="T124" s="11">
        <v>135</v>
      </c>
      <c r="U124" s="11">
        <v>195</v>
      </c>
      <c r="V124" s="11">
        <v>81</v>
      </c>
      <c r="W124" s="11">
        <v>56</v>
      </c>
      <c r="X124" s="11">
        <v>205</v>
      </c>
      <c r="Y124" s="11">
        <v>66</v>
      </c>
      <c r="Z124" s="11">
        <v>152</v>
      </c>
      <c r="AA124" s="11">
        <v>219</v>
      </c>
      <c r="AB124" s="11">
        <v>220</v>
      </c>
      <c r="AC124" s="11">
        <v>202</v>
      </c>
      <c r="AD124" s="11">
        <v>137</v>
      </c>
      <c r="AE124" s="11">
        <v>110</v>
      </c>
      <c r="AF124" s="11">
        <v>101</v>
      </c>
      <c r="AG124" s="11">
        <v>65</v>
      </c>
      <c r="AH124" s="117">
        <f t="shared" si="206"/>
        <v>0.21210801393728224</v>
      </c>
      <c r="AI124" s="117">
        <f t="shared" si="207"/>
        <v>0.12020905923344948</v>
      </c>
      <c r="AJ124" s="117">
        <f t="shared" si="208"/>
        <v>0.20862369337979095</v>
      </c>
      <c r="AK124" s="13">
        <f t="shared" si="209"/>
        <v>9.5383275261324035E-2</v>
      </c>
      <c r="AL124" s="117">
        <f t="shared" si="210"/>
        <v>0.36367595818815329</v>
      </c>
      <c r="AM124" s="40">
        <v>27209</v>
      </c>
      <c r="AN124" s="40">
        <v>45949</v>
      </c>
      <c r="AO124" s="117">
        <f t="shared" si="211"/>
        <v>0.5409407665505227</v>
      </c>
      <c r="AP124" s="11">
        <v>2297</v>
      </c>
      <c r="AQ124" s="11">
        <v>505</v>
      </c>
      <c r="AR124" s="11">
        <v>1568</v>
      </c>
      <c r="AS124" s="11">
        <v>729</v>
      </c>
      <c r="AT124" s="11">
        <v>0</v>
      </c>
      <c r="AU124" s="11">
        <v>53</v>
      </c>
      <c r="AV124" s="11">
        <v>315</v>
      </c>
      <c r="AW124" s="11">
        <v>159</v>
      </c>
      <c r="AX124" s="11">
        <v>47</v>
      </c>
      <c r="AY124" s="11">
        <v>126</v>
      </c>
      <c r="AZ124" s="11">
        <v>177</v>
      </c>
      <c r="BA124" s="11">
        <v>115</v>
      </c>
      <c r="BB124" s="11">
        <v>117</v>
      </c>
      <c r="BC124" s="11">
        <v>331</v>
      </c>
      <c r="BD124" s="11">
        <v>66</v>
      </c>
      <c r="BE124" s="11">
        <v>42</v>
      </c>
      <c r="BF124" s="11">
        <v>576</v>
      </c>
      <c r="BG124" s="11">
        <v>39</v>
      </c>
      <c r="BH124" s="11">
        <v>0</v>
      </c>
      <c r="BI124" s="117">
        <f t="shared" si="140"/>
        <v>0.27739251040221913</v>
      </c>
      <c r="BJ124" s="11">
        <v>2.9</v>
      </c>
      <c r="BK124" s="11">
        <v>9.8000000000000007</v>
      </c>
      <c r="BL124" s="11">
        <v>10</v>
      </c>
      <c r="BM124" s="11">
        <v>4.5999999999999996</v>
      </c>
      <c r="BN124" s="11">
        <v>2.9</v>
      </c>
      <c r="BO124" s="11">
        <v>4.3</v>
      </c>
      <c r="BP124" s="11">
        <v>4.9000000000000004</v>
      </c>
      <c r="BQ124" s="11">
        <v>4.5</v>
      </c>
      <c r="BR124" s="11">
        <v>6.6</v>
      </c>
      <c r="BS124" s="11">
        <v>8.6</v>
      </c>
      <c r="BT124" s="11">
        <v>7.4</v>
      </c>
      <c r="BU124" s="11">
        <v>9.6</v>
      </c>
      <c r="BV124" s="11">
        <v>4.9000000000000004</v>
      </c>
      <c r="BW124" s="11">
        <v>5</v>
      </c>
      <c r="BX124" s="11">
        <v>5.4</v>
      </c>
      <c r="BY124" s="11">
        <v>3.9</v>
      </c>
      <c r="BZ124" s="11">
        <v>3.6</v>
      </c>
      <c r="CA124" s="11">
        <v>0.9</v>
      </c>
      <c r="CB124" s="11">
        <f t="shared" si="137"/>
        <v>22.700000000000003</v>
      </c>
      <c r="CC124" s="11">
        <f t="shared" si="138"/>
        <v>58.300000000000004</v>
      </c>
      <c r="CD124" s="11">
        <f t="shared" si="139"/>
        <v>18.8</v>
      </c>
    </row>
    <row r="125" spans="1:82" x14ac:dyDescent="0.25">
      <c r="A125" s="7" t="s">
        <v>1358</v>
      </c>
      <c r="B125" t="s">
        <v>1359</v>
      </c>
      <c r="C125" s="1" t="s">
        <v>1360</v>
      </c>
      <c r="D125" s="1" t="s">
        <v>2099</v>
      </c>
      <c r="E125" t="s">
        <v>553</v>
      </c>
      <c r="F125" s="8" t="s">
        <v>554</v>
      </c>
      <c r="G125" s="8" t="s">
        <v>440</v>
      </c>
      <c r="H125" s="8" t="s">
        <v>1361</v>
      </c>
      <c r="I125" s="8" t="s">
        <v>1362</v>
      </c>
      <c r="J125" s="8">
        <v>5465356</v>
      </c>
      <c r="K125" s="8" t="s">
        <v>272</v>
      </c>
      <c r="L125" s="32">
        <v>0.29181647834201641</v>
      </c>
      <c r="M125" s="1">
        <v>338</v>
      </c>
      <c r="N125" s="102">
        <f t="shared" ref="N125:N188" si="212">M125/L125</f>
        <v>1158.2622130195655</v>
      </c>
      <c r="O125" s="1">
        <v>131</v>
      </c>
      <c r="P125" s="21">
        <v>2.58</v>
      </c>
      <c r="Q125" s="1">
        <v>338</v>
      </c>
      <c r="R125" s="1">
        <v>22</v>
      </c>
      <c r="S125" s="1">
        <v>2</v>
      </c>
      <c r="T125" s="1">
        <v>0</v>
      </c>
      <c r="U125" s="1">
        <v>0</v>
      </c>
      <c r="V125" s="1">
        <v>2</v>
      </c>
      <c r="W125" s="1">
        <v>2</v>
      </c>
      <c r="X125" s="1">
        <v>21</v>
      </c>
      <c r="Y125" s="1">
        <v>0</v>
      </c>
      <c r="Z125" s="1">
        <v>6</v>
      </c>
      <c r="AA125" s="1">
        <v>19</v>
      </c>
      <c r="AB125" s="1">
        <v>15</v>
      </c>
      <c r="AC125" s="1">
        <v>15</v>
      </c>
      <c r="AD125" s="1">
        <v>11</v>
      </c>
      <c r="AE125" s="1">
        <v>0</v>
      </c>
      <c r="AF125" s="1">
        <v>10</v>
      </c>
      <c r="AG125" s="1">
        <v>6</v>
      </c>
      <c r="AH125" s="106">
        <f>(R125+S125+T125)/O125</f>
        <v>0.18320610687022901</v>
      </c>
      <c r="AI125" s="106">
        <f>(U125+V125)/O125</f>
        <v>1.5267175572519083E-2</v>
      </c>
      <c r="AJ125" s="106">
        <f>(W125+X125+Y125+Z125)/O125</f>
        <v>0.22137404580152673</v>
      </c>
      <c r="AK125" s="6">
        <f>AA125/O125</f>
        <v>0.14503816793893129</v>
      </c>
      <c r="AL125" s="106">
        <f>(AB125+AC125+AD125+AE125+AF125+AG125)/O125</f>
        <v>0.4351145038167939</v>
      </c>
      <c r="AM125" s="38">
        <v>31102</v>
      </c>
      <c r="AN125" s="38">
        <v>56250</v>
      </c>
      <c r="AO125" s="106">
        <f>(R125+S125+T125+U125+V125+W125+X125+Y125+Z125)/O125</f>
        <v>0.41984732824427479</v>
      </c>
      <c r="AP125" s="1">
        <v>131</v>
      </c>
      <c r="AQ125" s="1">
        <v>63</v>
      </c>
      <c r="AR125" s="1">
        <v>95</v>
      </c>
      <c r="AS125" s="1">
        <v>36</v>
      </c>
      <c r="AT125" s="1">
        <v>0</v>
      </c>
      <c r="AU125" s="1">
        <v>0</v>
      </c>
      <c r="AV125" s="1">
        <v>24</v>
      </c>
      <c r="AW125" s="1">
        <v>2</v>
      </c>
      <c r="AX125" s="1">
        <v>2</v>
      </c>
      <c r="AY125" s="1">
        <v>0</v>
      </c>
      <c r="AZ125" s="11">
        <v>4</v>
      </c>
      <c r="BA125" s="1">
        <v>23</v>
      </c>
      <c r="BB125" s="1">
        <v>0</v>
      </c>
      <c r="BC125" s="1">
        <v>29</v>
      </c>
      <c r="BD125" s="1">
        <v>5</v>
      </c>
      <c r="BE125" s="1">
        <v>0</v>
      </c>
      <c r="BF125" s="1">
        <v>42</v>
      </c>
      <c r="BG125" s="1">
        <v>0</v>
      </c>
      <c r="BH125" s="1">
        <v>0</v>
      </c>
      <c r="BI125" s="106">
        <f t="shared" si="140"/>
        <v>0.18320610687022901</v>
      </c>
      <c r="BJ125" s="1">
        <v>4.7</v>
      </c>
      <c r="BK125" s="1">
        <v>5.3</v>
      </c>
      <c r="BL125" s="1">
        <v>3</v>
      </c>
      <c r="BM125" s="1">
        <v>1.2</v>
      </c>
      <c r="BN125" s="1">
        <v>3.3</v>
      </c>
      <c r="BO125" s="1">
        <v>6.2</v>
      </c>
      <c r="BP125" s="1">
        <v>5</v>
      </c>
      <c r="BQ125" s="1">
        <v>6.5</v>
      </c>
      <c r="BR125" s="1">
        <v>1.2</v>
      </c>
      <c r="BS125" s="1">
        <v>4.7</v>
      </c>
      <c r="BT125" s="1">
        <v>15.1</v>
      </c>
      <c r="BU125" s="1">
        <v>5</v>
      </c>
      <c r="BV125" s="1">
        <v>3</v>
      </c>
      <c r="BW125" s="1">
        <v>4.4000000000000004</v>
      </c>
      <c r="BX125" s="1">
        <v>14.5</v>
      </c>
      <c r="BY125" s="1">
        <v>9.5</v>
      </c>
      <c r="BZ125" s="1">
        <v>2.1</v>
      </c>
      <c r="CA125" s="1">
        <v>5.3</v>
      </c>
      <c r="CB125" s="1">
        <f t="shared" si="137"/>
        <v>13</v>
      </c>
      <c r="CC125" s="1">
        <f t="shared" si="138"/>
        <v>51.199999999999996</v>
      </c>
      <c r="CD125" s="1">
        <f t="shared" si="139"/>
        <v>35.799999999999997</v>
      </c>
    </row>
    <row r="126" spans="1:82" s="10" customFormat="1" x14ac:dyDescent="0.25">
      <c r="A126" s="119" t="s">
        <v>1489</v>
      </c>
      <c r="B126" s="10" t="s">
        <v>1490</v>
      </c>
      <c r="C126" s="11" t="s">
        <v>1494</v>
      </c>
      <c r="D126" s="11" t="s">
        <v>2099</v>
      </c>
      <c r="E126" s="10" t="s">
        <v>553</v>
      </c>
      <c r="F126" s="12" t="s">
        <v>554</v>
      </c>
      <c r="G126" s="12" t="s">
        <v>440</v>
      </c>
      <c r="H126" s="12" t="s">
        <v>1492</v>
      </c>
      <c r="I126" s="12" t="s">
        <v>1493</v>
      </c>
      <c r="J126" s="12">
        <v>5474740</v>
      </c>
      <c r="K126" s="12" t="s">
        <v>297</v>
      </c>
      <c r="L126" s="35">
        <v>6.5776913898423902E-3</v>
      </c>
      <c r="M126" s="11">
        <v>13</v>
      </c>
      <c r="N126" s="13">
        <f t="shared" si="212"/>
        <v>1976.3773077093992</v>
      </c>
      <c r="O126" s="11">
        <v>5</v>
      </c>
      <c r="P126" s="23">
        <f>Q126/O126</f>
        <v>2.6</v>
      </c>
      <c r="Q126" s="11">
        <v>13</v>
      </c>
      <c r="R126" s="11">
        <v>1</v>
      </c>
      <c r="S126" s="11">
        <v>0</v>
      </c>
      <c r="T126" s="11">
        <v>0</v>
      </c>
      <c r="U126" s="11">
        <v>0</v>
      </c>
      <c r="V126" s="11">
        <v>1</v>
      </c>
      <c r="W126" s="11">
        <v>0</v>
      </c>
      <c r="X126" s="11">
        <v>0</v>
      </c>
      <c r="Y126" s="11">
        <v>0</v>
      </c>
      <c r="Z126" s="11">
        <v>0</v>
      </c>
      <c r="AA126" s="11">
        <v>0</v>
      </c>
      <c r="AB126" s="11">
        <v>0</v>
      </c>
      <c r="AC126" s="11">
        <v>0</v>
      </c>
      <c r="AD126" s="11">
        <v>0</v>
      </c>
      <c r="AE126" s="11">
        <v>1</v>
      </c>
      <c r="AF126" s="11">
        <v>0</v>
      </c>
      <c r="AG126" s="11">
        <v>0</v>
      </c>
      <c r="AH126" s="117">
        <f>(R126+S126+T126)/(R126+S126+T126+U126+V126+W126+X126+Y126+Z126+AA126+AB126+AC126+AD126+AE126+AF126+AG126)</f>
        <v>0.33333333333333331</v>
      </c>
      <c r="AI126" s="117">
        <f>(U126+V126)/(R126+S126+T126+U126+V126+W126+X126+Y126+Z126+AA126+AB126+AC126+AD126+AE126+AF126+AG126)</f>
        <v>0.33333333333333331</v>
      </c>
      <c r="AJ126" s="117">
        <f>(W126+X126+Y126+Z126)/(R126+S126+T126+U126+V126+W126+X126+Y126+Z126+AA126+AB126+AC126+AD126+AE126+AG126+AF126)</f>
        <v>0</v>
      </c>
      <c r="AK126" s="13">
        <f>AA126/(R126+S126+T126+U126+V126+W126+X126+Y126+Z126+AA126+AB126+AC126+AD126+AE126+AF126+AG126)</f>
        <v>0</v>
      </c>
      <c r="AL126" s="117">
        <f>(AB126+AC126+AD126+AE126+AF126+AG126)/(R126+S126+T126+U126+V126+W126+X126+Y126+Z126+AA126+AB126+AC126+AD126+AE126+AF126+AG126)</f>
        <v>0.33333333333333331</v>
      </c>
      <c r="AM126" s="40">
        <v>24686</v>
      </c>
      <c r="AN126" s="40">
        <v>37500</v>
      </c>
      <c r="AO126" s="117">
        <f>(R126+S126+T126+U126+V126+W126+X126+Y126+Z126)/(R126+S126+T126+U126+V126+W126+X126+Y126+Z126+AA126+AB126+AC126+AD126+AE126+AF126+AG126)</f>
        <v>0.66666666666666663</v>
      </c>
      <c r="AP126" s="11">
        <v>5</v>
      </c>
      <c r="AQ126" s="11">
        <v>1</v>
      </c>
      <c r="AR126" s="11">
        <v>3</v>
      </c>
      <c r="AS126" s="11">
        <v>2</v>
      </c>
      <c r="AT126" s="11">
        <v>0</v>
      </c>
      <c r="AU126" s="11">
        <v>0</v>
      </c>
      <c r="AV126" s="11">
        <v>1</v>
      </c>
      <c r="AW126" s="11">
        <v>1</v>
      </c>
      <c r="AX126" s="11">
        <v>0</v>
      </c>
      <c r="AY126" s="11">
        <v>0</v>
      </c>
      <c r="AZ126" s="11">
        <v>1</v>
      </c>
      <c r="BA126" s="11">
        <v>0</v>
      </c>
      <c r="BB126" s="11">
        <v>0</v>
      </c>
      <c r="BC126" s="11">
        <v>1</v>
      </c>
      <c r="BD126" s="11">
        <v>0</v>
      </c>
      <c r="BE126" s="11">
        <v>0</v>
      </c>
      <c r="BF126" s="11">
        <v>1</v>
      </c>
      <c r="BG126" s="11">
        <v>0</v>
      </c>
      <c r="BH126" s="11">
        <v>0</v>
      </c>
      <c r="BI126" s="117">
        <f t="shared" si="140"/>
        <v>0.2</v>
      </c>
      <c r="BJ126" s="11">
        <v>3.7</v>
      </c>
      <c r="BK126" s="11">
        <v>5.8</v>
      </c>
      <c r="BL126" s="11">
        <v>3.7</v>
      </c>
      <c r="BM126" s="11">
        <v>2.7</v>
      </c>
      <c r="BN126" s="11">
        <v>3.3</v>
      </c>
      <c r="BO126" s="11">
        <v>1.3</v>
      </c>
      <c r="BP126" s="11">
        <v>10.1</v>
      </c>
      <c r="BQ126" s="11">
        <v>0</v>
      </c>
      <c r="BR126" s="11">
        <v>0</v>
      </c>
      <c r="BS126" s="11">
        <v>11</v>
      </c>
      <c r="BT126" s="11">
        <v>8.6</v>
      </c>
      <c r="BU126" s="11">
        <v>3.1</v>
      </c>
      <c r="BV126" s="11">
        <v>2.2999999999999998</v>
      </c>
      <c r="BW126" s="11">
        <v>14.9</v>
      </c>
      <c r="BX126" s="11">
        <v>12.7</v>
      </c>
      <c r="BY126" s="11">
        <v>5</v>
      </c>
      <c r="BZ126" s="11">
        <v>9.1</v>
      </c>
      <c r="CA126" s="11">
        <v>2.6</v>
      </c>
      <c r="CB126" s="11">
        <f t="shared" si="137"/>
        <v>13.2</v>
      </c>
      <c r="CC126" s="11">
        <f t="shared" si="138"/>
        <v>42.4</v>
      </c>
      <c r="CD126" s="11">
        <f t="shared" si="139"/>
        <v>44.300000000000004</v>
      </c>
    </row>
    <row r="127" spans="1:82" s="10" customFormat="1" x14ac:dyDescent="0.25">
      <c r="A127" s="7" t="s">
        <v>1505</v>
      </c>
      <c r="B127" t="s">
        <v>1506</v>
      </c>
      <c r="C127" s="1" t="s">
        <v>1507</v>
      </c>
      <c r="D127" s="1" t="s">
        <v>2099</v>
      </c>
      <c r="E127" t="s">
        <v>553</v>
      </c>
      <c r="F127" s="8" t="s">
        <v>554</v>
      </c>
      <c r="G127" s="8" t="s">
        <v>440</v>
      </c>
      <c r="H127" s="8" t="s">
        <v>1508</v>
      </c>
      <c r="I127" s="8" t="s">
        <v>1509</v>
      </c>
      <c r="J127" s="8">
        <v>5475292</v>
      </c>
      <c r="K127" s="8" t="s">
        <v>300</v>
      </c>
      <c r="L127" s="32">
        <v>8.7749372478237433</v>
      </c>
      <c r="M127" s="1">
        <v>13595</v>
      </c>
      <c r="N127" s="102">
        <f t="shared" si="212"/>
        <v>1549.2988287034955</v>
      </c>
      <c r="O127" s="1">
        <v>6044</v>
      </c>
      <c r="P127" s="21">
        <v>2.25</v>
      </c>
      <c r="Q127" s="1">
        <v>13585</v>
      </c>
      <c r="R127" s="1">
        <v>308</v>
      </c>
      <c r="S127" s="1">
        <v>276</v>
      </c>
      <c r="T127" s="1">
        <v>269</v>
      </c>
      <c r="U127" s="1">
        <v>450</v>
      </c>
      <c r="V127" s="1">
        <v>242</v>
      </c>
      <c r="W127" s="1">
        <v>370</v>
      </c>
      <c r="X127" s="1">
        <v>341</v>
      </c>
      <c r="Y127" s="1">
        <v>130</v>
      </c>
      <c r="Z127" s="1">
        <v>353</v>
      </c>
      <c r="AA127" s="1">
        <v>505</v>
      </c>
      <c r="AB127" s="1">
        <v>740</v>
      </c>
      <c r="AC127" s="1">
        <v>784</v>
      </c>
      <c r="AD127" s="1">
        <v>419</v>
      </c>
      <c r="AE127" s="1">
        <v>274</v>
      </c>
      <c r="AF127" s="1">
        <v>350</v>
      </c>
      <c r="AG127" s="1">
        <v>233</v>
      </c>
      <c r="AH127" s="106">
        <f t="shared" ref="AH127:AH163" si="213">(R127+S127+T127)/O127</f>
        <v>0.14113170086035737</v>
      </c>
      <c r="AI127" s="106">
        <f t="shared" ref="AI127:AI163" si="214">(U127+V127)/O127</f>
        <v>0.11449371277299801</v>
      </c>
      <c r="AJ127" s="106">
        <f t="shared" ref="AJ127:AJ163" si="215">(W127+X127+Y127+Z127)/O127</f>
        <v>0.19755129053606882</v>
      </c>
      <c r="AK127" s="6">
        <f t="shared" ref="AK127:AK163" si="216">AA127/O127</f>
        <v>8.3553937789543342E-2</v>
      </c>
      <c r="AL127" s="106">
        <f t="shared" ref="AL127:AL163" si="217">(AB127+AC127+AD127+AE127+AF127+AG127)/O127</f>
        <v>0.46326935804103242</v>
      </c>
      <c r="AM127" s="38">
        <v>33473</v>
      </c>
      <c r="AN127" s="38">
        <v>54954</v>
      </c>
      <c r="AO127" s="106">
        <f t="shared" ref="AO127:AO163" si="218">(R127+S127+T127+U127+V127+W127+X127+Y127+Z127)/O127</f>
        <v>0.45317670416942424</v>
      </c>
      <c r="AP127" s="1">
        <v>6044</v>
      </c>
      <c r="AQ127" s="1">
        <v>585</v>
      </c>
      <c r="AR127" s="1">
        <v>4300</v>
      </c>
      <c r="AS127" s="1">
        <v>1744</v>
      </c>
      <c r="AT127" s="1">
        <v>52</v>
      </c>
      <c r="AU127" s="1">
        <v>71</v>
      </c>
      <c r="AV127" s="1">
        <v>672</v>
      </c>
      <c r="AW127" s="1">
        <v>301</v>
      </c>
      <c r="AX127" s="1">
        <v>278</v>
      </c>
      <c r="AY127" s="1">
        <v>472</v>
      </c>
      <c r="AZ127" s="11">
        <v>507</v>
      </c>
      <c r="BA127" s="1">
        <v>192</v>
      </c>
      <c r="BB127" s="1">
        <v>113</v>
      </c>
      <c r="BC127" s="1">
        <v>813</v>
      </c>
      <c r="BD127" s="1">
        <v>358</v>
      </c>
      <c r="BE127" s="1">
        <v>74</v>
      </c>
      <c r="BF127" s="1">
        <v>1984</v>
      </c>
      <c r="BG127" s="1">
        <v>57</v>
      </c>
      <c r="BH127" s="1">
        <v>0</v>
      </c>
      <c r="BI127" s="106">
        <f t="shared" si="140"/>
        <v>0.22392328398384925</v>
      </c>
      <c r="BJ127" s="1">
        <v>3.8</v>
      </c>
      <c r="BK127" s="1">
        <v>4.8</v>
      </c>
      <c r="BL127" s="1">
        <v>6.3</v>
      </c>
      <c r="BM127" s="1">
        <v>6.2</v>
      </c>
      <c r="BN127" s="1">
        <v>6.3</v>
      </c>
      <c r="BO127" s="1">
        <v>4.9000000000000004</v>
      </c>
      <c r="BP127" s="1">
        <v>5.3</v>
      </c>
      <c r="BQ127" s="1">
        <v>6.3</v>
      </c>
      <c r="BR127" s="1">
        <v>8.1999999999999993</v>
      </c>
      <c r="BS127" s="1">
        <v>5.9</v>
      </c>
      <c r="BT127" s="1">
        <v>7.1</v>
      </c>
      <c r="BU127" s="1">
        <v>7.1</v>
      </c>
      <c r="BV127" s="1">
        <v>6.8</v>
      </c>
      <c r="BW127" s="1">
        <v>7</v>
      </c>
      <c r="BX127" s="1">
        <v>4.8</v>
      </c>
      <c r="BY127" s="1">
        <v>3.8</v>
      </c>
      <c r="BZ127" s="1">
        <v>1.5</v>
      </c>
      <c r="CA127" s="1">
        <v>3.9</v>
      </c>
      <c r="CB127" s="1">
        <f t="shared" si="137"/>
        <v>14.899999999999999</v>
      </c>
      <c r="CC127" s="1">
        <f t="shared" si="138"/>
        <v>64.100000000000009</v>
      </c>
      <c r="CD127" s="1">
        <f t="shared" si="139"/>
        <v>21</v>
      </c>
    </row>
    <row r="128" spans="1:82" x14ac:dyDescent="0.25">
      <c r="A128" s="7" t="s">
        <v>1454</v>
      </c>
      <c r="B128" t="s">
        <v>1455</v>
      </c>
      <c r="C128" s="1" t="s">
        <v>1456</v>
      </c>
      <c r="D128" s="1" t="s">
        <v>2099</v>
      </c>
      <c r="E128" t="s">
        <v>553</v>
      </c>
      <c r="F128" s="8" t="s">
        <v>554</v>
      </c>
      <c r="G128" s="8" t="s">
        <v>440</v>
      </c>
      <c r="H128" s="8" t="s">
        <v>1457</v>
      </c>
      <c r="I128" s="8" t="s">
        <v>1458</v>
      </c>
      <c r="J128" s="8">
        <v>5471212</v>
      </c>
      <c r="K128" s="8" t="s">
        <v>290</v>
      </c>
      <c r="L128" s="32">
        <v>3.6884665204075309</v>
      </c>
      <c r="M128" s="1">
        <v>10842</v>
      </c>
      <c r="N128" s="102">
        <f t="shared" si="212"/>
        <v>2939.4329432064601</v>
      </c>
      <c r="O128" s="1">
        <v>4510</v>
      </c>
      <c r="P128" s="21">
        <v>2.39</v>
      </c>
      <c r="Q128" s="1">
        <v>10801</v>
      </c>
      <c r="R128" s="1">
        <v>181</v>
      </c>
      <c r="S128" s="1">
        <v>294</v>
      </c>
      <c r="T128" s="1">
        <v>308</v>
      </c>
      <c r="U128" s="1">
        <v>86</v>
      </c>
      <c r="V128" s="1">
        <v>255</v>
      </c>
      <c r="W128" s="1">
        <v>292</v>
      </c>
      <c r="X128" s="1">
        <v>158</v>
      </c>
      <c r="Y128" s="1">
        <v>289</v>
      </c>
      <c r="Z128" s="1">
        <v>225</v>
      </c>
      <c r="AA128" s="1">
        <v>497</v>
      </c>
      <c r="AB128" s="1">
        <v>406</v>
      </c>
      <c r="AC128" s="1">
        <v>480</v>
      </c>
      <c r="AD128" s="1">
        <v>509</v>
      </c>
      <c r="AE128" s="1">
        <v>216</v>
      </c>
      <c r="AF128" s="1">
        <v>164</v>
      </c>
      <c r="AG128" s="1">
        <v>150</v>
      </c>
      <c r="AH128" s="106">
        <f t="shared" si="213"/>
        <v>0.17361419068736142</v>
      </c>
      <c r="AI128" s="106">
        <f t="shared" si="214"/>
        <v>7.5609756097560973E-2</v>
      </c>
      <c r="AJ128" s="106">
        <f t="shared" si="215"/>
        <v>0.21374722838137472</v>
      </c>
      <c r="AK128" s="6">
        <f t="shared" si="216"/>
        <v>0.11019955654101996</v>
      </c>
      <c r="AL128" s="106">
        <f t="shared" si="217"/>
        <v>0.42682926829268292</v>
      </c>
      <c r="AM128" s="38">
        <v>29064</v>
      </c>
      <c r="AN128" s="38">
        <v>55189</v>
      </c>
      <c r="AO128" s="106">
        <f t="shared" si="218"/>
        <v>0.4629711751662971</v>
      </c>
      <c r="AP128" s="1">
        <v>4510</v>
      </c>
      <c r="AQ128" s="1">
        <v>749</v>
      </c>
      <c r="AR128" s="1">
        <v>3316</v>
      </c>
      <c r="AS128" s="1">
        <v>1194</v>
      </c>
      <c r="AT128" s="1">
        <v>148</v>
      </c>
      <c r="AU128" s="1">
        <v>114</v>
      </c>
      <c r="AV128" s="1">
        <v>451</v>
      </c>
      <c r="AW128" s="1">
        <v>223</v>
      </c>
      <c r="AX128" s="1">
        <v>163</v>
      </c>
      <c r="AY128" s="1">
        <v>224</v>
      </c>
      <c r="AZ128" s="11">
        <v>313</v>
      </c>
      <c r="BA128" s="1">
        <v>212</v>
      </c>
      <c r="BB128" s="1">
        <v>77</v>
      </c>
      <c r="BC128" s="1">
        <v>656</v>
      </c>
      <c r="BD128" s="1">
        <v>91</v>
      </c>
      <c r="BE128" s="1">
        <v>83</v>
      </c>
      <c r="BF128" s="1">
        <v>1489</v>
      </c>
      <c r="BG128" s="1">
        <v>11</v>
      </c>
      <c r="BH128" s="1">
        <v>0</v>
      </c>
      <c r="BI128" s="106">
        <f t="shared" si="140"/>
        <v>0.19623971797884843</v>
      </c>
      <c r="BJ128" s="1">
        <v>3.9</v>
      </c>
      <c r="BK128" s="1">
        <v>9.9</v>
      </c>
      <c r="BL128" s="1">
        <v>4.2</v>
      </c>
      <c r="BM128" s="1">
        <v>5.2</v>
      </c>
      <c r="BN128" s="1">
        <v>3.1</v>
      </c>
      <c r="BO128" s="1">
        <v>6.9</v>
      </c>
      <c r="BP128" s="1">
        <v>8.1999999999999993</v>
      </c>
      <c r="BQ128" s="1">
        <v>4.0999999999999996</v>
      </c>
      <c r="BR128" s="1">
        <v>6.7</v>
      </c>
      <c r="BS128" s="1">
        <v>4.0999999999999996</v>
      </c>
      <c r="BT128" s="1">
        <v>4.2</v>
      </c>
      <c r="BU128" s="1">
        <v>8.5</v>
      </c>
      <c r="BV128" s="1">
        <v>6.8</v>
      </c>
      <c r="BW128" s="1">
        <v>6.7</v>
      </c>
      <c r="BX128" s="1">
        <v>8.6999999999999993</v>
      </c>
      <c r="BY128" s="1">
        <v>2.7</v>
      </c>
      <c r="BZ128" s="1">
        <v>2</v>
      </c>
      <c r="CA128" s="1">
        <v>4.2</v>
      </c>
      <c r="CB128" s="1">
        <f t="shared" si="137"/>
        <v>18</v>
      </c>
      <c r="CC128" s="1">
        <f t="shared" si="138"/>
        <v>57.800000000000004</v>
      </c>
      <c r="CD128" s="1">
        <f t="shared" si="139"/>
        <v>24.299999999999997</v>
      </c>
    </row>
    <row r="129" spans="1:82" s="18" customFormat="1" x14ac:dyDescent="0.25">
      <c r="A129" s="17" t="s">
        <v>39</v>
      </c>
      <c r="B129" s="42" t="s">
        <v>1984</v>
      </c>
      <c r="D129" s="18" t="s">
        <v>2098</v>
      </c>
      <c r="I129" s="110"/>
      <c r="J129" s="110">
        <v>54039</v>
      </c>
      <c r="K129" s="110" t="s">
        <v>38</v>
      </c>
      <c r="L129" s="34">
        <f>SUM(L112:L128)</f>
        <v>910.13742941008002</v>
      </c>
      <c r="M129" s="17">
        <v>181953</v>
      </c>
      <c r="N129" s="19">
        <f t="shared" si="212"/>
        <v>199.91815974202459</v>
      </c>
      <c r="O129" s="17">
        <v>76919</v>
      </c>
      <c r="P129" s="22">
        <v>2.33</v>
      </c>
      <c r="Q129" s="17">
        <v>179148</v>
      </c>
      <c r="R129" s="17">
        <v>5543</v>
      </c>
      <c r="S129" s="17">
        <v>4659</v>
      </c>
      <c r="T129" s="17">
        <v>4716</v>
      </c>
      <c r="U129" s="17">
        <v>4396</v>
      </c>
      <c r="V129" s="17">
        <v>3985</v>
      </c>
      <c r="W129" s="17">
        <v>3442</v>
      </c>
      <c r="X129" s="17">
        <v>3820</v>
      </c>
      <c r="Y129" s="17">
        <v>4118</v>
      </c>
      <c r="Z129" s="17">
        <v>3476</v>
      </c>
      <c r="AA129" s="17">
        <v>6578</v>
      </c>
      <c r="AB129" s="17">
        <v>7308</v>
      </c>
      <c r="AC129" s="17">
        <v>8144</v>
      </c>
      <c r="AD129" s="17">
        <v>5666</v>
      </c>
      <c r="AE129" s="17">
        <v>3901</v>
      </c>
      <c r="AF129" s="17">
        <v>3337</v>
      </c>
      <c r="AG129" s="17">
        <v>3830</v>
      </c>
      <c r="AH129" s="113">
        <f t="shared" si="213"/>
        <v>0.19394427904678949</v>
      </c>
      <c r="AI129" s="113">
        <f t="shared" si="214"/>
        <v>0.1089587748150652</v>
      </c>
      <c r="AJ129" s="113">
        <f t="shared" si="215"/>
        <v>0.1931382363265253</v>
      </c>
      <c r="AK129" s="113">
        <f t="shared" si="216"/>
        <v>8.5518532482221563E-2</v>
      </c>
      <c r="AL129" s="113">
        <f t="shared" si="217"/>
        <v>0.41844017732939848</v>
      </c>
      <c r="AM129" s="37">
        <v>31894</v>
      </c>
      <c r="AN129" s="37">
        <v>50574</v>
      </c>
      <c r="AO129" s="113">
        <f t="shared" si="218"/>
        <v>0.49604129018838</v>
      </c>
      <c r="AP129" s="17">
        <v>76919</v>
      </c>
      <c r="AQ129" s="17">
        <v>13743</v>
      </c>
      <c r="AR129" s="17">
        <v>53780</v>
      </c>
      <c r="AS129" s="17">
        <v>23139</v>
      </c>
      <c r="AT129" s="17">
        <v>1215</v>
      </c>
      <c r="AU129" s="17">
        <v>1833</v>
      </c>
      <c r="AV129" s="17">
        <v>9725</v>
      </c>
      <c r="AW129" s="17">
        <v>4179</v>
      </c>
      <c r="AX129" s="17">
        <v>2475</v>
      </c>
      <c r="AY129" s="17">
        <v>4630</v>
      </c>
      <c r="AZ129" s="112">
        <v>6044</v>
      </c>
      <c r="BA129" s="17">
        <v>2991</v>
      </c>
      <c r="BB129" s="17">
        <v>1757</v>
      </c>
      <c r="BC129" s="17">
        <v>9605</v>
      </c>
      <c r="BD129" s="17">
        <v>3271</v>
      </c>
      <c r="BE129" s="17">
        <v>651</v>
      </c>
      <c r="BF129" s="17">
        <v>23002</v>
      </c>
      <c r="BG129" s="17">
        <v>1248</v>
      </c>
      <c r="BH129" s="17">
        <v>308</v>
      </c>
      <c r="BI129" s="113">
        <f t="shared" si="140"/>
        <v>0.23406093180135465</v>
      </c>
      <c r="BJ129" s="17">
        <v>5.2</v>
      </c>
      <c r="BK129" s="17">
        <v>5.7</v>
      </c>
      <c r="BL129" s="17">
        <v>5.7</v>
      </c>
      <c r="BM129" s="17">
        <v>5.6</v>
      </c>
      <c r="BN129" s="17">
        <v>5.4</v>
      </c>
      <c r="BO129" s="17">
        <v>6.3</v>
      </c>
      <c r="BP129" s="17">
        <v>5.9</v>
      </c>
      <c r="BQ129" s="17">
        <v>6</v>
      </c>
      <c r="BR129" s="17">
        <v>6</v>
      </c>
      <c r="BS129" s="17">
        <v>6.2</v>
      </c>
      <c r="BT129" s="17">
        <v>6.4</v>
      </c>
      <c r="BU129" s="17">
        <v>7.5</v>
      </c>
      <c r="BV129" s="17">
        <v>7.3</v>
      </c>
      <c r="BW129" s="17">
        <v>7</v>
      </c>
      <c r="BX129" s="17">
        <v>5.5</v>
      </c>
      <c r="BY129" s="17">
        <v>3.4</v>
      </c>
      <c r="BZ129" s="17">
        <v>2.1</v>
      </c>
      <c r="CA129" s="17">
        <v>2.7</v>
      </c>
      <c r="CB129" s="112">
        <f t="shared" si="137"/>
        <v>16.600000000000001</v>
      </c>
      <c r="CC129" s="112">
        <f t="shared" si="138"/>
        <v>62.6</v>
      </c>
      <c r="CD129" s="112">
        <f t="shared" si="139"/>
        <v>20.7</v>
      </c>
    </row>
    <row r="130" spans="1:82" s="25" customFormat="1" x14ac:dyDescent="0.25">
      <c r="A130" s="24" t="s">
        <v>1785</v>
      </c>
      <c r="B130" s="25" t="s">
        <v>1786</v>
      </c>
      <c r="C130" s="26" t="s">
        <v>1787</v>
      </c>
      <c r="D130" s="26" t="s">
        <v>2097</v>
      </c>
      <c r="E130" s="25" t="s">
        <v>1026</v>
      </c>
      <c r="F130" s="27" t="s">
        <v>1027</v>
      </c>
      <c r="G130" s="27" t="s">
        <v>440</v>
      </c>
      <c r="H130" s="27" t="s">
        <v>1788</v>
      </c>
      <c r="I130" s="27" t="s">
        <v>1789</v>
      </c>
      <c r="J130" s="27" t="s">
        <v>1978</v>
      </c>
      <c r="K130" s="27" t="s">
        <v>1978</v>
      </c>
      <c r="L130" s="33">
        <v>387.02395768547706</v>
      </c>
      <c r="M130" s="26">
        <f>M133-M132-M131</f>
        <v>12491</v>
      </c>
      <c r="N130" s="29">
        <f t="shared" si="212"/>
        <v>32.274487798378274</v>
      </c>
      <c r="O130" s="26">
        <f>O133-O132-O131</f>
        <v>4880</v>
      </c>
      <c r="P130" s="28">
        <f>Q130/O130</f>
        <v>2.4874999999999998</v>
      </c>
      <c r="Q130" s="26">
        <f>Q133-Q132-Q131</f>
        <v>12139</v>
      </c>
      <c r="R130" s="26">
        <f>R133-R132-R131</f>
        <v>475</v>
      </c>
      <c r="S130" s="26">
        <f t="shared" ref="S130:AG130" si="219">S133-S132-S131</f>
        <v>322</v>
      </c>
      <c r="T130" s="26">
        <f t="shared" si="219"/>
        <v>372</v>
      </c>
      <c r="U130" s="26">
        <f t="shared" si="219"/>
        <v>302</v>
      </c>
      <c r="V130" s="26">
        <f t="shared" si="219"/>
        <v>192</v>
      </c>
      <c r="W130" s="26">
        <f t="shared" si="219"/>
        <v>252</v>
      </c>
      <c r="X130" s="26">
        <f t="shared" si="219"/>
        <v>218</v>
      </c>
      <c r="Y130" s="26">
        <f t="shared" si="219"/>
        <v>222</v>
      </c>
      <c r="Z130" s="26">
        <f t="shared" si="219"/>
        <v>97</v>
      </c>
      <c r="AA130" s="26">
        <f t="shared" si="219"/>
        <v>362</v>
      </c>
      <c r="AB130" s="26">
        <f t="shared" si="219"/>
        <v>380</v>
      </c>
      <c r="AC130" s="26">
        <f t="shared" si="219"/>
        <v>684</v>
      </c>
      <c r="AD130" s="26">
        <f t="shared" si="219"/>
        <v>319</v>
      </c>
      <c r="AE130" s="26">
        <f t="shared" si="219"/>
        <v>178</v>
      </c>
      <c r="AF130" s="26">
        <f t="shared" si="219"/>
        <v>358</v>
      </c>
      <c r="AG130" s="26">
        <f t="shared" si="219"/>
        <v>147</v>
      </c>
      <c r="AH130" s="121">
        <f t="shared" si="213"/>
        <v>0.23954918032786884</v>
      </c>
      <c r="AI130" s="121">
        <f t="shared" si="214"/>
        <v>0.10122950819672132</v>
      </c>
      <c r="AJ130" s="121">
        <f t="shared" si="215"/>
        <v>0.16168032786885245</v>
      </c>
      <c r="AK130" s="122">
        <f t="shared" si="216"/>
        <v>7.4180327868852453E-2</v>
      </c>
      <c r="AL130" s="121">
        <f t="shared" si="217"/>
        <v>0.42336065573770493</v>
      </c>
      <c r="AM130" s="39">
        <v>26721</v>
      </c>
      <c r="AN130" s="39">
        <v>45345</v>
      </c>
      <c r="AO130" s="121">
        <f t="shared" si="218"/>
        <v>0.50245901639344259</v>
      </c>
      <c r="AP130" s="26">
        <f>AP133-AP132-AP131</f>
        <v>4880</v>
      </c>
      <c r="AQ130" s="26">
        <f t="shared" ref="AQ130:AS130" si="220">AQ133-AQ132-AQ131</f>
        <v>1069</v>
      </c>
      <c r="AR130" s="26">
        <f t="shared" si="220"/>
        <v>3762</v>
      </c>
      <c r="AS130" s="26">
        <f t="shared" si="220"/>
        <v>1118</v>
      </c>
      <c r="AT130" s="26">
        <f>AT133-AT132-AT131</f>
        <v>165</v>
      </c>
      <c r="AU130" s="26">
        <f t="shared" ref="AU130:BC130" si="221">AU133-AU132-AU131</f>
        <v>202</v>
      </c>
      <c r="AV130" s="26">
        <f t="shared" si="221"/>
        <v>595</v>
      </c>
      <c r="AW130" s="26">
        <f t="shared" si="221"/>
        <v>434</v>
      </c>
      <c r="AX130" s="26">
        <f t="shared" si="221"/>
        <v>101</v>
      </c>
      <c r="AY130" s="26">
        <f t="shared" si="221"/>
        <v>170</v>
      </c>
      <c r="AZ130" s="26">
        <f t="shared" si="221"/>
        <v>404</v>
      </c>
      <c r="BA130" s="26">
        <f t="shared" si="221"/>
        <v>84</v>
      </c>
      <c r="BB130" s="26">
        <f t="shared" si="221"/>
        <v>16</v>
      </c>
      <c r="BC130" s="26">
        <f t="shared" si="221"/>
        <v>582</v>
      </c>
      <c r="BD130" s="26">
        <f t="shared" ref="BD130" si="222">BD133-BD132-BD131</f>
        <v>91</v>
      </c>
      <c r="BE130" s="26">
        <f t="shared" ref="BE130" si="223">BE133-BE132-BE131</f>
        <v>46</v>
      </c>
      <c r="BF130" s="26">
        <f t="shared" ref="BF130" si="224">BF133-BF132-BF131</f>
        <v>1542</v>
      </c>
      <c r="BG130" s="26">
        <f t="shared" ref="BG130" si="225">BG133-BG132-BG131</f>
        <v>117</v>
      </c>
      <c r="BH130" s="26">
        <f t="shared" ref="BH130" si="226">BH133-BH132-BH131</f>
        <v>0</v>
      </c>
      <c r="BI130" s="121">
        <f t="shared" si="140"/>
        <v>0.18179819740602329</v>
      </c>
      <c r="BJ130" s="26">
        <v>5.3</v>
      </c>
      <c r="BK130" s="26">
        <v>6.6</v>
      </c>
      <c r="BL130" s="26">
        <v>5.8</v>
      </c>
      <c r="BM130" s="26">
        <v>5.3</v>
      </c>
      <c r="BN130" s="26">
        <v>5</v>
      </c>
      <c r="BO130" s="26">
        <v>6</v>
      </c>
      <c r="BP130" s="26">
        <v>5.6</v>
      </c>
      <c r="BQ130" s="26">
        <v>6</v>
      </c>
      <c r="BR130" s="26">
        <v>5.9</v>
      </c>
      <c r="BS130" s="26">
        <v>6.6</v>
      </c>
      <c r="BT130" s="26">
        <v>7.1</v>
      </c>
      <c r="BU130" s="26">
        <v>8.3000000000000007</v>
      </c>
      <c r="BV130" s="26">
        <v>6.1</v>
      </c>
      <c r="BW130" s="26">
        <v>6.1</v>
      </c>
      <c r="BX130" s="26">
        <v>6.3</v>
      </c>
      <c r="BY130" s="26">
        <v>3.4</v>
      </c>
      <c r="BZ130" s="26">
        <v>2.4</v>
      </c>
      <c r="CA130" s="26">
        <v>2.2000000000000002</v>
      </c>
      <c r="CB130" s="115">
        <f t="shared" si="137"/>
        <v>17.7</v>
      </c>
      <c r="CC130" s="115">
        <f t="shared" si="138"/>
        <v>61.9</v>
      </c>
      <c r="CD130" s="115">
        <f t="shared" si="139"/>
        <v>20.399999999999999</v>
      </c>
    </row>
    <row r="131" spans="1:82" x14ac:dyDescent="0.25">
      <c r="A131" s="7" t="s">
        <v>1023</v>
      </c>
      <c r="B131" t="s">
        <v>1024</v>
      </c>
      <c r="C131" s="1" t="s">
        <v>1025</v>
      </c>
      <c r="D131" s="1" t="s">
        <v>2099</v>
      </c>
      <c r="E131" t="s">
        <v>1026</v>
      </c>
      <c r="F131" s="8" t="s">
        <v>1027</v>
      </c>
      <c r="G131" s="8" t="s">
        <v>440</v>
      </c>
      <c r="H131" s="8" t="s">
        <v>1028</v>
      </c>
      <c r="I131" s="8" t="s">
        <v>1029</v>
      </c>
      <c r="J131" s="8">
        <v>5440828</v>
      </c>
      <c r="K131" s="8" t="s">
        <v>208</v>
      </c>
      <c r="L131" s="32">
        <v>0.24566001897511316</v>
      </c>
      <c r="M131" s="1">
        <v>512</v>
      </c>
      <c r="N131" s="102">
        <f t="shared" si="212"/>
        <v>2084.1812279265055</v>
      </c>
      <c r="O131" s="1">
        <v>221</v>
      </c>
      <c r="P131" s="21">
        <v>2.3199999999999998</v>
      </c>
      <c r="Q131" s="1">
        <v>512</v>
      </c>
      <c r="R131" s="1">
        <v>20</v>
      </c>
      <c r="S131" s="1">
        <v>15</v>
      </c>
      <c r="T131" s="1">
        <v>5</v>
      </c>
      <c r="U131" s="1">
        <v>0</v>
      </c>
      <c r="V131" s="1">
        <v>4</v>
      </c>
      <c r="W131" s="1">
        <v>15</v>
      </c>
      <c r="X131" s="1">
        <v>11</v>
      </c>
      <c r="Y131" s="1">
        <v>10</v>
      </c>
      <c r="Z131" s="1">
        <v>59</v>
      </c>
      <c r="AA131" s="1">
        <v>13</v>
      </c>
      <c r="AB131" s="1">
        <v>6</v>
      </c>
      <c r="AC131" s="1">
        <v>20</v>
      </c>
      <c r="AD131" s="1">
        <v>18</v>
      </c>
      <c r="AE131" s="1">
        <v>2</v>
      </c>
      <c r="AF131" s="1">
        <v>1</v>
      </c>
      <c r="AG131" s="1">
        <v>22</v>
      </c>
      <c r="AH131" s="106">
        <f t="shared" si="213"/>
        <v>0.18099547511312217</v>
      </c>
      <c r="AI131" s="106">
        <f t="shared" si="214"/>
        <v>1.8099547511312219E-2</v>
      </c>
      <c r="AJ131" s="106">
        <f t="shared" si="215"/>
        <v>0.42986425339366519</v>
      </c>
      <c r="AK131" s="6">
        <f t="shared" si="216"/>
        <v>5.8823529411764705E-2</v>
      </c>
      <c r="AL131" s="106">
        <f t="shared" si="217"/>
        <v>0.31221719457013575</v>
      </c>
      <c r="AM131" s="38">
        <v>29264</v>
      </c>
      <c r="AN131" s="38">
        <v>48681</v>
      </c>
      <c r="AO131" s="106">
        <f t="shared" si="218"/>
        <v>0.62895927601809953</v>
      </c>
      <c r="AP131" s="1">
        <v>221</v>
      </c>
      <c r="AQ131" s="1">
        <v>16</v>
      </c>
      <c r="AR131" s="1">
        <v>171</v>
      </c>
      <c r="AS131" s="1">
        <v>50</v>
      </c>
      <c r="AT131" s="1">
        <v>0</v>
      </c>
      <c r="AU131" s="1">
        <v>6</v>
      </c>
      <c r="AV131" s="1">
        <v>15</v>
      </c>
      <c r="AW131" s="1">
        <v>12</v>
      </c>
      <c r="AX131" s="1">
        <v>7</v>
      </c>
      <c r="AY131" s="1">
        <v>0</v>
      </c>
      <c r="AZ131" s="11">
        <v>62</v>
      </c>
      <c r="BA131" s="1">
        <v>10</v>
      </c>
      <c r="BB131" s="1">
        <v>8</v>
      </c>
      <c r="BC131" s="1">
        <v>19</v>
      </c>
      <c r="BD131" s="1">
        <v>0</v>
      </c>
      <c r="BE131" s="1">
        <v>0</v>
      </c>
      <c r="BF131" s="1">
        <v>63</v>
      </c>
      <c r="BG131" s="1">
        <v>0</v>
      </c>
      <c r="BH131" s="1">
        <v>0</v>
      </c>
      <c r="BI131" s="106">
        <f t="shared" si="140"/>
        <v>0.11386138613861387</v>
      </c>
      <c r="BJ131" s="1">
        <v>4.7</v>
      </c>
      <c r="BK131" s="1">
        <v>3.1</v>
      </c>
      <c r="BL131" s="1">
        <v>2.1</v>
      </c>
      <c r="BM131" s="1">
        <v>2.5</v>
      </c>
      <c r="BN131" s="1">
        <v>9.6</v>
      </c>
      <c r="BO131" s="1">
        <v>3.5</v>
      </c>
      <c r="BP131" s="1">
        <v>3.1</v>
      </c>
      <c r="BQ131" s="1">
        <v>0.8</v>
      </c>
      <c r="BR131" s="1">
        <v>6.8</v>
      </c>
      <c r="BS131" s="1">
        <v>6.4</v>
      </c>
      <c r="BT131" s="1">
        <v>11.1</v>
      </c>
      <c r="BU131" s="1">
        <v>3.1</v>
      </c>
      <c r="BV131" s="1">
        <v>7.8</v>
      </c>
      <c r="BW131" s="1">
        <v>13.9</v>
      </c>
      <c r="BX131" s="1">
        <v>16.2</v>
      </c>
      <c r="BY131" s="1">
        <v>2.2999999999999998</v>
      </c>
      <c r="BZ131" s="1">
        <v>0.8</v>
      </c>
      <c r="CA131" s="1">
        <v>2</v>
      </c>
      <c r="CB131" s="1">
        <f t="shared" si="137"/>
        <v>9.9</v>
      </c>
      <c r="CC131" s="1">
        <f t="shared" si="138"/>
        <v>54.7</v>
      </c>
      <c r="CD131" s="1">
        <f t="shared" si="139"/>
        <v>35.199999999999996</v>
      </c>
    </row>
    <row r="132" spans="1:82" s="18" customFormat="1" x14ac:dyDescent="0.25">
      <c r="A132" s="7" t="s">
        <v>1632</v>
      </c>
      <c r="B132" t="s">
        <v>1633</v>
      </c>
      <c r="C132" s="1" t="s">
        <v>1634</v>
      </c>
      <c r="D132" s="1" t="s">
        <v>2099</v>
      </c>
      <c r="E132" t="s">
        <v>1026</v>
      </c>
      <c r="F132" s="8" t="s">
        <v>1027</v>
      </c>
      <c r="G132" s="8" t="s">
        <v>440</v>
      </c>
      <c r="H132" s="8" t="s">
        <v>1635</v>
      </c>
      <c r="I132" s="8" t="s">
        <v>1636</v>
      </c>
      <c r="J132" s="8">
        <v>5485972</v>
      </c>
      <c r="K132" s="8" t="s">
        <v>325</v>
      </c>
      <c r="L132" s="32">
        <v>1.9908150817723458</v>
      </c>
      <c r="M132" s="1">
        <v>3963</v>
      </c>
      <c r="N132" s="102">
        <f t="shared" si="212"/>
        <v>1990.6419417276536</v>
      </c>
      <c r="O132" s="1">
        <v>1561</v>
      </c>
      <c r="P132" s="21">
        <v>2.5299999999999998</v>
      </c>
      <c r="Q132" s="1">
        <v>3957</v>
      </c>
      <c r="R132" s="1">
        <v>127</v>
      </c>
      <c r="S132" s="1">
        <v>93</v>
      </c>
      <c r="T132" s="1">
        <v>155</v>
      </c>
      <c r="U132" s="1">
        <v>94</v>
      </c>
      <c r="V132" s="1">
        <v>118</v>
      </c>
      <c r="W132" s="1">
        <v>136</v>
      </c>
      <c r="X132" s="1">
        <v>102</v>
      </c>
      <c r="Y132" s="1">
        <v>55</v>
      </c>
      <c r="Z132" s="1">
        <v>71</v>
      </c>
      <c r="AA132" s="1">
        <v>160</v>
      </c>
      <c r="AB132" s="1">
        <v>108</v>
      </c>
      <c r="AC132" s="1">
        <v>123</v>
      </c>
      <c r="AD132" s="1">
        <v>65</v>
      </c>
      <c r="AE132" s="1">
        <v>84</v>
      </c>
      <c r="AF132" s="1">
        <v>51</v>
      </c>
      <c r="AG132" s="1">
        <v>19</v>
      </c>
      <c r="AH132" s="106">
        <f t="shared" si="213"/>
        <v>0.24023062139654067</v>
      </c>
      <c r="AI132" s="106">
        <f t="shared" si="214"/>
        <v>0.13581037796284434</v>
      </c>
      <c r="AJ132" s="106">
        <f t="shared" si="215"/>
        <v>0.23318385650224216</v>
      </c>
      <c r="AK132" s="6">
        <f t="shared" si="216"/>
        <v>0.10249839846252402</v>
      </c>
      <c r="AL132" s="106">
        <f t="shared" si="217"/>
        <v>0.28827674567584882</v>
      </c>
      <c r="AM132" s="38">
        <v>21983</v>
      </c>
      <c r="AN132" s="38">
        <v>37819</v>
      </c>
      <c r="AO132" s="106">
        <f t="shared" si="218"/>
        <v>0.60922485586162711</v>
      </c>
      <c r="AP132" s="1">
        <v>1561</v>
      </c>
      <c r="AQ132" s="1">
        <v>431</v>
      </c>
      <c r="AR132" s="1">
        <v>903</v>
      </c>
      <c r="AS132" s="1">
        <v>658</v>
      </c>
      <c r="AT132" s="1">
        <v>61</v>
      </c>
      <c r="AU132" s="1">
        <v>41</v>
      </c>
      <c r="AV132" s="1">
        <v>243</v>
      </c>
      <c r="AW132" s="1">
        <v>78</v>
      </c>
      <c r="AX132" s="1">
        <v>134</v>
      </c>
      <c r="AY132" s="1">
        <v>58</v>
      </c>
      <c r="AZ132" s="11">
        <v>138</v>
      </c>
      <c r="BA132" s="1">
        <v>57</v>
      </c>
      <c r="BB132" s="1">
        <v>25</v>
      </c>
      <c r="BC132" s="1">
        <v>220</v>
      </c>
      <c r="BD132" s="1">
        <v>24</v>
      </c>
      <c r="BE132" s="1">
        <v>24</v>
      </c>
      <c r="BF132" s="1">
        <v>342</v>
      </c>
      <c r="BG132" s="1">
        <v>0</v>
      </c>
      <c r="BH132" s="1">
        <v>0</v>
      </c>
      <c r="BI132" s="106">
        <f t="shared" si="140"/>
        <v>0.24221453287197231</v>
      </c>
      <c r="BJ132" s="1">
        <v>4.3</v>
      </c>
      <c r="BK132" s="1">
        <v>6.8</v>
      </c>
      <c r="BL132" s="1">
        <v>7.5</v>
      </c>
      <c r="BM132" s="1">
        <v>4.8</v>
      </c>
      <c r="BN132" s="1">
        <v>6.7</v>
      </c>
      <c r="BO132" s="1">
        <v>9</v>
      </c>
      <c r="BP132" s="1">
        <v>7.3</v>
      </c>
      <c r="BQ132" s="1">
        <v>3.9</v>
      </c>
      <c r="BR132" s="1">
        <v>5.7</v>
      </c>
      <c r="BS132" s="1">
        <v>7.2</v>
      </c>
      <c r="BT132" s="1">
        <v>5.5</v>
      </c>
      <c r="BU132" s="1">
        <v>6.9</v>
      </c>
      <c r="BV132" s="1">
        <v>8</v>
      </c>
      <c r="BW132" s="1">
        <v>5.6</v>
      </c>
      <c r="BX132" s="1">
        <v>2.4</v>
      </c>
      <c r="BY132" s="1">
        <v>3.6</v>
      </c>
      <c r="BZ132" s="1">
        <v>2</v>
      </c>
      <c r="CA132" s="1">
        <v>2.7</v>
      </c>
      <c r="CB132" s="1">
        <f t="shared" si="137"/>
        <v>18.600000000000001</v>
      </c>
      <c r="CC132" s="1">
        <f t="shared" si="138"/>
        <v>65</v>
      </c>
      <c r="CD132" s="1">
        <f t="shared" si="139"/>
        <v>16.3</v>
      </c>
    </row>
    <row r="133" spans="1:82" s="18" customFormat="1" x14ac:dyDescent="0.25">
      <c r="A133" s="17" t="s">
        <v>41</v>
      </c>
      <c r="B133" s="42" t="s">
        <v>1984</v>
      </c>
      <c r="D133" s="18" t="s">
        <v>2098</v>
      </c>
      <c r="I133" s="110"/>
      <c r="J133" s="110">
        <v>54041</v>
      </c>
      <c r="K133" s="110" t="s">
        <v>40</v>
      </c>
      <c r="L133" s="34">
        <f>SUM(L130:L132)</f>
        <v>389.2604327862245</v>
      </c>
      <c r="M133" s="17">
        <v>16966</v>
      </c>
      <c r="N133" s="19">
        <f t="shared" si="212"/>
        <v>43.585215888914789</v>
      </c>
      <c r="O133" s="17">
        <v>6662</v>
      </c>
      <c r="P133" s="22">
        <v>2.4900000000000002</v>
      </c>
      <c r="Q133" s="17">
        <v>16608</v>
      </c>
      <c r="R133" s="17">
        <v>622</v>
      </c>
      <c r="S133" s="17">
        <v>430</v>
      </c>
      <c r="T133" s="17">
        <v>532</v>
      </c>
      <c r="U133" s="17">
        <v>396</v>
      </c>
      <c r="V133" s="17">
        <v>314</v>
      </c>
      <c r="W133" s="17">
        <v>403</v>
      </c>
      <c r="X133" s="17">
        <v>331</v>
      </c>
      <c r="Y133" s="17">
        <v>287</v>
      </c>
      <c r="Z133" s="17">
        <v>227</v>
      </c>
      <c r="AA133" s="17">
        <v>535</v>
      </c>
      <c r="AB133" s="17">
        <v>494</v>
      </c>
      <c r="AC133" s="17">
        <v>827</v>
      </c>
      <c r="AD133" s="17">
        <v>402</v>
      </c>
      <c r="AE133" s="17">
        <v>264</v>
      </c>
      <c r="AF133" s="17">
        <v>410</v>
      </c>
      <c r="AG133" s="17">
        <v>188</v>
      </c>
      <c r="AH133" s="113">
        <f t="shared" si="213"/>
        <v>0.23776643650555387</v>
      </c>
      <c r="AI133" s="113">
        <f t="shared" si="214"/>
        <v>0.10657460222155508</v>
      </c>
      <c r="AJ133" s="113">
        <f t="shared" si="215"/>
        <v>0.18733113179225458</v>
      </c>
      <c r="AK133" s="113">
        <f t="shared" si="216"/>
        <v>8.0306214350045035E-2</v>
      </c>
      <c r="AL133" s="113">
        <f t="shared" si="217"/>
        <v>0.38802161513059141</v>
      </c>
      <c r="AM133" s="37">
        <v>26721</v>
      </c>
      <c r="AN133" s="37">
        <v>45345</v>
      </c>
      <c r="AO133" s="113">
        <f t="shared" si="218"/>
        <v>0.53167217051936355</v>
      </c>
      <c r="AP133" s="17">
        <v>6662</v>
      </c>
      <c r="AQ133" s="17">
        <v>1516</v>
      </c>
      <c r="AR133" s="17">
        <v>4836</v>
      </c>
      <c r="AS133" s="17">
        <v>1826</v>
      </c>
      <c r="AT133" s="17">
        <v>226</v>
      </c>
      <c r="AU133" s="17">
        <v>249</v>
      </c>
      <c r="AV133" s="17">
        <v>853</v>
      </c>
      <c r="AW133" s="17">
        <v>524</v>
      </c>
      <c r="AX133" s="17">
        <v>242</v>
      </c>
      <c r="AY133" s="17">
        <v>228</v>
      </c>
      <c r="AZ133" s="112">
        <v>604</v>
      </c>
      <c r="BA133" s="17">
        <v>151</v>
      </c>
      <c r="BB133" s="17">
        <v>49</v>
      </c>
      <c r="BC133" s="17">
        <v>821</v>
      </c>
      <c r="BD133" s="17">
        <v>115</v>
      </c>
      <c r="BE133" s="17">
        <v>70</v>
      </c>
      <c r="BF133" s="17">
        <v>1947</v>
      </c>
      <c r="BG133" s="17">
        <v>117</v>
      </c>
      <c r="BH133" s="17">
        <v>0</v>
      </c>
      <c r="BI133" s="113">
        <f t="shared" si="140"/>
        <v>0.19367333763718528</v>
      </c>
      <c r="BJ133" s="17">
        <v>5.3</v>
      </c>
      <c r="BK133" s="17">
        <v>6.6</v>
      </c>
      <c r="BL133" s="17">
        <v>5.8</v>
      </c>
      <c r="BM133" s="17">
        <v>5.3</v>
      </c>
      <c r="BN133" s="17">
        <v>5</v>
      </c>
      <c r="BO133" s="17">
        <v>6</v>
      </c>
      <c r="BP133" s="17">
        <v>5.6</v>
      </c>
      <c r="BQ133" s="17">
        <v>6</v>
      </c>
      <c r="BR133" s="17">
        <v>5.9</v>
      </c>
      <c r="BS133" s="17">
        <v>6.6</v>
      </c>
      <c r="BT133" s="17">
        <v>7.1</v>
      </c>
      <c r="BU133" s="17">
        <v>8.3000000000000007</v>
      </c>
      <c r="BV133" s="17">
        <v>6.1</v>
      </c>
      <c r="BW133" s="17">
        <v>6.1</v>
      </c>
      <c r="BX133" s="17">
        <v>6.3</v>
      </c>
      <c r="BY133" s="17">
        <v>3.4</v>
      </c>
      <c r="BZ133" s="17">
        <v>2.4</v>
      </c>
      <c r="CA133" s="17">
        <v>2.2000000000000002</v>
      </c>
      <c r="CB133" s="112">
        <f t="shared" ref="CB133:CB197" si="227">BJ133+BK133+BL133</f>
        <v>17.7</v>
      </c>
      <c r="CC133" s="112">
        <f t="shared" ref="CC133:CC197" si="228">BM133+BN133+BO133+BP133+BQ133+BR133+BS133+BT133+BU133+BV133</f>
        <v>61.9</v>
      </c>
      <c r="CD133" s="112">
        <f t="shared" ref="CD133:CD197" si="229">BW133+BX133+BY133+BZ133+CA133</f>
        <v>20.399999999999999</v>
      </c>
    </row>
    <row r="134" spans="1:82" s="25" customFormat="1" x14ac:dyDescent="0.25">
      <c r="A134" s="24" t="s">
        <v>1790</v>
      </c>
      <c r="B134" s="25" t="s">
        <v>1791</v>
      </c>
      <c r="C134" s="26" t="s">
        <v>1792</v>
      </c>
      <c r="D134" s="26" t="s">
        <v>2097</v>
      </c>
      <c r="E134" s="25" t="s">
        <v>944</v>
      </c>
      <c r="F134" s="27" t="s">
        <v>945</v>
      </c>
      <c r="G134" s="27" t="s">
        <v>440</v>
      </c>
      <c r="H134" s="27" t="s">
        <v>1793</v>
      </c>
      <c r="I134" s="27" t="s">
        <v>1794</v>
      </c>
      <c r="J134" s="27" t="s">
        <v>1978</v>
      </c>
      <c r="K134" s="27" t="s">
        <v>1978</v>
      </c>
      <c r="L134" s="33">
        <v>437.55506483051818</v>
      </c>
      <c r="M134" s="26">
        <f>M137-M136-M135</f>
        <v>18555</v>
      </c>
      <c r="N134" s="29">
        <f t="shared" si="212"/>
        <v>42.406091236052909</v>
      </c>
      <c r="O134" s="26">
        <f>O137-O136-O135</f>
        <v>6980</v>
      </c>
      <c r="P134" s="28">
        <f>Q134/O134</f>
        <v>2.6507163323782237</v>
      </c>
      <c r="Q134" s="26">
        <f>Q137-Q136-Q135</f>
        <v>18502</v>
      </c>
      <c r="R134" s="26">
        <f>R137-R136-R135</f>
        <v>737</v>
      </c>
      <c r="S134" s="26">
        <f t="shared" ref="S134:AG134" si="230">S137-S136-S135</f>
        <v>463</v>
      </c>
      <c r="T134" s="26">
        <f t="shared" si="230"/>
        <v>582</v>
      </c>
      <c r="U134" s="26">
        <f t="shared" si="230"/>
        <v>359</v>
      </c>
      <c r="V134" s="26">
        <f t="shared" si="230"/>
        <v>351</v>
      </c>
      <c r="W134" s="26">
        <f t="shared" si="230"/>
        <v>290</v>
      </c>
      <c r="X134" s="26">
        <f t="shared" si="230"/>
        <v>292</v>
      </c>
      <c r="Y134" s="26">
        <f t="shared" si="230"/>
        <v>272</v>
      </c>
      <c r="Z134" s="26">
        <f t="shared" si="230"/>
        <v>378</v>
      </c>
      <c r="AA134" s="26">
        <f t="shared" si="230"/>
        <v>760</v>
      </c>
      <c r="AB134" s="26">
        <f t="shared" si="230"/>
        <v>728</v>
      </c>
      <c r="AC134" s="26">
        <f t="shared" si="230"/>
        <v>703</v>
      </c>
      <c r="AD134" s="26">
        <f t="shared" si="230"/>
        <v>555</v>
      </c>
      <c r="AE134" s="26">
        <f t="shared" si="230"/>
        <v>210</v>
      </c>
      <c r="AF134" s="26">
        <f t="shared" si="230"/>
        <v>143</v>
      </c>
      <c r="AG134" s="26">
        <f t="shared" si="230"/>
        <v>157</v>
      </c>
      <c r="AH134" s="121">
        <f t="shared" si="213"/>
        <v>0.25530085959885385</v>
      </c>
      <c r="AI134" s="121">
        <f t="shared" si="214"/>
        <v>0.10171919770773639</v>
      </c>
      <c r="AJ134" s="121">
        <f t="shared" si="215"/>
        <v>0.17650429799426934</v>
      </c>
      <c r="AK134" s="122">
        <f t="shared" si="216"/>
        <v>0.10888252148997135</v>
      </c>
      <c r="AL134" s="121">
        <f t="shared" si="217"/>
        <v>0.35759312320916903</v>
      </c>
      <c r="AM134" s="39">
        <v>23804</v>
      </c>
      <c r="AN134" s="39">
        <v>46683</v>
      </c>
      <c r="AO134" s="121">
        <f t="shared" si="218"/>
        <v>0.53352435530085962</v>
      </c>
      <c r="AP134" s="26">
        <f>AP137-AP136-AP135</f>
        <v>6980</v>
      </c>
      <c r="AQ134" s="26">
        <f t="shared" ref="AQ134:AS134" si="231">AQ137-AQ136-AQ135</f>
        <v>1722</v>
      </c>
      <c r="AR134" s="26">
        <f t="shared" si="231"/>
        <v>5710</v>
      </c>
      <c r="AS134" s="26">
        <f t="shared" si="231"/>
        <v>1270</v>
      </c>
      <c r="AT134" s="26">
        <f>AT137-AT136-AT135</f>
        <v>303</v>
      </c>
      <c r="AU134" s="26">
        <f t="shared" ref="AU134:BC134" si="232">AU137-AU136-AU135</f>
        <v>235</v>
      </c>
      <c r="AV134" s="26">
        <f t="shared" si="232"/>
        <v>835</v>
      </c>
      <c r="AW134" s="26">
        <f t="shared" si="232"/>
        <v>559</v>
      </c>
      <c r="AX134" s="26">
        <f t="shared" si="232"/>
        <v>194</v>
      </c>
      <c r="AY134" s="26">
        <f t="shared" si="232"/>
        <v>197</v>
      </c>
      <c r="AZ134" s="26">
        <f t="shared" si="232"/>
        <v>599</v>
      </c>
      <c r="BA134" s="26">
        <f t="shared" si="232"/>
        <v>124</v>
      </c>
      <c r="BB134" s="26">
        <f t="shared" si="232"/>
        <v>33</v>
      </c>
      <c r="BC134" s="26">
        <f t="shared" si="232"/>
        <v>1227</v>
      </c>
      <c r="BD134" s="26">
        <f t="shared" ref="BD134" si="233">BD137-BD136-BD135</f>
        <v>87</v>
      </c>
      <c r="BE134" s="26">
        <f t="shared" ref="BE134" si="234">BE137-BE136-BE135</f>
        <v>64</v>
      </c>
      <c r="BF134" s="26">
        <f t="shared" ref="BF134" si="235">BF137-BF136-BF135</f>
        <v>1729</v>
      </c>
      <c r="BG134" s="26">
        <f t="shared" ref="BG134" si="236">BG137-BG136-BG135</f>
        <v>39</v>
      </c>
      <c r="BH134" s="26">
        <f t="shared" ref="BH134" si="237">BH137-BH136-BH135</f>
        <v>0</v>
      </c>
      <c r="BI134" s="121">
        <f t="shared" si="140"/>
        <v>0.18136546184738955</v>
      </c>
      <c r="BJ134" s="26">
        <v>5.4</v>
      </c>
      <c r="BK134" s="26">
        <v>6.5</v>
      </c>
      <c r="BL134" s="26">
        <v>6.4</v>
      </c>
      <c r="BM134" s="26">
        <v>5.6</v>
      </c>
      <c r="BN134" s="26">
        <v>5.0999999999999996</v>
      </c>
      <c r="BO134" s="26">
        <v>5.3</v>
      </c>
      <c r="BP134" s="26">
        <v>4.8</v>
      </c>
      <c r="BQ134" s="26">
        <v>6.7</v>
      </c>
      <c r="BR134" s="26">
        <v>6.2</v>
      </c>
      <c r="BS134" s="26">
        <v>6.6</v>
      </c>
      <c r="BT134" s="26">
        <v>7.3</v>
      </c>
      <c r="BU134" s="26">
        <v>6.5</v>
      </c>
      <c r="BV134" s="26">
        <v>8.1999999999999993</v>
      </c>
      <c r="BW134" s="26">
        <v>7.2</v>
      </c>
      <c r="BX134" s="26">
        <v>4.7</v>
      </c>
      <c r="BY134" s="26">
        <v>3.1</v>
      </c>
      <c r="BZ134" s="26">
        <v>2.6</v>
      </c>
      <c r="CA134" s="26">
        <v>1.8</v>
      </c>
      <c r="CB134" s="115">
        <f t="shared" si="227"/>
        <v>18.3</v>
      </c>
      <c r="CC134" s="115">
        <f t="shared" si="228"/>
        <v>62.3</v>
      </c>
      <c r="CD134" s="115">
        <f t="shared" si="229"/>
        <v>19.400000000000002</v>
      </c>
    </row>
    <row r="135" spans="1:82" x14ac:dyDescent="0.25">
      <c r="A135" s="7" t="s">
        <v>941</v>
      </c>
      <c r="B135" t="s">
        <v>942</v>
      </c>
      <c r="C135" s="1" t="s">
        <v>943</v>
      </c>
      <c r="D135" s="1" t="s">
        <v>2099</v>
      </c>
      <c r="E135" t="s">
        <v>944</v>
      </c>
      <c r="F135" s="8" t="s">
        <v>945</v>
      </c>
      <c r="G135" s="8" t="s">
        <v>440</v>
      </c>
      <c r="H135" s="8" t="s">
        <v>946</v>
      </c>
      <c r="I135" s="8" t="s">
        <v>947</v>
      </c>
      <c r="J135" s="8">
        <v>5434516</v>
      </c>
      <c r="K135" s="8" t="s">
        <v>194</v>
      </c>
      <c r="L135" s="32">
        <v>0.6011200004226378</v>
      </c>
      <c r="M135" s="1">
        <v>1527</v>
      </c>
      <c r="N135" s="102">
        <f t="shared" si="212"/>
        <v>2540.2581829358378</v>
      </c>
      <c r="O135" s="1">
        <v>555</v>
      </c>
      <c r="P135" s="21">
        <v>2.75</v>
      </c>
      <c r="Q135" s="1">
        <v>1527</v>
      </c>
      <c r="R135" s="1">
        <v>77</v>
      </c>
      <c r="S135" s="1">
        <v>26</v>
      </c>
      <c r="T135" s="1">
        <v>24</v>
      </c>
      <c r="U135" s="1">
        <v>61</v>
      </c>
      <c r="V135" s="1">
        <v>48</v>
      </c>
      <c r="W135" s="1">
        <v>57</v>
      </c>
      <c r="X135" s="1">
        <v>37</v>
      </c>
      <c r="Y135" s="1">
        <v>4</v>
      </c>
      <c r="Z135" s="1">
        <v>39</v>
      </c>
      <c r="AA135" s="1">
        <v>21</v>
      </c>
      <c r="AB135" s="1">
        <v>75</v>
      </c>
      <c r="AC135" s="1">
        <v>51</v>
      </c>
      <c r="AD135" s="1">
        <v>18</v>
      </c>
      <c r="AE135" s="1">
        <v>11</v>
      </c>
      <c r="AF135" s="1">
        <v>0</v>
      </c>
      <c r="AG135" s="1">
        <v>6</v>
      </c>
      <c r="AH135" s="106">
        <f t="shared" si="213"/>
        <v>0.22882882882882882</v>
      </c>
      <c r="AI135" s="106">
        <f t="shared" si="214"/>
        <v>0.19639639639639639</v>
      </c>
      <c r="AJ135" s="106">
        <f t="shared" si="215"/>
        <v>0.24684684684684685</v>
      </c>
      <c r="AK135" s="6">
        <f t="shared" si="216"/>
        <v>3.783783783783784E-2</v>
      </c>
      <c r="AL135" s="106">
        <f t="shared" si="217"/>
        <v>0.29009009009009007</v>
      </c>
      <c r="AM135" s="38">
        <v>16448</v>
      </c>
      <c r="AN135" s="38">
        <v>32470</v>
      </c>
      <c r="AO135" s="106">
        <f t="shared" si="218"/>
        <v>0.67207207207207209</v>
      </c>
      <c r="AP135" s="1">
        <v>555</v>
      </c>
      <c r="AQ135" s="1">
        <v>67</v>
      </c>
      <c r="AR135" s="1">
        <v>304</v>
      </c>
      <c r="AS135" s="1">
        <v>251</v>
      </c>
      <c r="AT135" s="1">
        <v>9</v>
      </c>
      <c r="AU135" s="1">
        <v>23</v>
      </c>
      <c r="AV135" s="1">
        <v>69</v>
      </c>
      <c r="AW135" s="1">
        <v>85</v>
      </c>
      <c r="AX135" s="1">
        <v>28</v>
      </c>
      <c r="AY135" s="1">
        <v>53</v>
      </c>
      <c r="AZ135" s="11">
        <v>31</v>
      </c>
      <c r="BA135" s="1">
        <v>36</v>
      </c>
      <c r="BB135" s="1">
        <v>8</v>
      </c>
      <c r="BC135" s="1">
        <v>89</v>
      </c>
      <c r="BD135" s="1">
        <v>0</v>
      </c>
      <c r="BE135" s="1">
        <v>7</v>
      </c>
      <c r="BF135" s="1">
        <v>82</v>
      </c>
      <c r="BG135" s="1">
        <v>0</v>
      </c>
      <c r="BH135" s="1">
        <v>0</v>
      </c>
      <c r="BI135" s="106">
        <f t="shared" ref="BI135:BI199" si="238">(BH135+BE135+BB135+AY135+AV135)/(AT135+AU135+AV135+AW135+AX135+AY135+AZ135+BA135+BB135+BC135+BD135+BE135+BF135+BG135+BH135)</f>
        <v>0.26346153846153847</v>
      </c>
      <c r="BJ135" s="1">
        <v>3.7</v>
      </c>
      <c r="BK135" s="1">
        <v>10.7</v>
      </c>
      <c r="BL135" s="1">
        <v>10.3</v>
      </c>
      <c r="BM135" s="1">
        <v>4.3</v>
      </c>
      <c r="BN135" s="1">
        <v>5.4</v>
      </c>
      <c r="BO135" s="1">
        <v>8.8000000000000007</v>
      </c>
      <c r="BP135" s="1">
        <v>5</v>
      </c>
      <c r="BQ135" s="1">
        <v>4.2</v>
      </c>
      <c r="BR135" s="1">
        <v>11.9</v>
      </c>
      <c r="BS135" s="1">
        <v>4.9000000000000004</v>
      </c>
      <c r="BT135" s="1">
        <v>5.4</v>
      </c>
      <c r="BU135" s="1">
        <v>2.4</v>
      </c>
      <c r="BV135" s="1">
        <v>8.9</v>
      </c>
      <c r="BW135" s="1">
        <v>4.4000000000000004</v>
      </c>
      <c r="BX135" s="1">
        <v>3.9</v>
      </c>
      <c r="BY135" s="1">
        <v>1.3</v>
      </c>
      <c r="BZ135" s="1">
        <v>1.5</v>
      </c>
      <c r="CA135" s="1">
        <v>3.1</v>
      </c>
      <c r="CB135" s="1">
        <f t="shared" si="227"/>
        <v>24.7</v>
      </c>
      <c r="CC135" s="1">
        <f t="shared" si="228"/>
        <v>61.199999999999996</v>
      </c>
      <c r="CD135" s="1">
        <f t="shared" si="229"/>
        <v>14.200000000000001</v>
      </c>
    </row>
    <row r="136" spans="1:82" x14ac:dyDescent="0.25">
      <c r="A136" s="7" t="s">
        <v>1612</v>
      </c>
      <c r="B136" t="s">
        <v>1613</v>
      </c>
      <c r="C136" s="1" t="s">
        <v>1614</v>
      </c>
      <c r="D136" s="1" t="s">
        <v>2099</v>
      </c>
      <c r="E136" t="s">
        <v>944</v>
      </c>
      <c r="F136" s="8" t="s">
        <v>945</v>
      </c>
      <c r="G136" s="8" t="s">
        <v>440</v>
      </c>
      <c r="H136" s="8" t="s">
        <v>1615</v>
      </c>
      <c r="I136" s="8" t="s">
        <v>1616</v>
      </c>
      <c r="J136" s="8">
        <v>5485804</v>
      </c>
      <c r="K136" s="8" t="s">
        <v>321</v>
      </c>
      <c r="L136" s="32">
        <v>0.55265057842111154</v>
      </c>
      <c r="M136" s="1">
        <v>543</v>
      </c>
      <c r="N136" s="102">
        <f t="shared" si="212"/>
        <v>982.53764892695369</v>
      </c>
      <c r="O136" s="1">
        <v>224</v>
      </c>
      <c r="P136" s="21">
        <v>2.42</v>
      </c>
      <c r="Q136" s="1">
        <v>543</v>
      </c>
      <c r="R136" s="1">
        <v>32</v>
      </c>
      <c r="S136" s="1">
        <v>16</v>
      </c>
      <c r="T136" s="1">
        <v>25</v>
      </c>
      <c r="U136" s="1">
        <v>14</v>
      </c>
      <c r="V136" s="1">
        <v>8</v>
      </c>
      <c r="W136" s="1">
        <v>11</v>
      </c>
      <c r="X136" s="1">
        <v>6</v>
      </c>
      <c r="Y136" s="1">
        <v>0</v>
      </c>
      <c r="Z136" s="1">
        <v>4</v>
      </c>
      <c r="AA136" s="1">
        <v>19</v>
      </c>
      <c r="AB136" s="1">
        <v>35</v>
      </c>
      <c r="AC136" s="1">
        <v>33</v>
      </c>
      <c r="AD136" s="1">
        <v>12</v>
      </c>
      <c r="AE136" s="1">
        <v>2</v>
      </c>
      <c r="AF136" s="1">
        <v>0</v>
      </c>
      <c r="AG136" s="1">
        <v>7</v>
      </c>
      <c r="AH136" s="106">
        <f t="shared" si="213"/>
        <v>0.32589285714285715</v>
      </c>
      <c r="AI136" s="106">
        <f t="shared" si="214"/>
        <v>9.8214285714285712E-2</v>
      </c>
      <c r="AJ136" s="106">
        <f t="shared" si="215"/>
        <v>9.375E-2</v>
      </c>
      <c r="AK136" s="6">
        <f t="shared" si="216"/>
        <v>8.4821428571428575E-2</v>
      </c>
      <c r="AL136" s="106">
        <f t="shared" si="217"/>
        <v>0.39732142857142855</v>
      </c>
      <c r="AM136" s="38">
        <v>24177</v>
      </c>
      <c r="AN136" s="38">
        <v>41250</v>
      </c>
      <c r="AO136" s="106">
        <f t="shared" si="218"/>
        <v>0.5178571428571429</v>
      </c>
      <c r="AP136" s="1">
        <v>224</v>
      </c>
      <c r="AQ136" s="1">
        <v>50</v>
      </c>
      <c r="AR136" s="1">
        <v>161</v>
      </c>
      <c r="AS136" s="1">
        <v>63</v>
      </c>
      <c r="AT136" s="1">
        <v>3</v>
      </c>
      <c r="AU136" s="1">
        <v>33</v>
      </c>
      <c r="AV136" s="1">
        <v>29</v>
      </c>
      <c r="AW136" s="1">
        <v>31</v>
      </c>
      <c r="AX136" s="1">
        <v>0</v>
      </c>
      <c r="AY136" s="1">
        <v>2</v>
      </c>
      <c r="AZ136" s="11">
        <v>10</v>
      </c>
      <c r="BA136" s="1">
        <v>0</v>
      </c>
      <c r="BB136" s="1">
        <v>0</v>
      </c>
      <c r="BC136" s="1">
        <v>49</v>
      </c>
      <c r="BD136" s="1">
        <v>1</v>
      </c>
      <c r="BE136" s="1">
        <v>0</v>
      </c>
      <c r="BF136" s="1">
        <v>33</v>
      </c>
      <c r="BG136" s="1">
        <v>17</v>
      </c>
      <c r="BH136" s="1">
        <v>0</v>
      </c>
      <c r="BI136" s="106">
        <f t="shared" si="238"/>
        <v>0.14903846153846154</v>
      </c>
      <c r="BJ136" s="1">
        <v>1.7</v>
      </c>
      <c r="BK136" s="1">
        <v>6.8</v>
      </c>
      <c r="BL136" s="1">
        <v>2.8</v>
      </c>
      <c r="BM136" s="1">
        <v>0.7</v>
      </c>
      <c r="BN136" s="1">
        <v>1.8</v>
      </c>
      <c r="BO136" s="1">
        <v>5</v>
      </c>
      <c r="BP136" s="1">
        <v>4.8</v>
      </c>
      <c r="BQ136" s="1">
        <v>7</v>
      </c>
      <c r="BR136" s="1">
        <v>2</v>
      </c>
      <c r="BS136" s="1">
        <v>11</v>
      </c>
      <c r="BT136" s="1">
        <v>4.2</v>
      </c>
      <c r="BU136" s="1">
        <v>9.4</v>
      </c>
      <c r="BV136" s="1">
        <v>7.9</v>
      </c>
      <c r="BW136" s="1">
        <v>9.6</v>
      </c>
      <c r="BX136" s="1">
        <v>8.8000000000000007</v>
      </c>
      <c r="BY136" s="1">
        <v>7.2</v>
      </c>
      <c r="BZ136" s="1">
        <v>5</v>
      </c>
      <c r="CA136" s="1">
        <v>4.2</v>
      </c>
      <c r="CB136" s="1">
        <f t="shared" si="227"/>
        <v>11.3</v>
      </c>
      <c r="CC136" s="1">
        <f t="shared" si="228"/>
        <v>53.8</v>
      </c>
      <c r="CD136" s="1">
        <f t="shared" si="229"/>
        <v>34.799999999999997</v>
      </c>
    </row>
    <row r="137" spans="1:82" s="18" customFormat="1" x14ac:dyDescent="0.25">
      <c r="A137" s="17" t="s">
        <v>43</v>
      </c>
      <c r="B137" s="42" t="s">
        <v>1984</v>
      </c>
      <c r="D137" s="18" t="s">
        <v>2098</v>
      </c>
      <c r="I137" s="110"/>
      <c r="J137" s="110">
        <v>54043</v>
      </c>
      <c r="K137" s="110" t="s">
        <v>42</v>
      </c>
      <c r="L137" s="34">
        <f>SUM(L134:L136)</f>
        <v>438.70883540936188</v>
      </c>
      <c r="M137" s="17">
        <v>20625</v>
      </c>
      <c r="N137" s="19">
        <f t="shared" si="212"/>
        <v>47.01295787844046</v>
      </c>
      <c r="O137" s="17">
        <v>7759</v>
      </c>
      <c r="P137" s="22">
        <v>2.65</v>
      </c>
      <c r="Q137" s="17">
        <v>20572</v>
      </c>
      <c r="R137" s="17">
        <v>846</v>
      </c>
      <c r="S137" s="17">
        <v>505</v>
      </c>
      <c r="T137" s="17">
        <v>631</v>
      </c>
      <c r="U137" s="17">
        <v>434</v>
      </c>
      <c r="V137" s="17">
        <v>407</v>
      </c>
      <c r="W137" s="17">
        <v>358</v>
      </c>
      <c r="X137" s="17">
        <v>335</v>
      </c>
      <c r="Y137" s="17">
        <v>276</v>
      </c>
      <c r="Z137" s="17">
        <v>421</v>
      </c>
      <c r="AA137" s="17">
        <v>800</v>
      </c>
      <c r="AB137" s="17">
        <v>838</v>
      </c>
      <c r="AC137" s="17">
        <v>787</v>
      </c>
      <c r="AD137" s="17">
        <v>585</v>
      </c>
      <c r="AE137" s="17">
        <v>223</v>
      </c>
      <c r="AF137" s="17">
        <v>143</v>
      </c>
      <c r="AG137" s="17">
        <v>170</v>
      </c>
      <c r="AH137" s="113">
        <f t="shared" si="213"/>
        <v>0.25544528934140998</v>
      </c>
      <c r="AI137" s="113">
        <f t="shared" si="214"/>
        <v>0.10839025647635005</v>
      </c>
      <c r="AJ137" s="113">
        <f t="shared" si="215"/>
        <v>0.17914679726768915</v>
      </c>
      <c r="AK137" s="113">
        <f t="shared" si="216"/>
        <v>0.10310607036989303</v>
      </c>
      <c r="AL137" s="113">
        <f t="shared" si="217"/>
        <v>0.35391158654465782</v>
      </c>
      <c r="AM137" s="37">
        <v>23804</v>
      </c>
      <c r="AN137" s="37">
        <v>46683</v>
      </c>
      <c r="AO137" s="113">
        <f t="shared" si="218"/>
        <v>0.54298234308544913</v>
      </c>
      <c r="AP137" s="17">
        <v>7759</v>
      </c>
      <c r="AQ137" s="17">
        <v>1839</v>
      </c>
      <c r="AR137" s="17">
        <v>6175</v>
      </c>
      <c r="AS137" s="17">
        <v>1584</v>
      </c>
      <c r="AT137" s="17">
        <v>315</v>
      </c>
      <c r="AU137" s="17">
        <v>291</v>
      </c>
      <c r="AV137" s="17">
        <v>933</v>
      </c>
      <c r="AW137" s="17">
        <v>675</v>
      </c>
      <c r="AX137" s="17">
        <v>222</v>
      </c>
      <c r="AY137" s="17">
        <v>252</v>
      </c>
      <c r="AZ137" s="112">
        <v>640</v>
      </c>
      <c r="BA137" s="17">
        <v>160</v>
      </c>
      <c r="BB137" s="17">
        <v>41</v>
      </c>
      <c r="BC137" s="17">
        <v>1365</v>
      </c>
      <c r="BD137" s="17">
        <v>88</v>
      </c>
      <c r="BE137" s="17">
        <v>71</v>
      </c>
      <c r="BF137" s="17">
        <v>1844</v>
      </c>
      <c r="BG137" s="17">
        <v>56</v>
      </c>
      <c r="BH137" s="17">
        <v>0</v>
      </c>
      <c r="BI137" s="113">
        <f t="shared" si="238"/>
        <v>0.18653818495613406</v>
      </c>
      <c r="BJ137" s="17">
        <v>5.4</v>
      </c>
      <c r="BK137" s="17">
        <v>6.5</v>
      </c>
      <c r="BL137" s="17">
        <v>6.4</v>
      </c>
      <c r="BM137" s="17">
        <v>5.6</v>
      </c>
      <c r="BN137" s="17">
        <v>5.0999999999999996</v>
      </c>
      <c r="BO137" s="17">
        <v>5.3</v>
      </c>
      <c r="BP137" s="17">
        <v>4.8</v>
      </c>
      <c r="BQ137" s="17">
        <v>6.7</v>
      </c>
      <c r="BR137" s="17">
        <v>6.2</v>
      </c>
      <c r="BS137" s="17">
        <v>6.6</v>
      </c>
      <c r="BT137" s="17">
        <v>7.3</v>
      </c>
      <c r="BU137" s="17">
        <v>6.5</v>
      </c>
      <c r="BV137" s="17">
        <v>8.1999999999999993</v>
      </c>
      <c r="BW137" s="17">
        <v>7.2</v>
      </c>
      <c r="BX137" s="17">
        <v>4.7</v>
      </c>
      <c r="BY137" s="17">
        <v>3.1</v>
      </c>
      <c r="BZ137" s="17">
        <v>2.6</v>
      </c>
      <c r="CA137" s="17">
        <v>1.8</v>
      </c>
      <c r="CB137" s="112">
        <f t="shared" si="227"/>
        <v>18.3</v>
      </c>
      <c r="CC137" s="112">
        <f t="shared" si="228"/>
        <v>62.3</v>
      </c>
      <c r="CD137" s="112">
        <f t="shared" si="229"/>
        <v>19.400000000000002</v>
      </c>
    </row>
    <row r="138" spans="1:82" s="25" customFormat="1" x14ac:dyDescent="0.25">
      <c r="A138" s="24" t="s">
        <v>1960</v>
      </c>
      <c r="B138" s="25" t="s">
        <v>1961</v>
      </c>
      <c r="C138" s="26" t="s">
        <v>1962</v>
      </c>
      <c r="D138" s="26" t="s">
        <v>2097</v>
      </c>
      <c r="E138" s="25" t="s">
        <v>697</v>
      </c>
      <c r="F138" s="27" t="s">
        <v>698</v>
      </c>
      <c r="G138" s="27" t="s">
        <v>440</v>
      </c>
      <c r="H138" s="27" t="s">
        <v>1963</v>
      </c>
      <c r="I138" s="27" t="s">
        <v>1964</v>
      </c>
      <c r="J138" s="27" t="s">
        <v>1978</v>
      </c>
      <c r="K138" s="27" t="s">
        <v>1978</v>
      </c>
      <c r="L138" s="33">
        <v>451.57999994563897</v>
      </c>
      <c r="M138" s="26">
        <f>M144-M143-M142-M141-M140-M139</f>
        <v>28215</v>
      </c>
      <c r="N138" s="29">
        <f t="shared" si="212"/>
        <v>62.480623595811394</v>
      </c>
      <c r="O138" s="26">
        <f>O144-O143-O142-O141-O140-O139</f>
        <v>10693</v>
      </c>
      <c r="P138" s="28">
        <f>Q138/O138</f>
        <v>2.5859908351257834</v>
      </c>
      <c r="Q138" s="26">
        <f>Q144-Q143-Q142-Q141-Q140-Q139</f>
        <v>27652</v>
      </c>
      <c r="R138" s="26">
        <f>R144-R143-R142-R141-R140-R139</f>
        <v>1349</v>
      </c>
      <c r="S138" s="26">
        <f t="shared" ref="S138:AG138" si="239">S144-S143-S142-S141-S140-S139</f>
        <v>939</v>
      </c>
      <c r="T138" s="26">
        <f t="shared" si="239"/>
        <v>656</v>
      </c>
      <c r="U138" s="26">
        <f t="shared" si="239"/>
        <v>674</v>
      </c>
      <c r="V138" s="26">
        <f t="shared" si="239"/>
        <v>774</v>
      </c>
      <c r="W138" s="26">
        <f t="shared" si="239"/>
        <v>664</v>
      </c>
      <c r="X138" s="26">
        <f t="shared" si="239"/>
        <v>507</v>
      </c>
      <c r="Y138" s="26">
        <f t="shared" si="239"/>
        <v>463</v>
      </c>
      <c r="Z138" s="26">
        <f t="shared" si="239"/>
        <v>531</v>
      </c>
      <c r="AA138" s="26">
        <f t="shared" si="239"/>
        <v>722</v>
      </c>
      <c r="AB138" s="26">
        <f t="shared" si="239"/>
        <v>656</v>
      </c>
      <c r="AC138" s="26">
        <f t="shared" si="239"/>
        <v>1001</v>
      </c>
      <c r="AD138" s="26">
        <f t="shared" si="239"/>
        <v>602</v>
      </c>
      <c r="AE138" s="26">
        <f t="shared" si="239"/>
        <v>784</v>
      </c>
      <c r="AF138" s="26">
        <f t="shared" si="239"/>
        <v>212</v>
      </c>
      <c r="AG138" s="26">
        <f t="shared" si="239"/>
        <v>159</v>
      </c>
      <c r="AH138" s="121">
        <f t="shared" si="213"/>
        <v>0.27532030300196392</v>
      </c>
      <c r="AI138" s="121">
        <f t="shared" si="214"/>
        <v>0.13541569250911811</v>
      </c>
      <c r="AJ138" s="121">
        <f t="shared" si="215"/>
        <v>0.20246890489105021</v>
      </c>
      <c r="AK138" s="122">
        <f t="shared" si="216"/>
        <v>6.7520808005237076E-2</v>
      </c>
      <c r="AL138" s="121">
        <f t="shared" si="217"/>
        <v>0.31927429159263071</v>
      </c>
      <c r="AM138" s="39">
        <v>22858</v>
      </c>
      <c r="AN138" s="39">
        <v>38493</v>
      </c>
      <c r="AO138" s="121">
        <f t="shared" si="218"/>
        <v>0.61320490040213227</v>
      </c>
      <c r="AP138" s="26">
        <f>AP144-AP143-AP142-AP141-AP140-AP139</f>
        <v>10693</v>
      </c>
      <c r="AQ138" s="26">
        <f t="shared" ref="AQ138:AS138" si="240">AQ144-AQ143-AQ142-AQ141-AQ140-AQ139</f>
        <v>2117</v>
      </c>
      <c r="AR138" s="26">
        <f t="shared" si="240"/>
        <v>8252</v>
      </c>
      <c r="AS138" s="26">
        <f t="shared" si="240"/>
        <v>2441</v>
      </c>
      <c r="AT138" s="26">
        <f>AT144-AT143-AT142-AT141-AT140-AT139</f>
        <v>354</v>
      </c>
      <c r="AU138" s="26">
        <f t="shared" ref="AU138:BC138" si="241">AU144-AU143-AU142-AU141-AU140-AU139</f>
        <v>288</v>
      </c>
      <c r="AV138" s="26">
        <f t="shared" si="241"/>
        <v>1502</v>
      </c>
      <c r="AW138" s="26">
        <f t="shared" si="241"/>
        <v>1122</v>
      </c>
      <c r="AX138" s="26">
        <f t="shared" si="241"/>
        <v>341</v>
      </c>
      <c r="AY138" s="26">
        <f t="shared" si="241"/>
        <v>409</v>
      </c>
      <c r="AZ138" s="26">
        <f t="shared" si="241"/>
        <v>894</v>
      </c>
      <c r="BA138" s="26">
        <f t="shared" si="241"/>
        <v>424</v>
      </c>
      <c r="BB138" s="26">
        <f t="shared" si="241"/>
        <v>163</v>
      </c>
      <c r="BC138" s="26">
        <f t="shared" si="241"/>
        <v>1070</v>
      </c>
      <c r="BD138" s="26">
        <f t="shared" ref="BD138" si="242">BD144-BD143-BD142-BD141-BD140-BD139</f>
        <v>240</v>
      </c>
      <c r="BE138" s="26">
        <f t="shared" ref="BE138" si="243">BE144-BE143-BE142-BE141-BE140-BE139</f>
        <v>3</v>
      </c>
      <c r="BF138" s="26">
        <f t="shared" ref="BF138" si="244">BF144-BF143-BF142-BF141-BF140-BF139</f>
        <v>2611</v>
      </c>
      <c r="BG138" s="26">
        <f t="shared" ref="BG138" si="245">BG144-BG143-BG142-BG141-BG140-BG139</f>
        <v>68</v>
      </c>
      <c r="BH138" s="26">
        <f t="shared" ref="BH138" si="246">BH144-BH143-BH142-BH141-BH140-BH139</f>
        <v>0</v>
      </c>
      <c r="BI138" s="121">
        <f t="shared" si="238"/>
        <v>0.21888502476551797</v>
      </c>
      <c r="BJ138" s="26">
        <v>5.5</v>
      </c>
      <c r="BK138" s="26">
        <v>4.4000000000000004</v>
      </c>
      <c r="BL138" s="26">
        <v>7.2</v>
      </c>
      <c r="BM138" s="26">
        <v>5.5</v>
      </c>
      <c r="BN138" s="26">
        <v>5.0999999999999996</v>
      </c>
      <c r="BO138" s="26">
        <v>5.9</v>
      </c>
      <c r="BP138" s="26">
        <v>5.2</v>
      </c>
      <c r="BQ138" s="26">
        <v>5.9</v>
      </c>
      <c r="BR138" s="26">
        <v>7</v>
      </c>
      <c r="BS138" s="26">
        <v>6.8</v>
      </c>
      <c r="BT138" s="26">
        <v>6.4</v>
      </c>
      <c r="BU138" s="26">
        <v>7.1</v>
      </c>
      <c r="BV138" s="26">
        <v>7.2</v>
      </c>
      <c r="BW138" s="26">
        <v>7.5</v>
      </c>
      <c r="BX138" s="26">
        <v>5.4</v>
      </c>
      <c r="BY138" s="26">
        <v>3.8</v>
      </c>
      <c r="BZ138" s="26">
        <v>2</v>
      </c>
      <c r="CA138" s="26">
        <v>2.1</v>
      </c>
      <c r="CB138" s="115">
        <f t="shared" si="227"/>
        <v>17.100000000000001</v>
      </c>
      <c r="CC138" s="115">
        <f t="shared" si="228"/>
        <v>62.1</v>
      </c>
      <c r="CD138" s="115">
        <f t="shared" si="229"/>
        <v>20.8</v>
      </c>
    </row>
    <row r="139" spans="1:82" x14ac:dyDescent="0.25">
      <c r="A139" s="7" t="s">
        <v>694</v>
      </c>
      <c r="B139" t="s">
        <v>695</v>
      </c>
      <c r="C139" s="1" t="s">
        <v>696</v>
      </c>
      <c r="D139" s="1" t="s">
        <v>2099</v>
      </c>
      <c r="E139" t="s">
        <v>697</v>
      </c>
      <c r="F139" s="8" t="s">
        <v>698</v>
      </c>
      <c r="G139" s="8" t="s">
        <v>440</v>
      </c>
      <c r="H139" s="8" t="s">
        <v>699</v>
      </c>
      <c r="I139" s="8" t="s">
        <v>700</v>
      </c>
      <c r="J139" s="8">
        <v>5414524</v>
      </c>
      <c r="K139" s="8" t="s">
        <v>150</v>
      </c>
      <c r="L139" s="32">
        <v>0.6800730472555887</v>
      </c>
      <c r="M139" s="1">
        <v>911</v>
      </c>
      <c r="N139" s="102">
        <f t="shared" si="212"/>
        <v>1339.5619833432734</v>
      </c>
      <c r="O139" s="1">
        <v>412</v>
      </c>
      <c r="P139" s="21">
        <v>2.21</v>
      </c>
      <c r="Q139" s="1">
        <v>911</v>
      </c>
      <c r="R139" s="1">
        <v>29</v>
      </c>
      <c r="S139" s="1">
        <v>29</v>
      </c>
      <c r="T139" s="1">
        <v>37</v>
      </c>
      <c r="U139" s="1">
        <v>67</v>
      </c>
      <c r="V139" s="1">
        <v>16</v>
      </c>
      <c r="W139" s="1">
        <v>33</v>
      </c>
      <c r="X139" s="1">
        <v>37</v>
      </c>
      <c r="Y139" s="1">
        <v>10</v>
      </c>
      <c r="Z139" s="1">
        <v>10</v>
      </c>
      <c r="AA139" s="1">
        <v>25</v>
      </c>
      <c r="AB139" s="1">
        <v>36</v>
      </c>
      <c r="AC139" s="1">
        <v>65</v>
      </c>
      <c r="AD139" s="1">
        <v>12</v>
      </c>
      <c r="AE139" s="1">
        <v>0</v>
      </c>
      <c r="AF139" s="1">
        <v>0</v>
      </c>
      <c r="AG139" s="1">
        <v>6</v>
      </c>
      <c r="AH139" s="106">
        <f t="shared" si="213"/>
        <v>0.23058252427184467</v>
      </c>
      <c r="AI139" s="106">
        <f t="shared" si="214"/>
        <v>0.20145631067961164</v>
      </c>
      <c r="AJ139" s="106">
        <f t="shared" si="215"/>
        <v>0.21844660194174756</v>
      </c>
      <c r="AK139" s="6">
        <f t="shared" si="216"/>
        <v>6.0679611650485438E-2</v>
      </c>
      <c r="AL139" s="106">
        <f t="shared" si="217"/>
        <v>0.28883495145631066</v>
      </c>
      <c r="AM139" s="38">
        <v>23083</v>
      </c>
      <c r="AN139" s="38">
        <v>34167</v>
      </c>
      <c r="AO139" s="106">
        <f t="shared" si="218"/>
        <v>0.65048543689320393</v>
      </c>
      <c r="AP139" s="1">
        <v>412</v>
      </c>
      <c r="AQ139" s="1">
        <v>104</v>
      </c>
      <c r="AR139" s="1">
        <v>235</v>
      </c>
      <c r="AS139" s="1">
        <v>177</v>
      </c>
      <c r="AT139" s="1">
        <v>9</v>
      </c>
      <c r="AU139" s="1">
        <v>30</v>
      </c>
      <c r="AV139" s="1">
        <v>52</v>
      </c>
      <c r="AW139" s="1">
        <v>40</v>
      </c>
      <c r="AX139" s="1">
        <v>34</v>
      </c>
      <c r="AY139" s="1">
        <v>42</v>
      </c>
      <c r="AZ139" s="11">
        <v>47</v>
      </c>
      <c r="BA139" s="1">
        <v>6</v>
      </c>
      <c r="BB139" s="1">
        <v>4</v>
      </c>
      <c r="BC139" s="1">
        <v>30</v>
      </c>
      <c r="BD139" s="1">
        <v>27</v>
      </c>
      <c r="BE139" s="1">
        <v>0</v>
      </c>
      <c r="BF139" s="1">
        <v>70</v>
      </c>
      <c r="BG139" s="1">
        <v>13</v>
      </c>
      <c r="BH139" s="1">
        <v>0</v>
      </c>
      <c r="BI139" s="106">
        <f t="shared" si="238"/>
        <v>0.24257425742574257</v>
      </c>
      <c r="BJ139" s="1">
        <v>12</v>
      </c>
      <c r="BK139" s="1">
        <v>4.2</v>
      </c>
      <c r="BL139" s="1">
        <v>6.1</v>
      </c>
      <c r="BM139" s="1">
        <v>2.6</v>
      </c>
      <c r="BN139" s="1">
        <v>7.6</v>
      </c>
      <c r="BO139" s="1">
        <v>4.3</v>
      </c>
      <c r="BP139" s="1">
        <v>1.6</v>
      </c>
      <c r="BQ139" s="1">
        <v>6.4</v>
      </c>
      <c r="BR139" s="1">
        <v>9.4</v>
      </c>
      <c r="BS139" s="1">
        <v>7.9</v>
      </c>
      <c r="BT139" s="1">
        <v>0.1</v>
      </c>
      <c r="BU139" s="1">
        <v>4.2</v>
      </c>
      <c r="BV139" s="1">
        <v>9.9</v>
      </c>
      <c r="BW139" s="1">
        <v>7.7</v>
      </c>
      <c r="BX139" s="1">
        <v>3.6</v>
      </c>
      <c r="BY139" s="1">
        <v>4.9000000000000004</v>
      </c>
      <c r="BZ139" s="1">
        <v>2.5</v>
      </c>
      <c r="CA139" s="1">
        <v>4.9000000000000004</v>
      </c>
      <c r="CB139" s="1">
        <f t="shared" si="227"/>
        <v>22.299999999999997</v>
      </c>
      <c r="CC139" s="1">
        <f t="shared" si="228"/>
        <v>54</v>
      </c>
      <c r="CD139" s="1">
        <f t="shared" si="229"/>
        <v>23.6</v>
      </c>
    </row>
    <row r="140" spans="1:82" x14ac:dyDescent="0.25">
      <c r="A140" s="7" t="s">
        <v>1080</v>
      </c>
      <c r="B140" t="s">
        <v>1081</v>
      </c>
      <c r="C140" s="1" t="s">
        <v>1082</v>
      </c>
      <c r="D140" s="1" t="s">
        <v>2099</v>
      </c>
      <c r="E140" t="s">
        <v>697</v>
      </c>
      <c r="F140" s="8" t="s">
        <v>698</v>
      </c>
      <c r="G140" s="8" t="s">
        <v>440</v>
      </c>
      <c r="H140" s="8" t="s">
        <v>1083</v>
      </c>
      <c r="I140" s="8" t="s">
        <v>1084</v>
      </c>
      <c r="J140" s="8">
        <v>5448148</v>
      </c>
      <c r="K140" s="8" t="s">
        <v>219</v>
      </c>
      <c r="L140" s="32">
        <v>1.2335117387132903</v>
      </c>
      <c r="M140" s="1">
        <v>1680</v>
      </c>
      <c r="N140" s="102">
        <f t="shared" si="212"/>
        <v>1361.9651498026712</v>
      </c>
      <c r="O140" s="1">
        <v>609</v>
      </c>
      <c r="P140" s="21">
        <v>2.76</v>
      </c>
      <c r="Q140" s="1">
        <v>1680</v>
      </c>
      <c r="R140" s="1">
        <v>55</v>
      </c>
      <c r="S140" s="1">
        <v>18</v>
      </c>
      <c r="T140" s="1">
        <v>42</v>
      </c>
      <c r="U140" s="1">
        <v>63</v>
      </c>
      <c r="V140" s="1">
        <v>59</v>
      </c>
      <c r="W140" s="1">
        <v>16</v>
      </c>
      <c r="X140" s="1">
        <v>53</v>
      </c>
      <c r="Y140" s="1">
        <v>44</v>
      </c>
      <c r="Z140" s="1">
        <v>52</v>
      </c>
      <c r="AA140" s="1">
        <v>13</v>
      </c>
      <c r="AB140" s="1">
        <v>33</v>
      </c>
      <c r="AC140" s="1">
        <v>40</v>
      </c>
      <c r="AD140" s="1">
        <v>45</v>
      </c>
      <c r="AE140" s="1">
        <v>30</v>
      </c>
      <c r="AF140" s="1">
        <v>8</v>
      </c>
      <c r="AG140" s="1">
        <v>38</v>
      </c>
      <c r="AH140" s="106">
        <f t="shared" si="213"/>
        <v>0.18883415435139572</v>
      </c>
      <c r="AI140" s="106">
        <f t="shared" si="214"/>
        <v>0.20032840722495895</v>
      </c>
      <c r="AJ140" s="106">
        <f t="shared" si="215"/>
        <v>0.27093596059113301</v>
      </c>
      <c r="AK140" s="6">
        <f t="shared" si="216"/>
        <v>2.1346469622331693E-2</v>
      </c>
      <c r="AL140" s="106">
        <f t="shared" si="217"/>
        <v>0.31855500821018062</v>
      </c>
      <c r="AM140" s="38">
        <v>25003</v>
      </c>
      <c r="AN140" s="38">
        <v>39837</v>
      </c>
      <c r="AO140" s="106">
        <f t="shared" si="218"/>
        <v>0.66009852216748766</v>
      </c>
      <c r="AP140" s="1">
        <v>609</v>
      </c>
      <c r="AQ140" s="1">
        <v>235</v>
      </c>
      <c r="AR140" s="1">
        <v>311</v>
      </c>
      <c r="AS140" s="1">
        <v>298</v>
      </c>
      <c r="AT140" s="1">
        <v>4</v>
      </c>
      <c r="AU140" s="1">
        <v>8</v>
      </c>
      <c r="AV140" s="1">
        <v>63</v>
      </c>
      <c r="AW140" s="1">
        <v>37</v>
      </c>
      <c r="AX140" s="1">
        <v>27</v>
      </c>
      <c r="AY140" s="1">
        <v>49</v>
      </c>
      <c r="AZ140" s="11">
        <v>103</v>
      </c>
      <c r="BA140" s="1">
        <v>19</v>
      </c>
      <c r="BB140" s="1">
        <v>24</v>
      </c>
      <c r="BC140" s="1">
        <v>20</v>
      </c>
      <c r="BD140" s="1">
        <v>22</v>
      </c>
      <c r="BE140" s="1">
        <v>0</v>
      </c>
      <c r="BF140" s="1">
        <v>140</v>
      </c>
      <c r="BG140" s="1">
        <v>21</v>
      </c>
      <c r="BH140" s="1">
        <v>0</v>
      </c>
      <c r="BI140" s="106">
        <f t="shared" si="238"/>
        <v>0.2532588454376164</v>
      </c>
      <c r="BJ140" s="1">
        <v>2.6</v>
      </c>
      <c r="BK140" s="1">
        <v>4.9000000000000004</v>
      </c>
      <c r="BL140" s="1">
        <v>5.3</v>
      </c>
      <c r="BM140" s="1">
        <v>8.3000000000000007</v>
      </c>
      <c r="BN140" s="1">
        <v>4.4000000000000004</v>
      </c>
      <c r="BO140" s="1">
        <v>12.4</v>
      </c>
      <c r="BP140" s="1">
        <v>5.5</v>
      </c>
      <c r="BQ140" s="1">
        <v>7.9</v>
      </c>
      <c r="BR140" s="1">
        <v>8.1999999999999993</v>
      </c>
      <c r="BS140" s="1">
        <v>9.1</v>
      </c>
      <c r="BT140" s="1">
        <v>9.5</v>
      </c>
      <c r="BU140" s="1">
        <v>6.1</v>
      </c>
      <c r="BV140" s="1">
        <v>3</v>
      </c>
      <c r="BW140" s="1">
        <v>5.2</v>
      </c>
      <c r="BX140" s="1">
        <v>2.7</v>
      </c>
      <c r="BY140" s="1">
        <v>2</v>
      </c>
      <c r="BZ140" s="1">
        <v>0.7</v>
      </c>
      <c r="CA140" s="1">
        <v>2.2000000000000002</v>
      </c>
      <c r="CB140" s="1">
        <f t="shared" si="227"/>
        <v>12.8</v>
      </c>
      <c r="CC140" s="1">
        <f t="shared" si="228"/>
        <v>74.400000000000006</v>
      </c>
      <c r="CD140" s="1">
        <f t="shared" si="229"/>
        <v>12.8</v>
      </c>
    </row>
    <row r="141" spans="1:82" x14ac:dyDescent="0.25">
      <c r="A141" s="7" t="s">
        <v>1110</v>
      </c>
      <c r="B141" t="s">
        <v>1111</v>
      </c>
      <c r="C141" s="1" t="s">
        <v>1112</v>
      </c>
      <c r="D141" s="1" t="s">
        <v>2099</v>
      </c>
      <c r="E141" t="s">
        <v>697</v>
      </c>
      <c r="F141" s="8" t="s">
        <v>698</v>
      </c>
      <c r="G141" s="8" t="s">
        <v>440</v>
      </c>
      <c r="H141" s="8" t="s">
        <v>1113</v>
      </c>
      <c r="I141" s="8" t="s">
        <v>1114</v>
      </c>
      <c r="J141" s="8">
        <v>5450932</v>
      </c>
      <c r="K141" s="8" t="s">
        <v>225</v>
      </c>
      <c r="L141" s="32">
        <v>1.1507690548562817</v>
      </c>
      <c r="M141" s="1">
        <v>1174</v>
      </c>
      <c r="N141" s="102">
        <f t="shared" si="212"/>
        <v>1020.1873217268774</v>
      </c>
      <c r="O141" s="1">
        <v>372</v>
      </c>
      <c r="P141" s="21">
        <v>3.16</v>
      </c>
      <c r="Q141" s="1">
        <v>1174</v>
      </c>
      <c r="R141" s="1">
        <v>56</v>
      </c>
      <c r="S141" s="1">
        <v>2</v>
      </c>
      <c r="T141" s="1">
        <v>5</v>
      </c>
      <c r="U141" s="1">
        <v>19</v>
      </c>
      <c r="V141" s="1">
        <v>11</v>
      </c>
      <c r="W141" s="1">
        <v>8</v>
      </c>
      <c r="X141" s="1">
        <v>14</v>
      </c>
      <c r="Y141" s="1">
        <v>21</v>
      </c>
      <c r="Z141" s="1">
        <v>26</v>
      </c>
      <c r="AA141" s="1">
        <v>22</v>
      </c>
      <c r="AB141" s="1">
        <v>27</v>
      </c>
      <c r="AC141" s="1">
        <v>43</v>
      </c>
      <c r="AD141" s="1">
        <v>46</v>
      </c>
      <c r="AE141" s="1">
        <v>4</v>
      </c>
      <c r="AF141" s="1">
        <v>42</v>
      </c>
      <c r="AG141" s="1">
        <v>26</v>
      </c>
      <c r="AH141" s="106">
        <f t="shared" si="213"/>
        <v>0.16935483870967741</v>
      </c>
      <c r="AI141" s="106">
        <f t="shared" si="214"/>
        <v>8.0645161290322578E-2</v>
      </c>
      <c r="AJ141" s="106">
        <f t="shared" si="215"/>
        <v>0.18548387096774194</v>
      </c>
      <c r="AK141" s="6">
        <f t="shared" si="216"/>
        <v>5.9139784946236562E-2</v>
      </c>
      <c r="AL141" s="106">
        <f t="shared" si="217"/>
        <v>0.5053763440860215</v>
      </c>
      <c r="AM141" s="38">
        <v>27699</v>
      </c>
      <c r="AN141" s="38">
        <v>65294</v>
      </c>
      <c r="AO141" s="106">
        <f t="shared" si="218"/>
        <v>0.43548387096774194</v>
      </c>
      <c r="AP141" s="1">
        <v>372</v>
      </c>
      <c r="AQ141" s="1">
        <v>54</v>
      </c>
      <c r="AR141" s="1">
        <v>281</v>
      </c>
      <c r="AS141" s="1">
        <v>91</v>
      </c>
      <c r="AT141" s="1">
        <v>2</v>
      </c>
      <c r="AU141" s="1">
        <v>3</v>
      </c>
      <c r="AV141" s="1">
        <v>27</v>
      </c>
      <c r="AW141" s="1">
        <v>8</v>
      </c>
      <c r="AX141" s="1">
        <v>12</v>
      </c>
      <c r="AY141" s="1">
        <v>13</v>
      </c>
      <c r="AZ141" s="11">
        <v>31</v>
      </c>
      <c r="BA141" s="1">
        <v>7</v>
      </c>
      <c r="BB141" s="1">
        <v>11</v>
      </c>
      <c r="BC141" s="1">
        <v>36</v>
      </c>
      <c r="BD141" s="1">
        <v>13</v>
      </c>
      <c r="BE141" s="1">
        <v>0</v>
      </c>
      <c r="BF141" s="1">
        <v>159</v>
      </c>
      <c r="BG141" s="1">
        <v>2</v>
      </c>
      <c r="BH141" s="1">
        <v>0</v>
      </c>
      <c r="BI141" s="106">
        <f t="shared" si="238"/>
        <v>0.15740740740740741</v>
      </c>
      <c r="BJ141" s="1">
        <v>9.1</v>
      </c>
      <c r="BK141" s="1">
        <v>10.199999999999999</v>
      </c>
      <c r="BL141" s="1">
        <v>9.9</v>
      </c>
      <c r="BM141" s="1">
        <v>7.6</v>
      </c>
      <c r="BN141" s="1">
        <v>4.3</v>
      </c>
      <c r="BO141" s="1">
        <v>7.7</v>
      </c>
      <c r="BP141" s="1">
        <v>7.9</v>
      </c>
      <c r="BQ141" s="1">
        <v>3.2</v>
      </c>
      <c r="BR141" s="1">
        <v>4.9000000000000004</v>
      </c>
      <c r="BS141" s="1">
        <v>6.5</v>
      </c>
      <c r="BT141" s="1">
        <v>2.7</v>
      </c>
      <c r="BU141" s="1">
        <v>5.2</v>
      </c>
      <c r="BV141" s="1">
        <v>8.5</v>
      </c>
      <c r="BW141" s="1">
        <v>3.3</v>
      </c>
      <c r="BX141" s="1">
        <v>4.7</v>
      </c>
      <c r="BY141" s="1">
        <v>1.9</v>
      </c>
      <c r="BZ141" s="1">
        <v>0.9</v>
      </c>
      <c r="CA141" s="1">
        <v>1.4</v>
      </c>
      <c r="CB141" s="1">
        <f t="shared" si="227"/>
        <v>29.199999999999996</v>
      </c>
      <c r="CC141" s="1">
        <f t="shared" si="228"/>
        <v>58.500000000000007</v>
      </c>
      <c r="CD141" s="1">
        <f t="shared" si="229"/>
        <v>12.200000000000001</v>
      </c>
    </row>
    <row r="142" spans="1:82" x14ac:dyDescent="0.25">
      <c r="A142" s="7" t="s">
        <v>1170</v>
      </c>
      <c r="B142" t="s">
        <v>1171</v>
      </c>
      <c r="C142" s="1" t="s">
        <v>1172</v>
      </c>
      <c r="D142" s="1" t="s">
        <v>2099</v>
      </c>
      <c r="E142" t="s">
        <v>697</v>
      </c>
      <c r="F142" s="8" t="s">
        <v>698</v>
      </c>
      <c r="G142" s="8" t="s">
        <v>440</v>
      </c>
      <c r="H142" s="8" t="s">
        <v>1173</v>
      </c>
      <c r="I142" s="8" t="s">
        <v>1174</v>
      </c>
      <c r="J142" s="8">
        <v>5454892</v>
      </c>
      <c r="K142" s="8" t="s">
        <v>237</v>
      </c>
      <c r="L142" s="32">
        <v>0.3357723566324074</v>
      </c>
      <c r="M142" s="1">
        <v>350</v>
      </c>
      <c r="N142" s="102">
        <f t="shared" si="212"/>
        <v>1042.3728847433638</v>
      </c>
      <c r="O142" s="1">
        <v>152</v>
      </c>
      <c r="P142" s="21">
        <v>2.2999999999999998</v>
      </c>
      <c r="Q142" s="1">
        <v>350</v>
      </c>
      <c r="R142" s="1">
        <v>3</v>
      </c>
      <c r="S142" s="1">
        <v>2</v>
      </c>
      <c r="T142" s="1">
        <v>1</v>
      </c>
      <c r="U142" s="1">
        <v>17</v>
      </c>
      <c r="V142" s="1">
        <v>6</v>
      </c>
      <c r="W142" s="1">
        <v>22</v>
      </c>
      <c r="X142" s="1">
        <v>7</v>
      </c>
      <c r="Y142" s="1">
        <v>2</v>
      </c>
      <c r="Z142" s="1">
        <v>3</v>
      </c>
      <c r="AA142" s="1">
        <v>8</v>
      </c>
      <c r="AB142" s="1">
        <v>24</v>
      </c>
      <c r="AC142" s="1">
        <v>11</v>
      </c>
      <c r="AD142" s="1">
        <v>12</v>
      </c>
      <c r="AE142" s="1">
        <v>13</v>
      </c>
      <c r="AF142" s="1">
        <v>11</v>
      </c>
      <c r="AG142" s="1">
        <v>10</v>
      </c>
      <c r="AH142" s="106">
        <f t="shared" si="213"/>
        <v>3.9473684210526314E-2</v>
      </c>
      <c r="AI142" s="106">
        <f t="shared" si="214"/>
        <v>0.15131578947368421</v>
      </c>
      <c r="AJ142" s="106">
        <f t="shared" si="215"/>
        <v>0.22368421052631579</v>
      </c>
      <c r="AK142" s="6">
        <f t="shared" si="216"/>
        <v>5.2631578947368418E-2</v>
      </c>
      <c r="AL142" s="106">
        <f t="shared" si="217"/>
        <v>0.53289473684210531</v>
      </c>
      <c r="AM142" s="38">
        <v>39166</v>
      </c>
      <c r="AN142" s="38">
        <v>63750</v>
      </c>
      <c r="AO142" s="106">
        <f t="shared" si="218"/>
        <v>0.41447368421052633</v>
      </c>
      <c r="AP142" s="1">
        <v>152</v>
      </c>
      <c r="AQ142" s="1">
        <v>16</v>
      </c>
      <c r="AR142" s="1">
        <v>135</v>
      </c>
      <c r="AS142" s="1">
        <v>17</v>
      </c>
      <c r="AT142" s="1">
        <v>0</v>
      </c>
      <c r="AU142" s="1">
        <v>0</v>
      </c>
      <c r="AV142" s="1">
        <v>6</v>
      </c>
      <c r="AW142" s="1">
        <v>26</v>
      </c>
      <c r="AX142" s="1">
        <v>6</v>
      </c>
      <c r="AY142" s="1">
        <v>7</v>
      </c>
      <c r="AZ142" s="11">
        <v>9</v>
      </c>
      <c r="BA142" s="1">
        <v>1</v>
      </c>
      <c r="BB142" s="1">
        <v>0</v>
      </c>
      <c r="BC142" s="1">
        <v>24</v>
      </c>
      <c r="BD142" s="1">
        <v>8</v>
      </c>
      <c r="BE142" s="1">
        <v>0</v>
      </c>
      <c r="BF142" s="1">
        <v>53</v>
      </c>
      <c r="BG142" s="1">
        <v>4</v>
      </c>
      <c r="BH142" s="1">
        <v>0</v>
      </c>
      <c r="BI142" s="106">
        <f t="shared" si="238"/>
        <v>9.0277777777777776E-2</v>
      </c>
      <c r="BJ142" s="1">
        <v>4.3</v>
      </c>
      <c r="BK142" s="1">
        <v>3.7</v>
      </c>
      <c r="BL142" s="1">
        <v>2.9</v>
      </c>
      <c r="BM142" s="1">
        <v>8.6</v>
      </c>
      <c r="BN142" s="1">
        <v>2</v>
      </c>
      <c r="BO142" s="1">
        <v>6.6</v>
      </c>
      <c r="BP142" s="1">
        <v>5.7</v>
      </c>
      <c r="BQ142" s="1">
        <v>5.0999999999999996</v>
      </c>
      <c r="BR142" s="1">
        <v>10.9</v>
      </c>
      <c r="BS142" s="1">
        <v>4</v>
      </c>
      <c r="BT142" s="1">
        <v>7.7</v>
      </c>
      <c r="BU142" s="1">
        <v>5.4</v>
      </c>
      <c r="BV142" s="1">
        <v>5.0999999999999996</v>
      </c>
      <c r="BW142" s="1">
        <v>8.9</v>
      </c>
      <c r="BX142" s="1">
        <v>2.9</v>
      </c>
      <c r="BY142" s="1">
        <v>10.6</v>
      </c>
      <c r="BZ142" s="1">
        <v>3.1</v>
      </c>
      <c r="CA142" s="1">
        <v>2.6</v>
      </c>
      <c r="CB142" s="1">
        <f t="shared" si="227"/>
        <v>10.9</v>
      </c>
      <c r="CC142" s="1">
        <f t="shared" si="228"/>
        <v>61.1</v>
      </c>
      <c r="CD142" s="1">
        <f t="shared" si="229"/>
        <v>28.1</v>
      </c>
    </row>
    <row r="143" spans="1:82" x14ac:dyDescent="0.25">
      <c r="A143" s="7" t="s">
        <v>1622</v>
      </c>
      <c r="B143" t="s">
        <v>1623</v>
      </c>
      <c r="C143" s="1" t="s">
        <v>1624</v>
      </c>
      <c r="D143" s="1" t="s">
        <v>2099</v>
      </c>
      <c r="E143" t="s">
        <v>697</v>
      </c>
      <c r="F143" s="8" t="s">
        <v>698</v>
      </c>
      <c r="G143" s="8" t="s">
        <v>440</v>
      </c>
      <c r="H143" s="8" t="s">
        <v>1625</v>
      </c>
      <c r="I143" s="8" t="s">
        <v>1626</v>
      </c>
      <c r="J143" s="8">
        <v>5485900</v>
      </c>
      <c r="K143" s="8" t="s">
        <v>323</v>
      </c>
      <c r="L143" s="32">
        <v>0.33734568175860447</v>
      </c>
      <c r="M143" s="1">
        <v>456</v>
      </c>
      <c r="N143" s="102">
        <f t="shared" si="212"/>
        <v>1351.7291747232186</v>
      </c>
      <c r="O143" s="1">
        <v>144</v>
      </c>
      <c r="P143" s="21">
        <v>3.17</v>
      </c>
      <c r="Q143" s="1">
        <v>456</v>
      </c>
      <c r="R143" s="1">
        <v>18</v>
      </c>
      <c r="S143" s="1">
        <v>1</v>
      </c>
      <c r="T143" s="1">
        <v>7</v>
      </c>
      <c r="U143" s="1">
        <v>15</v>
      </c>
      <c r="V143" s="1">
        <v>11</v>
      </c>
      <c r="W143" s="1">
        <v>18</v>
      </c>
      <c r="X143" s="1">
        <v>7</v>
      </c>
      <c r="Y143" s="1">
        <v>0</v>
      </c>
      <c r="Z143" s="1">
        <v>0</v>
      </c>
      <c r="AA143" s="1">
        <v>23</v>
      </c>
      <c r="AB143" s="1">
        <v>22</v>
      </c>
      <c r="AC143" s="1">
        <v>14</v>
      </c>
      <c r="AD143" s="1">
        <v>3</v>
      </c>
      <c r="AE143" s="1">
        <v>5</v>
      </c>
      <c r="AF143" s="1">
        <v>0</v>
      </c>
      <c r="AG143" s="1">
        <v>0</v>
      </c>
      <c r="AH143" s="106">
        <f t="shared" si="213"/>
        <v>0.18055555555555555</v>
      </c>
      <c r="AI143" s="106">
        <f t="shared" si="214"/>
        <v>0.18055555555555555</v>
      </c>
      <c r="AJ143" s="106">
        <f t="shared" si="215"/>
        <v>0.1736111111111111</v>
      </c>
      <c r="AK143" s="6">
        <f t="shared" si="216"/>
        <v>0.15972222222222221</v>
      </c>
      <c r="AL143" s="106">
        <f t="shared" si="217"/>
        <v>0.30555555555555558</v>
      </c>
      <c r="AM143" s="38">
        <v>14024</v>
      </c>
      <c r="AN143" s="38">
        <v>38214</v>
      </c>
      <c r="AO143" s="106">
        <f t="shared" si="218"/>
        <v>0.53472222222222221</v>
      </c>
      <c r="AP143" s="1">
        <v>144</v>
      </c>
      <c r="AQ143" s="1">
        <v>76</v>
      </c>
      <c r="AR143" s="1">
        <v>98</v>
      </c>
      <c r="AS143" s="1">
        <v>46</v>
      </c>
      <c r="AT143" s="1">
        <v>2</v>
      </c>
      <c r="AU143" s="1">
        <v>2</v>
      </c>
      <c r="AV143" s="1">
        <v>11</v>
      </c>
      <c r="AW143" s="1">
        <v>9</v>
      </c>
      <c r="AX143" s="1">
        <v>3</v>
      </c>
      <c r="AY143" s="1">
        <v>32</v>
      </c>
      <c r="AZ143" s="11">
        <v>7</v>
      </c>
      <c r="BA143" s="1">
        <v>0</v>
      </c>
      <c r="BB143" s="1">
        <v>0</v>
      </c>
      <c r="BC143" s="1">
        <v>42</v>
      </c>
      <c r="BD143" s="1">
        <v>3</v>
      </c>
      <c r="BE143" s="1">
        <v>0</v>
      </c>
      <c r="BF143" s="1">
        <v>22</v>
      </c>
      <c r="BG143" s="1">
        <v>0</v>
      </c>
      <c r="BH143" s="1">
        <v>0</v>
      </c>
      <c r="BI143" s="106">
        <f t="shared" si="238"/>
        <v>0.32330827067669171</v>
      </c>
      <c r="BJ143" s="1">
        <v>10.5</v>
      </c>
      <c r="BK143" s="1">
        <v>10.5</v>
      </c>
      <c r="BL143" s="1">
        <v>7.7</v>
      </c>
      <c r="BM143" s="1">
        <v>6.4</v>
      </c>
      <c r="BN143" s="1">
        <v>3.3</v>
      </c>
      <c r="BO143" s="1">
        <v>14.7</v>
      </c>
      <c r="BP143" s="1">
        <v>8.1</v>
      </c>
      <c r="BQ143" s="1">
        <v>3.3</v>
      </c>
      <c r="BR143" s="1">
        <v>10.5</v>
      </c>
      <c r="BS143" s="1">
        <v>2.6</v>
      </c>
      <c r="BT143" s="1">
        <v>5.7</v>
      </c>
      <c r="BU143" s="1">
        <v>4.2</v>
      </c>
      <c r="BV143" s="1">
        <v>4.5999999999999996</v>
      </c>
      <c r="BW143" s="1">
        <v>3.5</v>
      </c>
      <c r="BX143" s="1">
        <v>1.8</v>
      </c>
      <c r="BY143" s="1">
        <v>1.3</v>
      </c>
      <c r="BZ143" s="1">
        <v>1.3</v>
      </c>
      <c r="CA143" s="1">
        <v>0</v>
      </c>
      <c r="CB143" s="1">
        <f t="shared" si="227"/>
        <v>28.7</v>
      </c>
      <c r="CC143" s="1">
        <f t="shared" si="228"/>
        <v>63.400000000000006</v>
      </c>
      <c r="CD143" s="1">
        <f t="shared" si="229"/>
        <v>7.8999999999999995</v>
      </c>
    </row>
    <row r="144" spans="1:82" s="18" customFormat="1" x14ac:dyDescent="0.25">
      <c r="A144" s="17" t="s">
        <v>45</v>
      </c>
      <c r="B144" s="42" t="s">
        <v>1984</v>
      </c>
      <c r="D144" s="18" t="s">
        <v>2098</v>
      </c>
      <c r="I144" s="110"/>
      <c r="J144" s="110">
        <v>54045</v>
      </c>
      <c r="K144" s="110" t="s">
        <v>44</v>
      </c>
      <c r="L144" s="34">
        <f>SUM(L138:L143)</f>
        <v>455.31747182485509</v>
      </c>
      <c r="M144" s="17">
        <v>32786</v>
      </c>
      <c r="N144" s="19">
        <f t="shared" si="212"/>
        <v>72.006900742459635</v>
      </c>
      <c r="O144" s="17">
        <v>12382</v>
      </c>
      <c r="P144" s="22">
        <v>2.6</v>
      </c>
      <c r="Q144" s="17">
        <v>32223</v>
      </c>
      <c r="R144" s="17">
        <v>1510</v>
      </c>
      <c r="S144" s="17">
        <v>991</v>
      </c>
      <c r="T144" s="17">
        <v>748</v>
      </c>
      <c r="U144" s="17">
        <v>855</v>
      </c>
      <c r="V144" s="17">
        <v>877</v>
      </c>
      <c r="W144" s="17">
        <v>761</v>
      </c>
      <c r="X144" s="17">
        <v>625</v>
      </c>
      <c r="Y144" s="17">
        <v>540</v>
      </c>
      <c r="Z144" s="17">
        <v>622</v>
      </c>
      <c r="AA144" s="17">
        <v>813</v>
      </c>
      <c r="AB144" s="17">
        <v>798</v>
      </c>
      <c r="AC144" s="17">
        <v>1174</v>
      </c>
      <c r="AD144" s="17">
        <v>720</v>
      </c>
      <c r="AE144" s="17">
        <v>836</v>
      </c>
      <c r="AF144" s="17">
        <v>273</v>
      </c>
      <c r="AG144" s="17">
        <v>239</v>
      </c>
      <c r="AH144" s="113">
        <f t="shared" si="213"/>
        <v>0.26239702794378938</v>
      </c>
      <c r="AI144" s="113">
        <f t="shared" si="214"/>
        <v>0.13988047165239864</v>
      </c>
      <c r="AJ144" s="113">
        <f t="shared" si="215"/>
        <v>0.20578258762720078</v>
      </c>
      <c r="AK144" s="113">
        <f t="shared" si="216"/>
        <v>6.5659828783718302E-2</v>
      </c>
      <c r="AL144" s="113">
        <f t="shared" si="217"/>
        <v>0.32628008399289293</v>
      </c>
      <c r="AM144" s="37">
        <v>22858</v>
      </c>
      <c r="AN144" s="37">
        <v>38493</v>
      </c>
      <c r="AO144" s="113">
        <f t="shared" si="218"/>
        <v>0.60806008722338878</v>
      </c>
      <c r="AP144" s="17">
        <v>12382</v>
      </c>
      <c r="AQ144" s="17">
        <v>2602</v>
      </c>
      <c r="AR144" s="17">
        <v>9312</v>
      </c>
      <c r="AS144" s="17">
        <v>3070</v>
      </c>
      <c r="AT144" s="17">
        <v>371</v>
      </c>
      <c r="AU144" s="17">
        <v>331</v>
      </c>
      <c r="AV144" s="17">
        <v>1661</v>
      </c>
      <c r="AW144" s="17">
        <v>1242</v>
      </c>
      <c r="AX144" s="17">
        <v>423</v>
      </c>
      <c r="AY144" s="17">
        <v>552</v>
      </c>
      <c r="AZ144" s="112">
        <v>1091</v>
      </c>
      <c r="BA144" s="17">
        <v>457</v>
      </c>
      <c r="BB144" s="17">
        <v>202</v>
      </c>
      <c r="BC144" s="17">
        <v>1222</v>
      </c>
      <c r="BD144" s="17">
        <v>313</v>
      </c>
      <c r="BE144" s="17">
        <v>3</v>
      </c>
      <c r="BF144" s="17">
        <v>3055</v>
      </c>
      <c r="BG144" s="17">
        <v>108</v>
      </c>
      <c r="BH144" s="17">
        <v>0</v>
      </c>
      <c r="BI144" s="113">
        <f t="shared" si="238"/>
        <v>0.21920043513734022</v>
      </c>
      <c r="BJ144" s="17">
        <v>5.5</v>
      </c>
      <c r="BK144" s="17">
        <v>4.4000000000000004</v>
      </c>
      <c r="BL144" s="17">
        <v>7.2</v>
      </c>
      <c r="BM144" s="17">
        <v>5.5</v>
      </c>
      <c r="BN144" s="17">
        <v>5.0999999999999996</v>
      </c>
      <c r="BO144" s="17">
        <v>5.9</v>
      </c>
      <c r="BP144" s="17">
        <v>5.2</v>
      </c>
      <c r="BQ144" s="17">
        <v>5.9</v>
      </c>
      <c r="BR144" s="17">
        <v>7</v>
      </c>
      <c r="BS144" s="17">
        <v>6.8</v>
      </c>
      <c r="BT144" s="17">
        <v>6.4</v>
      </c>
      <c r="BU144" s="17">
        <v>7.1</v>
      </c>
      <c r="BV144" s="17">
        <v>7.2</v>
      </c>
      <c r="BW144" s="17">
        <v>7.5</v>
      </c>
      <c r="BX144" s="17">
        <v>5.4</v>
      </c>
      <c r="BY144" s="17">
        <v>3.8</v>
      </c>
      <c r="BZ144" s="17">
        <v>2</v>
      </c>
      <c r="CA144" s="17">
        <v>2.1</v>
      </c>
      <c r="CB144" s="112">
        <f t="shared" si="227"/>
        <v>17.100000000000001</v>
      </c>
      <c r="CC144" s="112">
        <f t="shared" si="228"/>
        <v>62.1</v>
      </c>
      <c r="CD144" s="112">
        <f t="shared" si="229"/>
        <v>20.8</v>
      </c>
    </row>
    <row r="145" spans="1:82" s="25" customFormat="1" x14ac:dyDescent="0.25">
      <c r="A145" s="24" t="s">
        <v>1795</v>
      </c>
      <c r="B145" s="25" t="s">
        <v>1796</v>
      </c>
      <c r="C145" s="26" t="s">
        <v>1797</v>
      </c>
      <c r="D145" s="26" t="s">
        <v>2097</v>
      </c>
      <c r="E145" s="25" t="s">
        <v>511</v>
      </c>
      <c r="F145" s="27" t="s">
        <v>512</v>
      </c>
      <c r="G145" s="27" t="s">
        <v>440</v>
      </c>
      <c r="H145" s="27" t="s">
        <v>1798</v>
      </c>
      <c r="I145" s="27" t="s">
        <v>1799</v>
      </c>
      <c r="J145" s="27" t="s">
        <v>1978</v>
      </c>
      <c r="K145" s="27" t="s">
        <v>1978</v>
      </c>
      <c r="L145" s="33">
        <v>293.02215140405031</v>
      </c>
      <c r="M145" s="26">
        <f>M157-M156-M155-M154-M153-M152-M151-M150-M149-M148-M147-M146</f>
        <v>27309</v>
      </c>
      <c r="N145" s="29">
        <f t="shared" si="212"/>
        <v>93.197732216304118</v>
      </c>
      <c r="O145" s="26">
        <f>O157-O156-O155-O154-O153-O152-O151-O150-O149-O148-O147-O146</f>
        <v>10999</v>
      </c>
      <c r="P145" s="28">
        <f>Q145/O145</f>
        <v>2.4660423674879532</v>
      </c>
      <c r="Q145" s="26">
        <f>Q157-Q156-Q155-Q154-Q153-Q152-Q151-Q150-Q149-Q148-Q147-Q146</f>
        <v>27124</v>
      </c>
      <c r="R145" s="26">
        <f>R157-R156-R155-R154-R153-R152-R151-R150-R149-R148-R147-R146</f>
        <v>507</v>
      </c>
      <c r="S145" s="26">
        <f t="shared" ref="S145:AG145" si="247">S157-S156-S155-S154-S153-S152-S151-S150-S149-S148-S147-S146</f>
        <v>397</v>
      </c>
      <c r="T145" s="26">
        <f t="shared" si="247"/>
        <v>527</v>
      </c>
      <c r="U145" s="26">
        <f t="shared" si="247"/>
        <v>512</v>
      </c>
      <c r="V145" s="26">
        <f t="shared" si="247"/>
        <v>610</v>
      </c>
      <c r="W145" s="26">
        <f t="shared" si="247"/>
        <v>537</v>
      </c>
      <c r="X145" s="26">
        <f t="shared" si="247"/>
        <v>400</v>
      </c>
      <c r="Y145" s="26">
        <f t="shared" si="247"/>
        <v>597</v>
      </c>
      <c r="Z145" s="26">
        <f t="shared" si="247"/>
        <v>401</v>
      </c>
      <c r="AA145" s="26">
        <f t="shared" si="247"/>
        <v>717</v>
      </c>
      <c r="AB145" s="26">
        <f t="shared" si="247"/>
        <v>1203</v>
      </c>
      <c r="AC145" s="26">
        <f t="shared" si="247"/>
        <v>1842</v>
      </c>
      <c r="AD145" s="26">
        <f t="shared" si="247"/>
        <v>1204</v>
      </c>
      <c r="AE145" s="26">
        <f t="shared" si="247"/>
        <v>522</v>
      </c>
      <c r="AF145" s="26">
        <f t="shared" si="247"/>
        <v>550</v>
      </c>
      <c r="AG145" s="26">
        <f t="shared" si="247"/>
        <v>473</v>
      </c>
      <c r="AH145" s="121">
        <f t="shared" si="213"/>
        <v>0.13010273661241931</v>
      </c>
      <c r="AI145" s="121">
        <f t="shared" si="214"/>
        <v>0.10200927357032458</v>
      </c>
      <c r="AJ145" s="121">
        <f t="shared" si="215"/>
        <v>0.17592508409855442</v>
      </c>
      <c r="AK145" s="122">
        <f t="shared" si="216"/>
        <v>6.5187744340394579E-2</v>
      </c>
      <c r="AL145" s="121">
        <f t="shared" si="217"/>
        <v>0.52677516137830716</v>
      </c>
      <c r="AM145" s="39">
        <v>29526</v>
      </c>
      <c r="AN145" s="39">
        <v>55094</v>
      </c>
      <c r="AO145" s="121">
        <f t="shared" si="218"/>
        <v>0.40803709428129831</v>
      </c>
      <c r="AP145" s="26">
        <f>AP157-AP156-AP155-AP154-AP153-AP152-AP151-AP150-AP149-AP148-AP147-AP146</f>
        <v>10999</v>
      </c>
      <c r="AQ145" s="26">
        <f t="shared" ref="AQ145:AS145" si="248">AQ157-AQ156-AQ155-AQ154-AQ153-AQ152-AQ151-AQ150-AQ149-AQ148-AQ147-AQ146</f>
        <v>1415</v>
      </c>
      <c r="AR145" s="26">
        <f t="shared" si="248"/>
        <v>9193</v>
      </c>
      <c r="AS145" s="26">
        <f t="shared" si="248"/>
        <v>1806</v>
      </c>
      <c r="AT145" s="26">
        <f>AT157-AT156-AT155-AT154-AT153-AT152-AT151-AT150-AT149-AT148-AT147-AT146</f>
        <v>214</v>
      </c>
      <c r="AU145" s="26">
        <f t="shared" ref="AU145:BC145" si="249">AU157-AU156-AU155-AU154-AU153-AU152-AU151-AU150-AU149-AU148-AU147-AU146</f>
        <v>154</v>
      </c>
      <c r="AV145" s="26">
        <f t="shared" si="249"/>
        <v>784</v>
      </c>
      <c r="AW145" s="26">
        <f t="shared" si="249"/>
        <v>730</v>
      </c>
      <c r="AX145" s="26">
        <f t="shared" si="249"/>
        <v>199</v>
      </c>
      <c r="AY145" s="26">
        <f t="shared" si="249"/>
        <v>625</v>
      </c>
      <c r="AZ145" s="26">
        <f t="shared" si="249"/>
        <v>965</v>
      </c>
      <c r="BA145" s="26">
        <f t="shared" si="249"/>
        <v>231</v>
      </c>
      <c r="BB145" s="26">
        <f t="shared" si="249"/>
        <v>147</v>
      </c>
      <c r="BC145" s="26">
        <f t="shared" si="249"/>
        <v>1468</v>
      </c>
      <c r="BD145" s="26">
        <f t="shared" ref="BD145" si="250">BD157-BD156-BD155-BD154-BD153-BD152-BD151-BD150-BD149-BD148-BD147-BD146</f>
        <v>317</v>
      </c>
      <c r="BE145" s="26">
        <f t="shared" ref="BE145" si="251">BE157-BE156-BE155-BE154-BE153-BE152-BE151-BE150-BE149-BE148-BE147-BE146</f>
        <v>23</v>
      </c>
      <c r="BF145" s="26">
        <f t="shared" ref="BF145" si="252">BF157-BF156-BF155-BF154-BF153-BF152-BF151-BF150-BF149-BF148-BF147-BF146</f>
        <v>4308</v>
      </c>
      <c r="BG145" s="26">
        <f t="shared" ref="BG145" si="253">BG157-BG156-BG155-BG154-BG153-BG152-BG151-BG150-BG149-BG148-BG147-BG146</f>
        <v>180</v>
      </c>
      <c r="BH145" s="26">
        <f t="shared" ref="BH145" si="254">BH157-BH156-BH155-BH154-BH153-BH152-BH151-BH150-BH149-BH148-BH147-BH146</f>
        <v>30</v>
      </c>
      <c r="BI145" s="121">
        <f t="shared" si="238"/>
        <v>0.15508433734939758</v>
      </c>
      <c r="BJ145" s="26">
        <v>5.5</v>
      </c>
      <c r="BK145" s="26">
        <v>5.7</v>
      </c>
      <c r="BL145" s="26">
        <v>5.6</v>
      </c>
      <c r="BM145" s="26">
        <v>6.5</v>
      </c>
      <c r="BN145" s="26">
        <v>8</v>
      </c>
      <c r="BO145" s="26">
        <v>6.5</v>
      </c>
      <c r="BP145" s="26">
        <v>5.7</v>
      </c>
      <c r="BQ145" s="26">
        <v>6</v>
      </c>
      <c r="BR145" s="26">
        <v>5.9</v>
      </c>
      <c r="BS145" s="26">
        <v>6.2</v>
      </c>
      <c r="BT145" s="26">
        <v>6.2</v>
      </c>
      <c r="BU145" s="26">
        <v>6.4</v>
      </c>
      <c r="BV145" s="26">
        <v>6.7</v>
      </c>
      <c r="BW145" s="26">
        <v>6.7</v>
      </c>
      <c r="BX145" s="26">
        <v>4.8</v>
      </c>
      <c r="BY145" s="26">
        <v>3.5</v>
      </c>
      <c r="BZ145" s="26">
        <v>2.1</v>
      </c>
      <c r="CA145" s="26">
        <v>2</v>
      </c>
      <c r="CB145" s="115">
        <f t="shared" si="227"/>
        <v>16.799999999999997</v>
      </c>
      <c r="CC145" s="115">
        <f t="shared" si="228"/>
        <v>64.100000000000009</v>
      </c>
      <c r="CD145" s="115">
        <f t="shared" si="229"/>
        <v>19.100000000000001</v>
      </c>
    </row>
    <row r="146" spans="1:82" x14ac:dyDescent="0.25">
      <c r="A146" s="7" t="s">
        <v>508</v>
      </c>
      <c r="B146" t="s">
        <v>509</v>
      </c>
      <c r="C146" s="1" t="s">
        <v>510</v>
      </c>
      <c r="D146" s="1" t="s">
        <v>2099</v>
      </c>
      <c r="E146" t="s">
        <v>511</v>
      </c>
      <c r="F146" s="8" t="s">
        <v>512</v>
      </c>
      <c r="G146" s="8" t="s">
        <v>440</v>
      </c>
      <c r="H146" s="8" t="s">
        <v>513</v>
      </c>
      <c r="I146" s="8" t="s">
        <v>514</v>
      </c>
      <c r="J146" s="8">
        <v>5404612</v>
      </c>
      <c r="K146" s="8" t="s">
        <v>120</v>
      </c>
      <c r="L146" s="32">
        <v>0.70789840307260221</v>
      </c>
      <c r="M146" s="1">
        <v>1408</v>
      </c>
      <c r="N146" s="102">
        <f t="shared" si="212"/>
        <v>1988.9859814468252</v>
      </c>
      <c r="O146" s="1">
        <v>571</v>
      </c>
      <c r="P146" s="21">
        <v>2.4700000000000002</v>
      </c>
      <c r="Q146" s="1">
        <v>1408</v>
      </c>
      <c r="R146" s="1">
        <v>15</v>
      </c>
      <c r="S146" s="1">
        <v>42</v>
      </c>
      <c r="T146" s="1">
        <v>58</v>
      </c>
      <c r="U146" s="1">
        <v>14</v>
      </c>
      <c r="V146" s="1">
        <v>36</v>
      </c>
      <c r="W146" s="1">
        <v>13</v>
      </c>
      <c r="X146" s="1">
        <v>29</v>
      </c>
      <c r="Y146" s="1">
        <v>6</v>
      </c>
      <c r="Z146" s="1">
        <v>3</v>
      </c>
      <c r="AA146" s="1">
        <v>59</v>
      </c>
      <c r="AB146" s="1">
        <v>79</v>
      </c>
      <c r="AC146" s="1">
        <v>63</v>
      </c>
      <c r="AD146" s="1">
        <v>110</v>
      </c>
      <c r="AE146" s="1">
        <v>23</v>
      </c>
      <c r="AF146" s="1">
        <v>18</v>
      </c>
      <c r="AG146" s="1">
        <v>3</v>
      </c>
      <c r="AH146" s="106">
        <f t="shared" si="213"/>
        <v>0.20140105078809106</v>
      </c>
      <c r="AI146" s="106">
        <f t="shared" si="214"/>
        <v>8.7565674255691769E-2</v>
      </c>
      <c r="AJ146" s="106">
        <f t="shared" si="215"/>
        <v>8.9316987740805598E-2</v>
      </c>
      <c r="AK146" s="6">
        <f t="shared" si="216"/>
        <v>0.10332749562171628</v>
      </c>
      <c r="AL146" s="106">
        <f t="shared" si="217"/>
        <v>0.51838879159369522</v>
      </c>
      <c r="AM146" s="38">
        <v>26817</v>
      </c>
      <c r="AN146" s="38">
        <v>60820</v>
      </c>
      <c r="AO146" s="106">
        <f t="shared" si="218"/>
        <v>0.37828371278458844</v>
      </c>
      <c r="AP146" s="1">
        <v>571</v>
      </c>
      <c r="AQ146" s="1">
        <v>79</v>
      </c>
      <c r="AR146" s="1">
        <v>510</v>
      </c>
      <c r="AS146" s="1">
        <v>61</v>
      </c>
      <c r="AT146" s="1">
        <v>62</v>
      </c>
      <c r="AU146" s="1">
        <v>8</v>
      </c>
      <c r="AV146" s="1">
        <v>37</v>
      </c>
      <c r="AW146" s="1">
        <v>14</v>
      </c>
      <c r="AX146" s="1">
        <v>3</v>
      </c>
      <c r="AY146" s="1">
        <v>46</v>
      </c>
      <c r="AZ146" s="11">
        <v>24</v>
      </c>
      <c r="BA146" s="1">
        <v>3</v>
      </c>
      <c r="BB146" s="1">
        <v>4</v>
      </c>
      <c r="BC146" s="1">
        <v>100</v>
      </c>
      <c r="BD146" s="1">
        <v>34</v>
      </c>
      <c r="BE146" s="1">
        <v>4</v>
      </c>
      <c r="BF146" s="1">
        <v>217</v>
      </c>
      <c r="BG146" s="1">
        <v>0</v>
      </c>
      <c r="BH146" s="1">
        <v>0</v>
      </c>
      <c r="BI146" s="106">
        <f t="shared" si="238"/>
        <v>0.16366906474820145</v>
      </c>
      <c r="BJ146" s="1">
        <v>2.8</v>
      </c>
      <c r="BK146" s="1">
        <v>4.9000000000000004</v>
      </c>
      <c r="BL146" s="1">
        <v>9</v>
      </c>
      <c r="BM146" s="1">
        <v>9.8000000000000007</v>
      </c>
      <c r="BN146" s="1">
        <v>4.5999999999999996</v>
      </c>
      <c r="BO146" s="1">
        <v>3.8</v>
      </c>
      <c r="BP146" s="1">
        <v>4.4000000000000004</v>
      </c>
      <c r="BQ146" s="1">
        <v>11.7</v>
      </c>
      <c r="BR146" s="1">
        <v>8.1</v>
      </c>
      <c r="BS146" s="1">
        <v>4.5</v>
      </c>
      <c r="BT146" s="1">
        <v>9.9</v>
      </c>
      <c r="BU146" s="1">
        <v>5.8</v>
      </c>
      <c r="BV146" s="1">
        <v>6.3</v>
      </c>
      <c r="BW146" s="1">
        <v>4.8</v>
      </c>
      <c r="BX146" s="1">
        <v>2</v>
      </c>
      <c r="BY146" s="1">
        <v>2.2999999999999998</v>
      </c>
      <c r="BZ146" s="1">
        <v>1.6</v>
      </c>
      <c r="CA146" s="1">
        <v>3.8</v>
      </c>
      <c r="CB146" s="1">
        <f t="shared" si="227"/>
        <v>16.7</v>
      </c>
      <c r="CC146" s="1">
        <f t="shared" si="228"/>
        <v>68.899999999999991</v>
      </c>
      <c r="CD146" s="1">
        <f t="shared" si="229"/>
        <v>14.5</v>
      </c>
    </row>
    <row r="147" spans="1:82" x14ac:dyDescent="0.25">
      <c r="A147" s="7" t="s">
        <v>815</v>
      </c>
      <c r="B147" t="s">
        <v>816</v>
      </c>
      <c r="C147" s="1" t="s">
        <v>817</v>
      </c>
      <c r="D147" s="1" t="s">
        <v>2099</v>
      </c>
      <c r="E147" t="s">
        <v>511</v>
      </c>
      <c r="F147" s="8" t="s">
        <v>512</v>
      </c>
      <c r="G147" s="8" t="s">
        <v>440</v>
      </c>
      <c r="H147" s="8" t="s">
        <v>818</v>
      </c>
      <c r="I147" s="8" t="s">
        <v>819</v>
      </c>
      <c r="J147" s="8">
        <v>5426452</v>
      </c>
      <c r="K147" s="8" t="s">
        <v>171</v>
      </c>
      <c r="L147" s="32">
        <v>8.9676822129871372</v>
      </c>
      <c r="M147" s="1">
        <v>18369</v>
      </c>
      <c r="N147" s="102">
        <f t="shared" si="212"/>
        <v>2048.3553680568348</v>
      </c>
      <c r="O147" s="1">
        <v>7903</v>
      </c>
      <c r="P147" s="21">
        <v>2.21</v>
      </c>
      <c r="Q147" s="1">
        <v>17429</v>
      </c>
      <c r="R147" s="1">
        <v>530</v>
      </c>
      <c r="S147" s="1">
        <v>523</v>
      </c>
      <c r="T147" s="1">
        <v>688</v>
      </c>
      <c r="U147" s="1">
        <v>488</v>
      </c>
      <c r="V147" s="1">
        <v>353</v>
      </c>
      <c r="W147" s="1">
        <v>436</v>
      </c>
      <c r="X147" s="1">
        <v>477</v>
      </c>
      <c r="Y147" s="1">
        <v>287</v>
      </c>
      <c r="Z147" s="1">
        <v>301</v>
      </c>
      <c r="AA147" s="1">
        <v>779</v>
      </c>
      <c r="AB147" s="1">
        <v>738</v>
      </c>
      <c r="AC147" s="1">
        <v>891</v>
      </c>
      <c r="AD147" s="1">
        <v>594</v>
      </c>
      <c r="AE147" s="1">
        <v>280</v>
      </c>
      <c r="AF147" s="1">
        <v>345</v>
      </c>
      <c r="AG147" s="1">
        <v>193</v>
      </c>
      <c r="AH147" s="106">
        <f t="shared" si="213"/>
        <v>0.22029609009236997</v>
      </c>
      <c r="AI147" s="106">
        <f t="shared" si="214"/>
        <v>0.10641528533468303</v>
      </c>
      <c r="AJ147" s="106">
        <f t="shared" si="215"/>
        <v>0.18992787549032014</v>
      </c>
      <c r="AK147" s="6">
        <f t="shared" si="216"/>
        <v>9.857016322915349E-2</v>
      </c>
      <c r="AL147" s="106">
        <f t="shared" si="217"/>
        <v>0.38479058585347337</v>
      </c>
      <c r="AM147" s="38">
        <v>26976</v>
      </c>
      <c r="AN147" s="38">
        <v>47618</v>
      </c>
      <c r="AO147" s="106">
        <f t="shared" si="218"/>
        <v>0.51663925091737317</v>
      </c>
      <c r="AP147" s="1">
        <v>7903</v>
      </c>
      <c r="AQ147" s="1">
        <v>1037</v>
      </c>
      <c r="AR147" s="1">
        <v>4691</v>
      </c>
      <c r="AS147" s="1">
        <v>3212</v>
      </c>
      <c r="AT147" s="1">
        <v>158</v>
      </c>
      <c r="AU147" s="1">
        <v>151</v>
      </c>
      <c r="AV147" s="1">
        <v>1302</v>
      </c>
      <c r="AW147" s="1">
        <v>460</v>
      </c>
      <c r="AX147" s="1">
        <v>261</v>
      </c>
      <c r="AY147" s="1">
        <v>554</v>
      </c>
      <c r="AZ147" s="11">
        <v>534</v>
      </c>
      <c r="BA147" s="1">
        <v>291</v>
      </c>
      <c r="BB147" s="1">
        <v>182</v>
      </c>
      <c r="BC147" s="1">
        <v>999</v>
      </c>
      <c r="BD147" s="1">
        <v>435</v>
      </c>
      <c r="BE147" s="1">
        <v>54</v>
      </c>
      <c r="BF147" s="1">
        <v>2150</v>
      </c>
      <c r="BG147" s="1">
        <v>119</v>
      </c>
      <c r="BH147" s="1">
        <v>17</v>
      </c>
      <c r="BI147" s="106">
        <f t="shared" si="238"/>
        <v>0.27507499673927222</v>
      </c>
      <c r="BJ147" s="1">
        <v>6.4</v>
      </c>
      <c r="BK147" s="1">
        <v>4.9000000000000004</v>
      </c>
      <c r="BL147" s="1">
        <v>4.3</v>
      </c>
      <c r="BM147" s="1">
        <v>6.8</v>
      </c>
      <c r="BN147" s="1">
        <v>12.5</v>
      </c>
      <c r="BO147" s="1">
        <v>8.8000000000000007</v>
      </c>
      <c r="BP147" s="1">
        <v>7.2</v>
      </c>
      <c r="BQ147" s="1">
        <v>6.1</v>
      </c>
      <c r="BR147" s="1">
        <v>5.7</v>
      </c>
      <c r="BS147" s="1">
        <v>4.3</v>
      </c>
      <c r="BT147" s="1">
        <v>5.4</v>
      </c>
      <c r="BU147" s="1">
        <v>5.9</v>
      </c>
      <c r="BV147" s="1">
        <v>4.9000000000000004</v>
      </c>
      <c r="BW147" s="1">
        <v>6</v>
      </c>
      <c r="BX147" s="1">
        <v>4.2</v>
      </c>
      <c r="BY147" s="1">
        <v>2</v>
      </c>
      <c r="BZ147" s="1">
        <v>2.2999999999999998</v>
      </c>
      <c r="CA147" s="1">
        <v>2.5</v>
      </c>
      <c r="CB147" s="1">
        <f t="shared" si="227"/>
        <v>15.600000000000001</v>
      </c>
      <c r="CC147" s="1">
        <f t="shared" si="228"/>
        <v>67.600000000000009</v>
      </c>
      <c r="CD147" s="1">
        <f t="shared" si="229"/>
        <v>17</v>
      </c>
    </row>
    <row r="148" spans="1:82" x14ac:dyDescent="0.25">
      <c r="A148" s="7" t="s">
        <v>820</v>
      </c>
      <c r="B148" t="s">
        <v>821</v>
      </c>
      <c r="C148" s="1" t="s">
        <v>822</v>
      </c>
      <c r="D148" s="1" t="s">
        <v>2099</v>
      </c>
      <c r="E148" t="s">
        <v>511</v>
      </c>
      <c r="F148" s="8" t="s">
        <v>512</v>
      </c>
      <c r="G148" s="8" t="s">
        <v>440</v>
      </c>
      <c r="H148" s="8" t="s">
        <v>823</v>
      </c>
      <c r="I148" s="8" t="s">
        <v>824</v>
      </c>
      <c r="J148" s="8">
        <v>5426524</v>
      </c>
      <c r="K148" s="8" t="s">
        <v>172</v>
      </c>
      <c r="L148" s="32">
        <v>0.27949956599010178</v>
      </c>
      <c r="M148" s="1">
        <v>295</v>
      </c>
      <c r="N148" s="102">
        <f t="shared" si="212"/>
        <v>1055.4578106588085</v>
      </c>
      <c r="O148" s="1">
        <v>108</v>
      </c>
      <c r="P148" s="21">
        <v>2.73</v>
      </c>
      <c r="Q148" s="1">
        <v>295</v>
      </c>
      <c r="R148" s="1">
        <v>0</v>
      </c>
      <c r="S148" s="1">
        <v>3</v>
      </c>
      <c r="T148" s="1">
        <v>2</v>
      </c>
      <c r="U148" s="1">
        <v>9</v>
      </c>
      <c r="V148" s="1">
        <v>3</v>
      </c>
      <c r="W148" s="1">
        <v>7</v>
      </c>
      <c r="X148" s="1">
        <v>0</v>
      </c>
      <c r="Y148" s="1">
        <v>10</v>
      </c>
      <c r="Z148" s="1">
        <v>0</v>
      </c>
      <c r="AA148" s="1">
        <v>16</v>
      </c>
      <c r="AB148" s="1">
        <v>16</v>
      </c>
      <c r="AC148" s="1">
        <v>29</v>
      </c>
      <c r="AD148" s="1">
        <v>9</v>
      </c>
      <c r="AE148" s="1">
        <v>4</v>
      </c>
      <c r="AF148" s="1">
        <v>0</v>
      </c>
      <c r="AG148" s="1">
        <v>0</v>
      </c>
      <c r="AH148" s="106">
        <f t="shared" si="213"/>
        <v>4.6296296296296294E-2</v>
      </c>
      <c r="AI148" s="106">
        <f t="shared" si="214"/>
        <v>0.1111111111111111</v>
      </c>
      <c r="AJ148" s="106">
        <f t="shared" si="215"/>
        <v>0.15740740740740741</v>
      </c>
      <c r="AK148" s="6">
        <f t="shared" si="216"/>
        <v>0.14814814814814814</v>
      </c>
      <c r="AL148" s="106">
        <f t="shared" si="217"/>
        <v>0.53703703703703709</v>
      </c>
      <c r="AM148" s="38">
        <v>24006</v>
      </c>
      <c r="AN148" s="38">
        <v>65909</v>
      </c>
      <c r="AO148" s="106">
        <f t="shared" si="218"/>
        <v>0.31481481481481483</v>
      </c>
      <c r="AP148" s="1">
        <v>108</v>
      </c>
      <c r="AQ148" s="1">
        <v>27</v>
      </c>
      <c r="AR148" s="1">
        <v>90</v>
      </c>
      <c r="AS148" s="1">
        <v>18</v>
      </c>
      <c r="AT148" s="1">
        <v>0</v>
      </c>
      <c r="AU148" s="1">
        <v>3</v>
      </c>
      <c r="AV148" s="1">
        <v>2</v>
      </c>
      <c r="AW148" s="1">
        <v>13</v>
      </c>
      <c r="AX148" s="1">
        <v>0</v>
      </c>
      <c r="AY148" s="1">
        <v>2</v>
      </c>
      <c r="AZ148" s="11">
        <v>8</v>
      </c>
      <c r="BA148" s="1">
        <v>2</v>
      </c>
      <c r="BB148" s="1">
        <v>0</v>
      </c>
      <c r="BC148" s="1">
        <v>25</v>
      </c>
      <c r="BD148" s="1">
        <v>7</v>
      </c>
      <c r="BE148" s="1">
        <v>0</v>
      </c>
      <c r="BF148" s="1">
        <v>40</v>
      </c>
      <c r="BG148" s="1">
        <v>0</v>
      </c>
      <c r="BH148" s="1">
        <v>2</v>
      </c>
      <c r="BI148" s="106">
        <f t="shared" si="238"/>
        <v>5.7692307692307696E-2</v>
      </c>
      <c r="BJ148" s="1">
        <v>6.4</v>
      </c>
      <c r="BK148" s="1">
        <v>6.1</v>
      </c>
      <c r="BL148" s="1">
        <v>5.4</v>
      </c>
      <c r="BM148" s="1">
        <v>5.8</v>
      </c>
      <c r="BN148" s="1">
        <v>6.8</v>
      </c>
      <c r="BO148" s="1">
        <v>1.7</v>
      </c>
      <c r="BP148" s="1">
        <v>5.4</v>
      </c>
      <c r="BQ148" s="1">
        <v>6.8</v>
      </c>
      <c r="BR148" s="1">
        <v>10.199999999999999</v>
      </c>
      <c r="BS148" s="1">
        <v>5.0999999999999996</v>
      </c>
      <c r="BT148" s="1">
        <v>3.1</v>
      </c>
      <c r="BU148" s="1">
        <v>0.7</v>
      </c>
      <c r="BV148" s="1">
        <v>6.4</v>
      </c>
      <c r="BW148" s="1">
        <v>4.4000000000000004</v>
      </c>
      <c r="BX148" s="1">
        <v>14.9</v>
      </c>
      <c r="BY148" s="1">
        <v>8.1</v>
      </c>
      <c r="BZ148" s="1">
        <v>1</v>
      </c>
      <c r="CA148" s="1">
        <v>1.7</v>
      </c>
      <c r="CB148" s="1">
        <f t="shared" si="227"/>
        <v>17.899999999999999</v>
      </c>
      <c r="CC148" s="1">
        <f t="shared" si="228"/>
        <v>52.000000000000007</v>
      </c>
      <c r="CD148" s="1">
        <f t="shared" si="229"/>
        <v>30.099999999999998</v>
      </c>
    </row>
    <row r="149" spans="1:82" x14ac:dyDescent="0.25">
      <c r="A149" s="7" t="s">
        <v>831</v>
      </c>
      <c r="B149" t="s">
        <v>832</v>
      </c>
      <c r="C149" s="1" t="s">
        <v>833</v>
      </c>
      <c r="D149" s="1" t="s">
        <v>2099</v>
      </c>
      <c r="E149" t="s">
        <v>511</v>
      </c>
      <c r="F149" s="8" t="s">
        <v>512</v>
      </c>
      <c r="G149" s="8" t="s">
        <v>440</v>
      </c>
      <c r="H149" s="8" t="s">
        <v>834</v>
      </c>
      <c r="I149" s="8" t="s">
        <v>835</v>
      </c>
      <c r="J149" s="8">
        <v>5426932</v>
      </c>
      <c r="K149" s="8" t="s">
        <v>174</v>
      </c>
      <c r="L149" s="32">
        <v>0.42657561150347501</v>
      </c>
      <c r="M149" s="1">
        <v>446</v>
      </c>
      <c r="N149" s="102">
        <f t="shared" si="212"/>
        <v>1045.535628321702</v>
      </c>
      <c r="O149" s="1">
        <v>142</v>
      </c>
      <c r="P149" s="21">
        <v>3.14</v>
      </c>
      <c r="Q149" s="1">
        <v>446</v>
      </c>
      <c r="R149" s="1">
        <v>7</v>
      </c>
      <c r="S149" s="1">
        <v>1</v>
      </c>
      <c r="T149" s="1">
        <v>3</v>
      </c>
      <c r="U149" s="1">
        <v>6</v>
      </c>
      <c r="V149" s="1">
        <v>7</v>
      </c>
      <c r="W149" s="1">
        <v>5</v>
      </c>
      <c r="X149" s="1">
        <v>12</v>
      </c>
      <c r="Y149" s="1">
        <v>12</v>
      </c>
      <c r="Z149" s="1">
        <v>7</v>
      </c>
      <c r="AA149" s="1">
        <v>2</v>
      </c>
      <c r="AB149" s="1">
        <v>18</v>
      </c>
      <c r="AC149" s="1">
        <v>18</v>
      </c>
      <c r="AD149" s="1">
        <v>30</v>
      </c>
      <c r="AE149" s="1">
        <v>10</v>
      </c>
      <c r="AF149" s="1">
        <v>4</v>
      </c>
      <c r="AG149" s="1">
        <v>0</v>
      </c>
      <c r="AH149" s="106">
        <f t="shared" si="213"/>
        <v>7.746478873239436E-2</v>
      </c>
      <c r="AI149" s="106">
        <f t="shared" si="214"/>
        <v>9.154929577464789E-2</v>
      </c>
      <c r="AJ149" s="106">
        <f t="shared" si="215"/>
        <v>0.25352112676056338</v>
      </c>
      <c r="AK149" s="6">
        <f t="shared" si="216"/>
        <v>1.4084507042253521E-2</v>
      </c>
      <c r="AL149" s="106">
        <f t="shared" si="217"/>
        <v>0.56338028169014087</v>
      </c>
      <c r="AM149" s="38">
        <v>24955</v>
      </c>
      <c r="AN149" s="38">
        <v>69167</v>
      </c>
      <c r="AO149" s="106">
        <f t="shared" si="218"/>
        <v>0.42253521126760563</v>
      </c>
      <c r="AP149" s="1">
        <v>142</v>
      </c>
      <c r="AQ149" s="1">
        <v>13</v>
      </c>
      <c r="AR149" s="1">
        <v>123</v>
      </c>
      <c r="AS149" s="1">
        <v>19</v>
      </c>
      <c r="AT149" s="1">
        <v>0</v>
      </c>
      <c r="AU149" s="1">
        <v>0</v>
      </c>
      <c r="AV149" s="1">
        <v>9</v>
      </c>
      <c r="AW149" s="1">
        <v>5</v>
      </c>
      <c r="AX149" s="1">
        <v>4</v>
      </c>
      <c r="AY149" s="1">
        <v>9</v>
      </c>
      <c r="AZ149" s="11">
        <v>26</v>
      </c>
      <c r="BA149" s="1">
        <v>5</v>
      </c>
      <c r="BB149" s="1">
        <v>0</v>
      </c>
      <c r="BC149" s="1">
        <v>20</v>
      </c>
      <c r="BD149" s="1">
        <v>0</v>
      </c>
      <c r="BE149" s="1">
        <v>0</v>
      </c>
      <c r="BF149" s="1">
        <v>62</v>
      </c>
      <c r="BG149" s="1">
        <v>0</v>
      </c>
      <c r="BH149" s="1">
        <v>0</v>
      </c>
      <c r="BI149" s="106">
        <f t="shared" si="238"/>
        <v>0.12857142857142856</v>
      </c>
      <c r="BJ149" s="1">
        <v>10.3</v>
      </c>
      <c r="BK149" s="1">
        <v>2.9</v>
      </c>
      <c r="BL149" s="1">
        <v>3.6</v>
      </c>
      <c r="BM149" s="1">
        <v>11</v>
      </c>
      <c r="BN149" s="1">
        <v>8.6999999999999993</v>
      </c>
      <c r="BO149" s="1">
        <v>3.1</v>
      </c>
      <c r="BP149" s="1">
        <v>4.5</v>
      </c>
      <c r="BQ149" s="1">
        <v>8.1</v>
      </c>
      <c r="BR149" s="1">
        <v>4.7</v>
      </c>
      <c r="BS149" s="1">
        <v>12.6</v>
      </c>
      <c r="BT149" s="1">
        <v>5.8</v>
      </c>
      <c r="BU149" s="1">
        <v>4.3</v>
      </c>
      <c r="BV149" s="1">
        <v>5.2</v>
      </c>
      <c r="BW149" s="1">
        <v>5.6</v>
      </c>
      <c r="BX149" s="1">
        <v>2.5</v>
      </c>
      <c r="BY149" s="1">
        <v>3.8</v>
      </c>
      <c r="BZ149" s="1">
        <v>1.6</v>
      </c>
      <c r="CA149" s="1">
        <v>1.8</v>
      </c>
      <c r="CB149" s="1">
        <f t="shared" si="227"/>
        <v>16.8</v>
      </c>
      <c r="CC149" s="1">
        <f t="shared" si="228"/>
        <v>68</v>
      </c>
      <c r="CD149" s="1">
        <f t="shared" si="229"/>
        <v>15.299999999999999</v>
      </c>
    </row>
    <row r="150" spans="1:82" x14ac:dyDescent="0.25">
      <c r="A150" s="7" t="s">
        <v>926</v>
      </c>
      <c r="B150" t="s">
        <v>927</v>
      </c>
      <c r="C150" s="1" t="s">
        <v>928</v>
      </c>
      <c r="D150" s="1" t="s">
        <v>2099</v>
      </c>
      <c r="E150" t="s">
        <v>511</v>
      </c>
      <c r="F150" s="8" t="s">
        <v>512</v>
      </c>
      <c r="G150" s="8" t="s">
        <v>440</v>
      </c>
      <c r="H150" s="8" t="s">
        <v>929</v>
      </c>
      <c r="I150" s="8" t="s">
        <v>930</v>
      </c>
      <c r="J150" s="8">
        <v>5432908</v>
      </c>
      <c r="K150" s="8" t="s">
        <v>191</v>
      </c>
      <c r="L150" s="32">
        <v>0.54198775513836361</v>
      </c>
      <c r="M150" s="1">
        <v>417</v>
      </c>
      <c r="N150" s="102">
        <f t="shared" si="212"/>
        <v>769.39007578417409</v>
      </c>
      <c r="O150" s="1">
        <v>164</v>
      </c>
      <c r="P150" s="21">
        <v>2.54</v>
      </c>
      <c r="Q150" s="1">
        <v>417</v>
      </c>
      <c r="R150" s="1">
        <v>12</v>
      </c>
      <c r="S150" s="1">
        <v>4</v>
      </c>
      <c r="T150" s="1">
        <v>12</v>
      </c>
      <c r="U150" s="1">
        <v>10</v>
      </c>
      <c r="V150" s="1">
        <v>11</v>
      </c>
      <c r="W150" s="1">
        <v>6</v>
      </c>
      <c r="X150" s="1">
        <v>10</v>
      </c>
      <c r="Y150" s="1">
        <v>6</v>
      </c>
      <c r="Z150" s="1">
        <v>28</v>
      </c>
      <c r="AA150" s="1">
        <v>0</v>
      </c>
      <c r="AB150" s="1">
        <v>29</v>
      </c>
      <c r="AC150" s="1">
        <v>27</v>
      </c>
      <c r="AD150" s="1">
        <v>7</v>
      </c>
      <c r="AE150" s="1">
        <v>0</v>
      </c>
      <c r="AF150" s="1">
        <v>0</v>
      </c>
      <c r="AG150" s="1">
        <v>2</v>
      </c>
      <c r="AH150" s="106">
        <f t="shared" si="213"/>
        <v>0.17073170731707318</v>
      </c>
      <c r="AI150" s="106">
        <f t="shared" si="214"/>
        <v>0.12804878048780488</v>
      </c>
      <c r="AJ150" s="106">
        <f t="shared" si="215"/>
        <v>0.3048780487804878</v>
      </c>
      <c r="AK150" s="6">
        <f t="shared" si="216"/>
        <v>0</v>
      </c>
      <c r="AL150" s="106">
        <f t="shared" si="217"/>
        <v>0.39634146341463417</v>
      </c>
      <c r="AM150" s="38">
        <v>25453</v>
      </c>
      <c r="AN150" s="38">
        <v>46618</v>
      </c>
      <c r="AO150" s="106">
        <f t="shared" si="218"/>
        <v>0.60365853658536583</v>
      </c>
      <c r="AP150" s="1">
        <v>164</v>
      </c>
      <c r="AQ150" s="1">
        <v>19</v>
      </c>
      <c r="AR150" s="1">
        <v>133</v>
      </c>
      <c r="AS150" s="1">
        <v>31</v>
      </c>
      <c r="AT150" s="1">
        <v>5</v>
      </c>
      <c r="AU150" s="1">
        <v>0</v>
      </c>
      <c r="AV150" s="1">
        <v>17</v>
      </c>
      <c r="AW150" s="1">
        <v>6</v>
      </c>
      <c r="AX150" s="1">
        <v>7</v>
      </c>
      <c r="AY150" s="1">
        <v>10</v>
      </c>
      <c r="AZ150" s="11">
        <v>10</v>
      </c>
      <c r="BA150" s="1">
        <v>34</v>
      </c>
      <c r="BB150" s="1">
        <v>0</v>
      </c>
      <c r="BC150" s="1">
        <v>27</v>
      </c>
      <c r="BD150" s="1">
        <v>2</v>
      </c>
      <c r="BE150" s="1">
        <v>0</v>
      </c>
      <c r="BF150" s="1">
        <v>34</v>
      </c>
      <c r="BG150" s="1">
        <v>0</v>
      </c>
      <c r="BH150" s="1">
        <v>0</v>
      </c>
      <c r="BI150" s="106">
        <f t="shared" si="238"/>
        <v>0.17763157894736842</v>
      </c>
      <c r="BJ150" s="1">
        <v>9.4</v>
      </c>
      <c r="BK150" s="1">
        <v>10.1</v>
      </c>
      <c r="BL150" s="1">
        <v>2.9</v>
      </c>
      <c r="BM150" s="1">
        <v>2.9</v>
      </c>
      <c r="BN150" s="1">
        <v>6.7</v>
      </c>
      <c r="BO150" s="1">
        <v>7.7</v>
      </c>
      <c r="BP150" s="1">
        <v>3.4</v>
      </c>
      <c r="BQ150" s="1">
        <v>13.7</v>
      </c>
      <c r="BR150" s="1">
        <v>5</v>
      </c>
      <c r="BS150" s="1">
        <v>4.8</v>
      </c>
      <c r="BT150" s="1">
        <v>9.1</v>
      </c>
      <c r="BU150" s="1">
        <v>3.4</v>
      </c>
      <c r="BV150" s="1">
        <v>8.4</v>
      </c>
      <c r="BW150" s="1">
        <v>5.3</v>
      </c>
      <c r="BX150" s="1">
        <v>1.7</v>
      </c>
      <c r="BY150" s="1">
        <v>1.7</v>
      </c>
      <c r="BZ150" s="1">
        <v>3.4</v>
      </c>
      <c r="CA150" s="1">
        <v>0.7</v>
      </c>
      <c r="CB150" s="1">
        <f t="shared" si="227"/>
        <v>22.4</v>
      </c>
      <c r="CC150" s="1">
        <f t="shared" si="228"/>
        <v>65.099999999999994</v>
      </c>
      <c r="CD150" s="1">
        <f t="shared" si="229"/>
        <v>12.799999999999999</v>
      </c>
    </row>
    <row r="151" spans="1:82" x14ac:dyDescent="0.25">
      <c r="A151" s="7" t="s">
        <v>1115</v>
      </c>
      <c r="B151" t="s">
        <v>1116</v>
      </c>
      <c r="C151" s="1" t="s">
        <v>1117</v>
      </c>
      <c r="D151" s="1" t="s">
        <v>2099</v>
      </c>
      <c r="E151" t="s">
        <v>511</v>
      </c>
      <c r="F151" s="8" t="s">
        <v>512</v>
      </c>
      <c r="G151" s="8" t="s">
        <v>440</v>
      </c>
      <c r="H151" s="8" t="s">
        <v>1118</v>
      </c>
      <c r="I151" s="8" t="s">
        <v>1119</v>
      </c>
      <c r="J151" s="8">
        <v>5451100</v>
      </c>
      <c r="K151" s="8" t="s">
        <v>226</v>
      </c>
      <c r="L151" s="32">
        <v>1.1383186508809959</v>
      </c>
      <c r="M151" s="1">
        <v>1656</v>
      </c>
      <c r="N151" s="102">
        <f t="shared" si="212"/>
        <v>1454.7771827496169</v>
      </c>
      <c r="O151" s="1">
        <v>639</v>
      </c>
      <c r="P151" s="21">
        <v>2.59</v>
      </c>
      <c r="Q151" s="1">
        <v>1656</v>
      </c>
      <c r="R151" s="1">
        <v>34</v>
      </c>
      <c r="S151" s="1">
        <v>38</v>
      </c>
      <c r="T151" s="1">
        <v>4</v>
      </c>
      <c r="U151" s="1">
        <v>33</v>
      </c>
      <c r="V151" s="1">
        <v>45</v>
      </c>
      <c r="W151" s="1">
        <v>15</v>
      </c>
      <c r="X151" s="1">
        <v>34</v>
      </c>
      <c r="Y151" s="1">
        <v>60</v>
      </c>
      <c r="Z151" s="1">
        <v>34</v>
      </c>
      <c r="AA151" s="1">
        <v>55</v>
      </c>
      <c r="AB151" s="1">
        <v>53</v>
      </c>
      <c r="AC151" s="1">
        <v>70</v>
      </c>
      <c r="AD151" s="1">
        <v>52</v>
      </c>
      <c r="AE151" s="1">
        <v>80</v>
      </c>
      <c r="AF151" s="1">
        <v>22</v>
      </c>
      <c r="AG151" s="1">
        <v>10</v>
      </c>
      <c r="AH151" s="106">
        <f t="shared" si="213"/>
        <v>0.1189358372456964</v>
      </c>
      <c r="AI151" s="106">
        <f t="shared" si="214"/>
        <v>0.12206572769953052</v>
      </c>
      <c r="AJ151" s="106">
        <f t="shared" si="215"/>
        <v>0.22378716744913929</v>
      </c>
      <c r="AK151" s="6">
        <f t="shared" si="216"/>
        <v>8.6071987480438178E-2</v>
      </c>
      <c r="AL151" s="106">
        <f t="shared" si="217"/>
        <v>0.44913928012519561</v>
      </c>
      <c r="AM151" s="38">
        <v>29493</v>
      </c>
      <c r="AN151" s="38">
        <v>52446</v>
      </c>
      <c r="AO151" s="106">
        <f t="shared" si="218"/>
        <v>0.46478873239436619</v>
      </c>
      <c r="AP151" s="1">
        <v>639</v>
      </c>
      <c r="AQ151" s="1">
        <v>113</v>
      </c>
      <c r="AR151" s="1">
        <v>533</v>
      </c>
      <c r="AS151" s="1">
        <v>106</v>
      </c>
      <c r="AT151" s="1">
        <v>9</v>
      </c>
      <c r="AU151" s="1">
        <v>22</v>
      </c>
      <c r="AV151" s="1">
        <v>29</v>
      </c>
      <c r="AW151" s="1">
        <v>25</v>
      </c>
      <c r="AX151" s="1">
        <v>15</v>
      </c>
      <c r="AY151" s="1">
        <v>43</v>
      </c>
      <c r="AZ151" s="11">
        <v>98</v>
      </c>
      <c r="BA151" s="1">
        <v>20</v>
      </c>
      <c r="BB151" s="1">
        <v>10</v>
      </c>
      <c r="BC151" s="1">
        <v>92</v>
      </c>
      <c r="BD151" s="1">
        <v>16</v>
      </c>
      <c r="BE151" s="1">
        <v>0</v>
      </c>
      <c r="BF151" s="1">
        <v>234</v>
      </c>
      <c r="BG151" s="1">
        <v>0</v>
      </c>
      <c r="BH151" s="1">
        <v>0</v>
      </c>
      <c r="BI151" s="106">
        <f t="shared" si="238"/>
        <v>0.13376835236541598</v>
      </c>
      <c r="BJ151" s="1">
        <v>2.7</v>
      </c>
      <c r="BK151" s="1">
        <v>7.1</v>
      </c>
      <c r="BL151" s="1">
        <v>7.5</v>
      </c>
      <c r="BM151" s="1">
        <v>10.8</v>
      </c>
      <c r="BN151" s="1">
        <v>3.3</v>
      </c>
      <c r="BO151" s="1">
        <v>3.8</v>
      </c>
      <c r="BP151" s="1">
        <v>1.8</v>
      </c>
      <c r="BQ151" s="1">
        <v>4.2</v>
      </c>
      <c r="BR151" s="1">
        <v>8.9</v>
      </c>
      <c r="BS151" s="1">
        <v>10.3</v>
      </c>
      <c r="BT151" s="1">
        <v>2.6</v>
      </c>
      <c r="BU151" s="1">
        <v>10.199999999999999</v>
      </c>
      <c r="BV151" s="1">
        <v>7.5</v>
      </c>
      <c r="BW151" s="1">
        <v>5</v>
      </c>
      <c r="BX151" s="1">
        <v>3.9</v>
      </c>
      <c r="BY151" s="1">
        <v>4.2</v>
      </c>
      <c r="BZ151" s="1">
        <v>2.4</v>
      </c>
      <c r="CA151" s="1">
        <v>3.9</v>
      </c>
      <c r="CB151" s="1">
        <f t="shared" si="227"/>
        <v>17.3</v>
      </c>
      <c r="CC151" s="1">
        <f t="shared" si="228"/>
        <v>63.400000000000006</v>
      </c>
      <c r="CD151" s="1">
        <f t="shared" si="229"/>
        <v>19.400000000000002</v>
      </c>
    </row>
    <row r="152" spans="1:82" x14ac:dyDescent="0.25">
      <c r="A152" s="7" t="s">
        <v>1175</v>
      </c>
      <c r="B152" t="s">
        <v>1176</v>
      </c>
      <c r="C152" s="1" t="s">
        <v>1177</v>
      </c>
      <c r="D152" s="1" t="s">
        <v>2099</v>
      </c>
      <c r="E152" t="s">
        <v>511</v>
      </c>
      <c r="F152" s="8" t="s">
        <v>512</v>
      </c>
      <c r="G152" s="8" t="s">
        <v>440</v>
      </c>
      <c r="H152" s="8" t="s">
        <v>1178</v>
      </c>
      <c r="I152" s="8" t="s">
        <v>1179</v>
      </c>
      <c r="J152" s="8">
        <v>5455276</v>
      </c>
      <c r="K152" s="8" t="s">
        <v>238</v>
      </c>
      <c r="L152" s="32">
        <v>0.53212555544479379</v>
      </c>
      <c r="M152" s="1">
        <v>1023</v>
      </c>
      <c r="N152" s="102">
        <f t="shared" si="212"/>
        <v>1922.4786134259111</v>
      </c>
      <c r="O152" s="1">
        <v>461</v>
      </c>
      <c r="P152" s="21">
        <v>2.21</v>
      </c>
      <c r="Q152" s="1">
        <v>1018</v>
      </c>
      <c r="R152" s="1">
        <v>27</v>
      </c>
      <c r="S152" s="1">
        <v>6</v>
      </c>
      <c r="T152" s="1">
        <v>32</v>
      </c>
      <c r="U152" s="1">
        <v>21</v>
      </c>
      <c r="V152" s="1">
        <v>26</v>
      </c>
      <c r="W152" s="1">
        <v>33</v>
      </c>
      <c r="X152" s="1">
        <v>49</v>
      </c>
      <c r="Y152" s="1">
        <v>9</v>
      </c>
      <c r="Z152" s="1">
        <v>7</v>
      </c>
      <c r="AA152" s="1">
        <v>60</v>
      </c>
      <c r="AB152" s="1">
        <v>35</v>
      </c>
      <c r="AC152" s="1">
        <v>61</v>
      </c>
      <c r="AD152" s="1">
        <v>68</v>
      </c>
      <c r="AE152" s="1">
        <v>10</v>
      </c>
      <c r="AF152" s="1">
        <v>11</v>
      </c>
      <c r="AG152" s="1">
        <v>6</v>
      </c>
      <c r="AH152" s="106">
        <f t="shared" si="213"/>
        <v>0.14099783080260303</v>
      </c>
      <c r="AI152" s="106">
        <f t="shared" si="214"/>
        <v>0.1019522776572668</v>
      </c>
      <c r="AJ152" s="106">
        <f t="shared" si="215"/>
        <v>0.21258134490238612</v>
      </c>
      <c r="AK152" s="6">
        <f t="shared" si="216"/>
        <v>0.13015184381778741</v>
      </c>
      <c r="AL152" s="106">
        <f t="shared" si="217"/>
        <v>0.41431670281995664</v>
      </c>
      <c r="AM152" s="38">
        <v>29938</v>
      </c>
      <c r="AN152" s="38">
        <v>53304</v>
      </c>
      <c r="AO152" s="106">
        <f t="shared" si="218"/>
        <v>0.45553145336225598</v>
      </c>
      <c r="AP152" s="1">
        <v>461</v>
      </c>
      <c r="AQ152" s="1">
        <v>64</v>
      </c>
      <c r="AR152" s="1">
        <v>348</v>
      </c>
      <c r="AS152" s="1">
        <v>113</v>
      </c>
      <c r="AT152" s="1">
        <v>7</v>
      </c>
      <c r="AU152" s="1">
        <v>11</v>
      </c>
      <c r="AV152" s="1">
        <v>47</v>
      </c>
      <c r="AW152" s="1">
        <v>43</v>
      </c>
      <c r="AX152" s="1">
        <v>25</v>
      </c>
      <c r="AY152" s="1">
        <v>8</v>
      </c>
      <c r="AZ152" s="11">
        <v>13</v>
      </c>
      <c r="BA152" s="1">
        <v>6</v>
      </c>
      <c r="BB152" s="1">
        <v>43</v>
      </c>
      <c r="BC152" s="1">
        <v>88</v>
      </c>
      <c r="BD152" s="1">
        <v>3</v>
      </c>
      <c r="BE152" s="1">
        <v>4</v>
      </c>
      <c r="BF152" s="1">
        <v>148</v>
      </c>
      <c r="BG152" s="1">
        <v>4</v>
      </c>
      <c r="BH152" s="1">
        <v>0</v>
      </c>
      <c r="BI152" s="106">
        <f t="shared" si="238"/>
        <v>0.22666666666666666</v>
      </c>
      <c r="BJ152" s="1">
        <v>4.7</v>
      </c>
      <c r="BK152" s="1">
        <v>4.3</v>
      </c>
      <c r="BL152" s="1">
        <v>5.9</v>
      </c>
      <c r="BM152" s="1">
        <v>3.1</v>
      </c>
      <c r="BN152" s="1">
        <v>10</v>
      </c>
      <c r="BO152" s="1">
        <v>4.3</v>
      </c>
      <c r="BP152" s="1">
        <v>5.3</v>
      </c>
      <c r="BQ152" s="1">
        <v>6.7</v>
      </c>
      <c r="BR152" s="1">
        <v>7.4</v>
      </c>
      <c r="BS152" s="1">
        <v>7.4</v>
      </c>
      <c r="BT152" s="1">
        <v>3.2</v>
      </c>
      <c r="BU152" s="1">
        <v>6.9</v>
      </c>
      <c r="BV152" s="1">
        <v>7</v>
      </c>
      <c r="BW152" s="1">
        <v>7.8</v>
      </c>
      <c r="BX152" s="1">
        <v>9.1</v>
      </c>
      <c r="BY152" s="1">
        <v>3.6</v>
      </c>
      <c r="BZ152" s="1">
        <v>0.8</v>
      </c>
      <c r="CA152" s="1">
        <v>2.2999999999999998</v>
      </c>
      <c r="CB152" s="1">
        <f t="shared" si="227"/>
        <v>14.9</v>
      </c>
      <c r="CC152" s="1">
        <f t="shared" si="228"/>
        <v>61.3</v>
      </c>
      <c r="CD152" s="1">
        <f t="shared" si="229"/>
        <v>23.6</v>
      </c>
    </row>
    <row r="153" spans="1:82" s="18" customFormat="1" x14ac:dyDescent="0.25">
      <c r="A153" s="7" t="s">
        <v>1343</v>
      </c>
      <c r="B153" t="s">
        <v>1344</v>
      </c>
      <c r="C153" s="1" t="s">
        <v>1345</v>
      </c>
      <c r="D153" s="1" t="s">
        <v>2099</v>
      </c>
      <c r="E153" t="s">
        <v>511</v>
      </c>
      <c r="F153" s="8" t="s">
        <v>512</v>
      </c>
      <c r="G153" s="8" t="s">
        <v>440</v>
      </c>
      <c r="H153" s="8" t="s">
        <v>1346</v>
      </c>
      <c r="I153" s="8" t="s">
        <v>1347</v>
      </c>
      <c r="J153" s="8">
        <v>5464228</v>
      </c>
      <c r="K153" s="8" t="s">
        <v>269</v>
      </c>
      <c r="L153" s="32">
        <v>3.4043211429989064</v>
      </c>
      <c r="M153" s="1">
        <v>3460</v>
      </c>
      <c r="N153" s="102">
        <f t="shared" si="212"/>
        <v>1016.3553480010542</v>
      </c>
      <c r="O153" s="1">
        <v>1490</v>
      </c>
      <c r="P153" s="21">
        <v>2.29</v>
      </c>
      <c r="Q153" s="1">
        <v>3418</v>
      </c>
      <c r="R153" s="1">
        <v>124</v>
      </c>
      <c r="S153" s="1">
        <v>46</v>
      </c>
      <c r="T153" s="1">
        <v>20</v>
      </c>
      <c r="U153" s="1">
        <v>114</v>
      </c>
      <c r="V153" s="1">
        <v>61</v>
      </c>
      <c r="W153" s="1">
        <v>107</v>
      </c>
      <c r="X153" s="1">
        <v>0</v>
      </c>
      <c r="Y153" s="1">
        <v>40</v>
      </c>
      <c r="Z153" s="1">
        <v>81</v>
      </c>
      <c r="AA153" s="1">
        <v>270</v>
      </c>
      <c r="AB153" s="1">
        <v>165</v>
      </c>
      <c r="AC153" s="1">
        <v>120</v>
      </c>
      <c r="AD153" s="1">
        <v>109</v>
      </c>
      <c r="AE153" s="1">
        <v>48</v>
      </c>
      <c r="AF153" s="1">
        <v>76</v>
      </c>
      <c r="AG153" s="1">
        <v>109</v>
      </c>
      <c r="AH153" s="106">
        <f t="shared" si="213"/>
        <v>0.12751677852348994</v>
      </c>
      <c r="AI153" s="106">
        <f t="shared" si="214"/>
        <v>0.1174496644295302</v>
      </c>
      <c r="AJ153" s="106">
        <f t="shared" si="215"/>
        <v>0.15302013422818792</v>
      </c>
      <c r="AK153" s="6">
        <f t="shared" si="216"/>
        <v>0.18120805369127516</v>
      </c>
      <c r="AL153" s="106">
        <f t="shared" si="217"/>
        <v>0.42080536912751676</v>
      </c>
      <c r="AM153" s="38">
        <v>33732</v>
      </c>
      <c r="AN153" s="38">
        <v>52054</v>
      </c>
      <c r="AO153" s="106">
        <f t="shared" si="218"/>
        <v>0.39798657718120806</v>
      </c>
      <c r="AP153" s="1">
        <v>1490</v>
      </c>
      <c r="AQ153" s="1">
        <v>195</v>
      </c>
      <c r="AR153" s="1">
        <v>1084</v>
      </c>
      <c r="AS153" s="1">
        <v>406</v>
      </c>
      <c r="AT153" s="1">
        <v>8</v>
      </c>
      <c r="AU153" s="1">
        <v>20</v>
      </c>
      <c r="AV153" s="1">
        <v>145</v>
      </c>
      <c r="AW153" s="1">
        <v>112</v>
      </c>
      <c r="AX153" s="1">
        <v>63</v>
      </c>
      <c r="AY153" s="1">
        <v>96</v>
      </c>
      <c r="AZ153" s="11">
        <v>31</v>
      </c>
      <c r="BA153" s="1">
        <v>72</v>
      </c>
      <c r="BB153" s="1">
        <v>18</v>
      </c>
      <c r="BC153" s="1">
        <v>336</v>
      </c>
      <c r="BD153" s="1">
        <v>80</v>
      </c>
      <c r="BE153" s="1">
        <v>9</v>
      </c>
      <c r="BF153" s="1">
        <v>407</v>
      </c>
      <c r="BG153" s="1">
        <v>45</v>
      </c>
      <c r="BH153" s="1">
        <v>10</v>
      </c>
      <c r="BI153" s="106">
        <f t="shared" si="238"/>
        <v>0.19146005509641872</v>
      </c>
      <c r="BJ153" s="1">
        <v>6.6</v>
      </c>
      <c r="BK153" s="1">
        <v>7.7</v>
      </c>
      <c r="BL153" s="1">
        <v>4.5</v>
      </c>
      <c r="BM153" s="1">
        <v>6</v>
      </c>
      <c r="BN153" s="1">
        <v>7.4</v>
      </c>
      <c r="BO153" s="1">
        <v>8.4</v>
      </c>
      <c r="BP153" s="1">
        <v>5.0999999999999996</v>
      </c>
      <c r="BQ153" s="1">
        <v>5.4</v>
      </c>
      <c r="BR153" s="1">
        <v>5</v>
      </c>
      <c r="BS153" s="1">
        <v>7.8</v>
      </c>
      <c r="BT153" s="1">
        <v>4</v>
      </c>
      <c r="BU153" s="1">
        <v>4.3</v>
      </c>
      <c r="BV153" s="1">
        <v>7.2</v>
      </c>
      <c r="BW153" s="1">
        <v>6.7</v>
      </c>
      <c r="BX153" s="1">
        <v>3</v>
      </c>
      <c r="BY153" s="1">
        <v>6.1</v>
      </c>
      <c r="BZ153" s="1">
        <v>2</v>
      </c>
      <c r="CA153" s="1">
        <v>2.8</v>
      </c>
      <c r="CB153" s="1">
        <f t="shared" si="227"/>
        <v>18.8</v>
      </c>
      <c r="CC153" s="1">
        <f t="shared" si="228"/>
        <v>60.599999999999994</v>
      </c>
      <c r="CD153" s="1">
        <f t="shared" si="229"/>
        <v>20.599999999999998</v>
      </c>
    </row>
    <row r="154" spans="1:82" x14ac:dyDescent="0.25">
      <c r="A154" s="7" t="s">
        <v>1429</v>
      </c>
      <c r="B154" t="s">
        <v>1430</v>
      </c>
      <c r="C154" s="1" t="s">
        <v>1431</v>
      </c>
      <c r="D154" s="1" t="s">
        <v>2099</v>
      </c>
      <c r="E154" t="s">
        <v>511</v>
      </c>
      <c r="F154" s="8" t="s">
        <v>512</v>
      </c>
      <c r="G154" s="8" t="s">
        <v>440</v>
      </c>
      <c r="H154" s="8" t="s">
        <v>1432</v>
      </c>
      <c r="I154" s="8" t="s">
        <v>1433</v>
      </c>
      <c r="J154" s="8">
        <v>5468908</v>
      </c>
      <c r="K154" s="8" t="s">
        <v>285</v>
      </c>
      <c r="L154" s="32">
        <v>0.59454182688220392</v>
      </c>
      <c r="M154" s="1">
        <v>762</v>
      </c>
      <c r="N154" s="102">
        <f t="shared" si="212"/>
        <v>1281.65919628557</v>
      </c>
      <c r="O154" s="1">
        <v>336</v>
      </c>
      <c r="P154" s="21">
        <v>2.27</v>
      </c>
      <c r="Q154" s="1">
        <v>762</v>
      </c>
      <c r="R154" s="1">
        <v>8</v>
      </c>
      <c r="S154" s="1">
        <v>8</v>
      </c>
      <c r="T154" s="1">
        <v>27</v>
      </c>
      <c r="U154" s="1">
        <v>6</v>
      </c>
      <c r="V154" s="1">
        <v>35</v>
      </c>
      <c r="W154" s="1">
        <v>25</v>
      </c>
      <c r="X154" s="1">
        <v>6</v>
      </c>
      <c r="Y154" s="1">
        <v>8</v>
      </c>
      <c r="Z154" s="1">
        <v>12</v>
      </c>
      <c r="AA154" s="1">
        <v>32</v>
      </c>
      <c r="AB154" s="1">
        <v>75</v>
      </c>
      <c r="AC154" s="1">
        <v>42</v>
      </c>
      <c r="AD154" s="1">
        <v>43</v>
      </c>
      <c r="AE154" s="1">
        <v>0</v>
      </c>
      <c r="AF154" s="1">
        <v>6</v>
      </c>
      <c r="AG154" s="1">
        <v>3</v>
      </c>
      <c r="AH154" s="106">
        <f t="shared" si="213"/>
        <v>0.12797619047619047</v>
      </c>
      <c r="AI154" s="106">
        <f t="shared" si="214"/>
        <v>0.12202380952380952</v>
      </c>
      <c r="AJ154" s="106">
        <f t="shared" si="215"/>
        <v>0.15178571428571427</v>
      </c>
      <c r="AK154" s="6">
        <f t="shared" si="216"/>
        <v>9.5238095238095233E-2</v>
      </c>
      <c r="AL154" s="106">
        <f t="shared" si="217"/>
        <v>0.50297619047619047</v>
      </c>
      <c r="AM154" s="38">
        <v>31723</v>
      </c>
      <c r="AN154" s="38">
        <v>60100</v>
      </c>
      <c r="AO154" s="106">
        <f t="shared" si="218"/>
        <v>0.4017857142857143</v>
      </c>
      <c r="AP154" s="1">
        <v>336</v>
      </c>
      <c r="AQ154" s="1">
        <v>41</v>
      </c>
      <c r="AR154" s="1">
        <v>275</v>
      </c>
      <c r="AS154" s="1">
        <v>61</v>
      </c>
      <c r="AT154" s="1">
        <v>8</v>
      </c>
      <c r="AU154" s="1">
        <v>19</v>
      </c>
      <c r="AV154" s="1">
        <v>16</v>
      </c>
      <c r="AW154" s="1">
        <v>23</v>
      </c>
      <c r="AX154" s="1">
        <v>10</v>
      </c>
      <c r="AY154" s="1">
        <v>18</v>
      </c>
      <c r="AZ154" s="11">
        <v>19</v>
      </c>
      <c r="BA154" s="1">
        <v>7</v>
      </c>
      <c r="BB154" s="1">
        <v>0</v>
      </c>
      <c r="BC154" s="1">
        <v>95</v>
      </c>
      <c r="BD154" s="1">
        <v>12</v>
      </c>
      <c r="BE154" s="1">
        <v>0</v>
      </c>
      <c r="BF154" s="1">
        <v>94</v>
      </c>
      <c r="BG154" s="1">
        <v>0</v>
      </c>
      <c r="BH154" s="1">
        <v>0</v>
      </c>
      <c r="BI154" s="106">
        <f t="shared" si="238"/>
        <v>0.1059190031152648</v>
      </c>
      <c r="BJ154" s="1">
        <v>3.1</v>
      </c>
      <c r="BK154" s="1">
        <v>3.1</v>
      </c>
      <c r="BL154" s="1">
        <v>2.9</v>
      </c>
      <c r="BM154" s="1">
        <v>8.1</v>
      </c>
      <c r="BN154" s="1">
        <v>7.3</v>
      </c>
      <c r="BO154" s="1">
        <v>5.4</v>
      </c>
      <c r="BP154" s="1">
        <v>10</v>
      </c>
      <c r="BQ154" s="1">
        <v>5.5</v>
      </c>
      <c r="BR154" s="1">
        <v>5.6</v>
      </c>
      <c r="BS154" s="1">
        <v>6.8</v>
      </c>
      <c r="BT154" s="1">
        <v>1.4</v>
      </c>
      <c r="BU154" s="1">
        <v>13.4</v>
      </c>
      <c r="BV154" s="1">
        <v>6.7</v>
      </c>
      <c r="BW154" s="1">
        <v>7.9</v>
      </c>
      <c r="BX154" s="1">
        <v>3.7</v>
      </c>
      <c r="BY154" s="1">
        <v>3.9</v>
      </c>
      <c r="BZ154" s="1">
        <v>3.9</v>
      </c>
      <c r="CA154" s="1">
        <v>1</v>
      </c>
      <c r="CB154" s="1">
        <f t="shared" si="227"/>
        <v>9.1</v>
      </c>
      <c r="CC154" s="1">
        <f t="shared" si="228"/>
        <v>70.199999999999989</v>
      </c>
      <c r="CD154" s="1">
        <f t="shared" si="229"/>
        <v>20.400000000000002</v>
      </c>
    </row>
    <row r="155" spans="1:82" x14ac:dyDescent="0.25">
      <c r="A155" s="7" t="s">
        <v>1655</v>
      </c>
      <c r="B155" t="s">
        <v>1656</v>
      </c>
      <c r="C155" s="1" t="s">
        <v>1657</v>
      </c>
      <c r="D155" s="1" t="s">
        <v>2099</v>
      </c>
      <c r="E155" t="s">
        <v>511</v>
      </c>
      <c r="F155" s="8" t="s">
        <v>512</v>
      </c>
      <c r="G155" s="8" t="s">
        <v>440</v>
      </c>
      <c r="H155" s="8" t="s">
        <v>1658</v>
      </c>
      <c r="I155" s="8" t="s">
        <v>1659</v>
      </c>
      <c r="J155" s="8">
        <v>5486620</v>
      </c>
      <c r="K155" s="8" t="s">
        <v>329</v>
      </c>
      <c r="L155" s="32">
        <v>1.052069572248042</v>
      </c>
      <c r="M155" s="1">
        <v>1006</v>
      </c>
      <c r="N155" s="102">
        <f t="shared" si="212"/>
        <v>956.21052688597251</v>
      </c>
      <c r="O155" s="1">
        <v>410</v>
      </c>
      <c r="P155" s="21">
        <v>2.4500000000000002</v>
      </c>
      <c r="Q155" s="1">
        <v>1006</v>
      </c>
      <c r="R155" s="1">
        <v>12</v>
      </c>
      <c r="S155" s="1">
        <v>10</v>
      </c>
      <c r="T155" s="1">
        <v>8</v>
      </c>
      <c r="U155" s="1">
        <v>21</v>
      </c>
      <c r="V155" s="1">
        <v>22</v>
      </c>
      <c r="W155" s="1">
        <v>6</v>
      </c>
      <c r="X155" s="1">
        <v>17</v>
      </c>
      <c r="Y155" s="1">
        <v>22</v>
      </c>
      <c r="Z155" s="1">
        <v>20</v>
      </c>
      <c r="AA155" s="1">
        <v>62</v>
      </c>
      <c r="AB155" s="1">
        <v>38</v>
      </c>
      <c r="AC155" s="1">
        <v>61</v>
      </c>
      <c r="AD155" s="1">
        <v>13</v>
      </c>
      <c r="AE155" s="1">
        <v>30</v>
      </c>
      <c r="AF155" s="1">
        <v>55</v>
      </c>
      <c r="AG155" s="1">
        <v>13</v>
      </c>
      <c r="AH155" s="106">
        <f t="shared" si="213"/>
        <v>7.3170731707317069E-2</v>
      </c>
      <c r="AI155" s="106">
        <f t="shared" si="214"/>
        <v>0.1048780487804878</v>
      </c>
      <c r="AJ155" s="106">
        <f t="shared" si="215"/>
        <v>0.15853658536585366</v>
      </c>
      <c r="AK155" s="6">
        <f t="shared" si="216"/>
        <v>0.15121951219512195</v>
      </c>
      <c r="AL155" s="106">
        <f t="shared" si="217"/>
        <v>0.51219512195121952</v>
      </c>
      <c r="AM155" s="38">
        <v>34045</v>
      </c>
      <c r="AN155" s="38">
        <v>63250</v>
      </c>
      <c r="AO155" s="106">
        <f t="shared" si="218"/>
        <v>0.33658536585365856</v>
      </c>
      <c r="AP155" s="1">
        <v>410</v>
      </c>
      <c r="AQ155" s="1">
        <v>14</v>
      </c>
      <c r="AR155" s="1">
        <v>220</v>
      </c>
      <c r="AS155" s="1">
        <v>190</v>
      </c>
      <c r="AT155" s="1">
        <v>0</v>
      </c>
      <c r="AU155" s="1">
        <v>4</v>
      </c>
      <c r="AV155" s="1">
        <v>26</v>
      </c>
      <c r="AW155" s="1">
        <v>12</v>
      </c>
      <c r="AX155" s="1">
        <v>5</v>
      </c>
      <c r="AY155" s="1">
        <v>32</v>
      </c>
      <c r="AZ155" s="11">
        <v>22</v>
      </c>
      <c r="BA155" s="1">
        <v>22</v>
      </c>
      <c r="BB155" s="1">
        <v>15</v>
      </c>
      <c r="BC155" s="1">
        <v>47</v>
      </c>
      <c r="BD155" s="1">
        <v>53</v>
      </c>
      <c r="BE155" s="1">
        <v>0</v>
      </c>
      <c r="BF155" s="1">
        <v>151</v>
      </c>
      <c r="BG155" s="1">
        <v>21</v>
      </c>
      <c r="BH155" s="1">
        <v>0</v>
      </c>
      <c r="BI155" s="106">
        <f t="shared" si="238"/>
        <v>0.17804878048780487</v>
      </c>
      <c r="BJ155" s="1">
        <v>9</v>
      </c>
      <c r="BK155" s="1">
        <v>7</v>
      </c>
      <c r="BL155" s="1">
        <v>6.3</v>
      </c>
      <c r="BM155" s="1">
        <v>7.1</v>
      </c>
      <c r="BN155" s="1">
        <v>6.4</v>
      </c>
      <c r="BO155" s="1">
        <v>7.5</v>
      </c>
      <c r="BP155" s="1">
        <v>6.3</v>
      </c>
      <c r="BQ155" s="1">
        <v>8.3000000000000007</v>
      </c>
      <c r="BR155" s="1">
        <v>7.4</v>
      </c>
      <c r="BS155" s="1">
        <v>7.2</v>
      </c>
      <c r="BT155" s="1">
        <v>2.6</v>
      </c>
      <c r="BU155" s="1">
        <v>4.3</v>
      </c>
      <c r="BV155" s="1">
        <v>4.7</v>
      </c>
      <c r="BW155" s="1">
        <v>6</v>
      </c>
      <c r="BX155" s="1">
        <v>2.4</v>
      </c>
      <c r="BY155" s="1">
        <v>5</v>
      </c>
      <c r="BZ155" s="1">
        <v>0.9</v>
      </c>
      <c r="CA155" s="1">
        <v>2.1</v>
      </c>
      <c r="CB155" s="1">
        <f t="shared" si="227"/>
        <v>22.3</v>
      </c>
      <c r="CC155" s="1">
        <f t="shared" si="228"/>
        <v>61.800000000000004</v>
      </c>
      <c r="CD155" s="1">
        <f t="shared" si="229"/>
        <v>16.400000000000002</v>
      </c>
    </row>
    <row r="156" spans="1:82" x14ac:dyDescent="0.25">
      <c r="A156" s="7" t="s">
        <v>1690</v>
      </c>
      <c r="B156" t="s">
        <v>1691</v>
      </c>
      <c r="C156" s="1" t="s">
        <v>1692</v>
      </c>
      <c r="D156" s="1" t="s">
        <v>2099</v>
      </c>
      <c r="E156" t="s">
        <v>511</v>
      </c>
      <c r="F156" s="8" t="s">
        <v>512</v>
      </c>
      <c r="G156" s="8" t="s">
        <v>440</v>
      </c>
      <c r="H156" s="8" t="s">
        <v>1693</v>
      </c>
      <c r="I156" s="8" t="s">
        <v>1694</v>
      </c>
      <c r="J156" s="8">
        <v>5488708</v>
      </c>
      <c r="K156" s="8" t="s">
        <v>336</v>
      </c>
      <c r="L156" s="32">
        <v>0.59805514893499434</v>
      </c>
      <c r="M156" s="1">
        <v>105</v>
      </c>
      <c r="N156" s="102">
        <f t="shared" si="212"/>
        <v>175.56909289549981</v>
      </c>
      <c r="O156" s="1">
        <v>55</v>
      </c>
      <c r="P156" s="21">
        <v>1.91</v>
      </c>
      <c r="Q156" s="1">
        <v>105</v>
      </c>
      <c r="R156" s="1">
        <v>8</v>
      </c>
      <c r="S156" s="1">
        <v>2</v>
      </c>
      <c r="T156" s="1">
        <v>10</v>
      </c>
      <c r="U156" s="1">
        <v>11</v>
      </c>
      <c r="V156" s="1">
        <v>0</v>
      </c>
      <c r="W156" s="1">
        <v>0</v>
      </c>
      <c r="X156" s="1">
        <v>4</v>
      </c>
      <c r="Y156" s="1">
        <v>0</v>
      </c>
      <c r="Z156" s="1">
        <v>8</v>
      </c>
      <c r="AA156" s="1">
        <v>5</v>
      </c>
      <c r="AB156" s="1">
        <v>7</v>
      </c>
      <c r="AC156" s="1">
        <v>0</v>
      </c>
      <c r="AD156" s="1">
        <v>0</v>
      </c>
      <c r="AE156" s="1">
        <v>0</v>
      </c>
      <c r="AF156" s="1">
        <v>0</v>
      </c>
      <c r="AG156" s="1">
        <v>0</v>
      </c>
      <c r="AH156" s="106">
        <f t="shared" si="213"/>
        <v>0.36363636363636365</v>
      </c>
      <c r="AI156" s="106">
        <f t="shared" si="214"/>
        <v>0.2</v>
      </c>
      <c r="AJ156" s="106">
        <f t="shared" si="215"/>
        <v>0.21818181818181817</v>
      </c>
      <c r="AK156" s="6">
        <f t="shared" si="216"/>
        <v>9.0909090909090912E-2</v>
      </c>
      <c r="AL156" s="106">
        <f t="shared" si="217"/>
        <v>0.12727272727272726</v>
      </c>
      <c r="AM156" s="38">
        <v>17001</v>
      </c>
      <c r="AN156" s="38">
        <v>23542</v>
      </c>
      <c r="AO156" s="106">
        <f t="shared" si="218"/>
        <v>0.78181818181818186</v>
      </c>
      <c r="AP156" s="1">
        <v>55</v>
      </c>
      <c r="AQ156" s="1">
        <v>5</v>
      </c>
      <c r="AR156" s="1">
        <v>39</v>
      </c>
      <c r="AS156" s="1">
        <v>16</v>
      </c>
      <c r="AT156" s="1">
        <v>5</v>
      </c>
      <c r="AU156" s="1">
        <v>2</v>
      </c>
      <c r="AV156" s="1">
        <v>11</v>
      </c>
      <c r="AW156" s="1">
        <v>5</v>
      </c>
      <c r="AX156" s="1">
        <v>0</v>
      </c>
      <c r="AY156" s="1">
        <v>0</v>
      </c>
      <c r="AZ156" s="11">
        <v>4</v>
      </c>
      <c r="BA156" s="1">
        <v>8</v>
      </c>
      <c r="BB156" s="1">
        <v>0</v>
      </c>
      <c r="BC156" s="1">
        <v>12</v>
      </c>
      <c r="BD156" s="1">
        <v>0</v>
      </c>
      <c r="BE156" s="1">
        <v>0</v>
      </c>
      <c r="BF156" s="1">
        <v>0</v>
      </c>
      <c r="BG156" s="1">
        <v>0</v>
      </c>
      <c r="BH156" s="1">
        <v>0</v>
      </c>
      <c r="BI156" s="106">
        <f t="shared" si="238"/>
        <v>0.23404255319148937</v>
      </c>
      <c r="BJ156" s="1">
        <v>4.8</v>
      </c>
      <c r="BK156" s="1">
        <v>4.8</v>
      </c>
      <c r="BL156" s="1">
        <v>0</v>
      </c>
      <c r="BM156" s="1">
        <v>0</v>
      </c>
      <c r="BN156" s="1">
        <v>5.7</v>
      </c>
      <c r="BO156" s="1">
        <v>15.2</v>
      </c>
      <c r="BP156" s="1">
        <v>0</v>
      </c>
      <c r="BQ156" s="1">
        <v>0</v>
      </c>
      <c r="BR156" s="1">
        <v>0</v>
      </c>
      <c r="BS156" s="1">
        <v>5.7</v>
      </c>
      <c r="BT156" s="1">
        <v>10.5</v>
      </c>
      <c r="BU156" s="1">
        <v>15.2</v>
      </c>
      <c r="BV156" s="1">
        <v>13.3</v>
      </c>
      <c r="BW156" s="1">
        <v>10.5</v>
      </c>
      <c r="BX156" s="1">
        <v>4.8</v>
      </c>
      <c r="BY156" s="1">
        <v>9.5</v>
      </c>
      <c r="BZ156" s="1">
        <v>0</v>
      </c>
      <c r="CA156" s="1">
        <v>0</v>
      </c>
      <c r="CB156" s="1">
        <f t="shared" si="227"/>
        <v>9.6</v>
      </c>
      <c r="CC156" s="1">
        <f t="shared" si="228"/>
        <v>65.599999999999994</v>
      </c>
      <c r="CD156" s="1">
        <f t="shared" si="229"/>
        <v>24.8</v>
      </c>
    </row>
    <row r="157" spans="1:82" s="18" customFormat="1" x14ac:dyDescent="0.25">
      <c r="A157" s="17" t="s">
        <v>49</v>
      </c>
      <c r="B157" s="42" t="s">
        <v>1984</v>
      </c>
      <c r="D157" s="18" t="s">
        <v>2098</v>
      </c>
      <c r="I157" s="110"/>
      <c r="J157" s="110">
        <v>54049</v>
      </c>
      <c r="K157" s="110" t="s">
        <v>48</v>
      </c>
      <c r="L157" s="34">
        <f>SUM(L145:L156)</f>
        <v>311.26522685013191</v>
      </c>
      <c r="M157" s="17">
        <v>56256</v>
      </c>
      <c r="N157" s="19">
        <f t="shared" si="212"/>
        <v>180.7333269099351</v>
      </c>
      <c r="O157" s="17">
        <v>23278</v>
      </c>
      <c r="P157" s="22">
        <v>2.37</v>
      </c>
      <c r="Q157" s="17">
        <v>55084</v>
      </c>
      <c r="R157" s="17">
        <v>1284</v>
      </c>
      <c r="S157" s="17">
        <v>1080</v>
      </c>
      <c r="T157" s="17">
        <v>1391</v>
      </c>
      <c r="U157" s="17">
        <v>1245</v>
      </c>
      <c r="V157" s="17">
        <v>1209</v>
      </c>
      <c r="W157" s="17">
        <v>1190</v>
      </c>
      <c r="X157" s="17">
        <v>1038</v>
      </c>
      <c r="Y157" s="17">
        <v>1057</v>
      </c>
      <c r="Z157" s="17">
        <v>902</v>
      </c>
      <c r="AA157" s="17">
        <v>2057</v>
      </c>
      <c r="AB157" s="17">
        <v>2456</v>
      </c>
      <c r="AC157" s="17">
        <v>3224</v>
      </c>
      <c r="AD157" s="17">
        <v>2239</v>
      </c>
      <c r="AE157" s="17">
        <v>1007</v>
      </c>
      <c r="AF157" s="17">
        <v>1087</v>
      </c>
      <c r="AG157" s="17">
        <v>812</v>
      </c>
      <c r="AH157" s="113">
        <f t="shared" si="213"/>
        <v>0.16131110920182146</v>
      </c>
      <c r="AI157" s="113">
        <f t="shared" si="214"/>
        <v>0.10542142795772833</v>
      </c>
      <c r="AJ157" s="113">
        <f t="shared" si="215"/>
        <v>0.17986940458802303</v>
      </c>
      <c r="AK157" s="113">
        <f t="shared" si="216"/>
        <v>8.836669816994587E-2</v>
      </c>
      <c r="AL157" s="113">
        <f t="shared" si="217"/>
        <v>0.4650313600824813</v>
      </c>
      <c r="AM157" s="37">
        <v>29526</v>
      </c>
      <c r="AN157" s="37">
        <v>55094</v>
      </c>
      <c r="AO157" s="113">
        <f t="shared" si="218"/>
        <v>0.44660194174757284</v>
      </c>
      <c r="AP157" s="17">
        <v>23278</v>
      </c>
      <c r="AQ157" s="17">
        <v>3022</v>
      </c>
      <c r="AR157" s="17">
        <v>17239</v>
      </c>
      <c r="AS157" s="17">
        <v>6039</v>
      </c>
      <c r="AT157" s="17">
        <v>476</v>
      </c>
      <c r="AU157" s="17">
        <v>394</v>
      </c>
      <c r="AV157" s="17">
        <v>2425</v>
      </c>
      <c r="AW157" s="17">
        <v>1448</v>
      </c>
      <c r="AX157" s="17">
        <v>592</v>
      </c>
      <c r="AY157" s="17">
        <v>1443</v>
      </c>
      <c r="AZ157" s="112">
        <v>1754</v>
      </c>
      <c r="BA157" s="17">
        <v>701</v>
      </c>
      <c r="BB157" s="17">
        <v>419</v>
      </c>
      <c r="BC157" s="17">
        <v>3309</v>
      </c>
      <c r="BD157" s="17">
        <v>959</v>
      </c>
      <c r="BE157" s="17">
        <v>94</v>
      </c>
      <c r="BF157" s="17">
        <v>7845</v>
      </c>
      <c r="BG157" s="17">
        <v>369</v>
      </c>
      <c r="BH157" s="17">
        <v>59</v>
      </c>
      <c r="BI157" s="113">
        <f t="shared" si="238"/>
        <v>0.1992192758110109</v>
      </c>
      <c r="BJ157" s="17">
        <v>5.5</v>
      </c>
      <c r="BK157" s="17">
        <v>5.7</v>
      </c>
      <c r="BL157" s="17">
        <v>5.6</v>
      </c>
      <c r="BM157" s="17">
        <v>6.5</v>
      </c>
      <c r="BN157" s="17">
        <v>8</v>
      </c>
      <c r="BO157" s="17">
        <v>6.5</v>
      </c>
      <c r="BP157" s="17">
        <v>5.7</v>
      </c>
      <c r="BQ157" s="17">
        <v>6</v>
      </c>
      <c r="BR157" s="17">
        <v>5.9</v>
      </c>
      <c r="BS157" s="17">
        <v>6.2</v>
      </c>
      <c r="BT157" s="17">
        <v>6.2</v>
      </c>
      <c r="BU157" s="17">
        <v>6.4</v>
      </c>
      <c r="BV157" s="17">
        <v>6.7</v>
      </c>
      <c r="BW157" s="17">
        <v>6.7</v>
      </c>
      <c r="BX157" s="17">
        <v>4.8</v>
      </c>
      <c r="BY157" s="17">
        <v>3.5</v>
      </c>
      <c r="BZ157" s="17">
        <v>2.1</v>
      </c>
      <c r="CA157" s="17">
        <v>2</v>
      </c>
      <c r="CB157" s="112">
        <f t="shared" si="227"/>
        <v>16.799999999999997</v>
      </c>
      <c r="CC157" s="112">
        <f t="shared" si="228"/>
        <v>64.100000000000009</v>
      </c>
      <c r="CD157" s="112">
        <f t="shared" si="229"/>
        <v>19.100000000000001</v>
      </c>
    </row>
    <row r="158" spans="1:82" s="25" customFormat="1" x14ac:dyDescent="0.25">
      <c r="A158" s="24" t="s">
        <v>1800</v>
      </c>
      <c r="B158" s="25" t="s">
        <v>1801</v>
      </c>
      <c r="C158" s="26" t="s">
        <v>1802</v>
      </c>
      <c r="D158" s="26" t="s">
        <v>2097</v>
      </c>
      <c r="E158" s="25" t="s">
        <v>567</v>
      </c>
      <c r="F158" s="27" t="s">
        <v>568</v>
      </c>
      <c r="G158" s="27" t="s">
        <v>440</v>
      </c>
      <c r="H158" s="27" t="s">
        <v>1803</v>
      </c>
      <c r="I158" s="27" t="s">
        <v>1804</v>
      </c>
      <c r="J158" s="27" t="s">
        <v>1978</v>
      </c>
      <c r="K158" s="27" t="s">
        <v>1978</v>
      </c>
      <c r="L158" s="33">
        <v>303.51519883471241</v>
      </c>
      <c r="M158" s="26">
        <f>M165-M164-M163-M162-M161-M160-M159</f>
        <v>17179</v>
      </c>
      <c r="N158" s="29">
        <f t="shared" si="212"/>
        <v>56.600130952108593</v>
      </c>
      <c r="O158" s="26">
        <f>O165-O164-O163-O162-O161-O160-O159</f>
        <v>6136</v>
      </c>
      <c r="P158" s="28">
        <f>Q158/O158</f>
        <v>2.7452737940026077</v>
      </c>
      <c r="Q158" s="26">
        <f>Q165-Q164-Q163-Q162-Q161-Q160-Q159</f>
        <v>16845</v>
      </c>
      <c r="R158" s="26">
        <f>R165-R164-R163-R162-R161-R160-R159</f>
        <v>318</v>
      </c>
      <c r="S158" s="26">
        <f t="shared" ref="S158:AG158" si="255">S165-S164-S163-S162-S161-S160-S159</f>
        <v>225</v>
      </c>
      <c r="T158" s="26">
        <f t="shared" si="255"/>
        <v>308</v>
      </c>
      <c r="U158" s="26">
        <f t="shared" si="255"/>
        <v>382</v>
      </c>
      <c r="V158" s="26">
        <f t="shared" si="255"/>
        <v>366</v>
      </c>
      <c r="W158" s="26">
        <f t="shared" si="255"/>
        <v>114</v>
      </c>
      <c r="X158" s="26">
        <f t="shared" si="255"/>
        <v>186</v>
      </c>
      <c r="Y158" s="26">
        <f t="shared" si="255"/>
        <v>263</v>
      </c>
      <c r="Z158" s="26">
        <f t="shared" si="255"/>
        <v>207</v>
      </c>
      <c r="AA158" s="26">
        <f t="shared" si="255"/>
        <v>668</v>
      </c>
      <c r="AB158" s="26">
        <f t="shared" si="255"/>
        <v>700</v>
      </c>
      <c r="AC158" s="26">
        <f t="shared" si="255"/>
        <v>587</v>
      </c>
      <c r="AD158" s="26">
        <f t="shared" si="255"/>
        <v>708</v>
      </c>
      <c r="AE158" s="26">
        <f t="shared" si="255"/>
        <v>420</v>
      </c>
      <c r="AF158" s="26">
        <f t="shared" si="255"/>
        <v>407</v>
      </c>
      <c r="AG158" s="26">
        <f t="shared" si="255"/>
        <v>276</v>
      </c>
      <c r="AH158" s="121">
        <f t="shared" si="213"/>
        <v>0.1386897001303781</v>
      </c>
      <c r="AI158" s="121">
        <f t="shared" si="214"/>
        <v>0.12190352020860495</v>
      </c>
      <c r="AJ158" s="121">
        <f t="shared" si="215"/>
        <v>0.12548891786179922</v>
      </c>
      <c r="AK158" s="122">
        <f t="shared" si="216"/>
        <v>0.10886571056062581</v>
      </c>
      <c r="AL158" s="121">
        <f t="shared" si="217"/>
        <v>0.50488917861799221</v>
      </c>
      <c r="AM158" s="39">
        <v>30706</v>
      </c>
      <c r="AN158" s="39">
        <v>52371</v>
      </c>
      <c r="AO158" s="121">
        <f t="shared" si="218"/>
        <v>0.38608213820078224</v>
      </c>
      <c r="AP158" s="26">
        <f>AP165-AP164-AP163-AP162-AP161-AP160-AP159</f>
        <v>6136</v>
      </c>
      <c r="AQ158" s="26">
        <f t="shared" ref="AQ158:AS158" si="256">AQ165-AQ164-AQ163-AQ162-AQ161-AQ160-AQ159</f>
        <v>1615</v>
      </c>
      <c r="AR158" s="26">
        <f t="shared" si="256"/>
        <v>5306</v>
      </c>
      <c r="AS158" s="26">
        <f t="shared" si="256"/>
        <v>830</v>
      </c>
      <c r="AT158" s="26">
        <f>AT165-AT164-AT163-AT162-AT161-AT160-AT159</f>
        <v>71</v>
      </c>
      <c r="AU158" s="26">
        <f t="shared" ref="AU158:BC158" si="257">AU165-AU164-AU163-AU162-AU161-AU160-AU159</f>
        <v>132</v>
      </c>
      <c r="AV158" s="26">
        <f t="shared" si="257"/>
        <v>483</v>
      </c>
      <c r="AW158" s="26">
        <f t="shared" si="257"/>
        <v>251</v>
      </c>
      <c r="AX158" s="26">
        <f t="shared" si="257"/>
        <v>333</v>
      </c>
      <c r="AY158" s="26">
        <f t="shared" si="257"/>
        <v>280</v>
      </c>
      <c r="AZ158" s="26">
        <f t="shared" si="257"/>
        <v>388</v>
      </c>
      <c r="BA158" s="26">
        <f t="shared" si="257"/>
        <v>164</v>
      </c>
      <c r="BB158" s="26">
        <f t="shared" si="257"/>
        <v>44</v>
      </c>
      <c r="BC158" s="26">
        <f t="shared" si="257"/>
        <v>1131</v>
      </c>
      <c r="BD158" s="26">
        <f t="shared" ref="BD158" si="258">BD165-BD164-BD163-BD162-BD161-BD160-BD159</f>
        <v>170</v>
      </c>
      <c r="BE158" s="26">
        <f t="shared" ref="BE158" si="259">BE165-BE164-BE163-BE162-BE161-BE160-BE159</f>
        <v>68</v>
      </c>
      <c r="BF158" s="26">
        <f t="shared" ref="BF158" si="260">BF165-BF164-BF163-BF162-BF161-BF160-BF159</f>
        <v>2268</v>
      </c>
      <c r="BG158" s="26">
        <f t="shared" ref="BG158" si="261">BG165-BG164-BG163-BG162-BG161-BG160-BG159</f>
        <v>97</v>
      </c>
      <c r="BH158" s="26">
        <f t="shared" ref="BH158" si="262">BH165-BH164-BH163-BH162-BH161-BH160-BH159</f>
        <v>20</v>
      </c>
      <c r="BI158" s="121">
        <f t="shared" si="238"/>
        <v>0.15169491525423728</v>
      </c>
      <c r="BJ158" s="26">
        <v>4.8</v>
      </c>
      <c r="BK158" s="26">
        <v>5.2</v>
      </c>
      <c r="BL158" s="26">
        <v>5.7</v>
      </c>
      <c r="BM158" s="26">
        <v>5.4</v>
      </c>
      <c r="BN158" s="26">
        <v>4.8</v>
      </c>
      <c r="BO158" s="26">
        <v>5.9</v>
      </c>
      <c r="BP158" s="26">
        <v>5.3</v>
      </c>
      <c r="BQ158" s="26">
        <v>5.9</v>
      </c>
      <c r="BR158" s="26">
        <v>5.5</v>
      </c>
      <c r="BS158" s="26">
        <v>6.8</v>
      </c>
      <c r="BT158" s="26">
        <v>6.6</v>
      </c>
      <c r="BU158" s="26">
        <v>7.3</v>
      </c>
      <c r="BV158" s="26">
        <v>8.5</v>
      </c>
      <c r="BW158" s="26">
        <v>7.3</v>
      </c>
      <c r="BX158" s="26">
        <v>6.5</v>
      </c>
      <c r="BY158" s="26">
        <v>3.6</v>
      </c>
      <c r="BZ158" s="26">
        <v>3</v>
      </c>
      <c r="CA158" s="26">
        <v>1.8</v>
      </c>
      <c r="CB158" s="115">
        <f t="shared" si="227"/>
        <v>15.7</v>
      </c>
      <c r="CC158" s="115">
        <f t="shared" si="228"/>
        <v>62</v>
      </c>
      <c r="CD158" s="115">
        <f t="shared" si="229"/>
        <v>22.200000000000003</v>
      </c>
    </row>
    <row r="159" spans="1:82" x14ac:dyDescent="0.25">
      <c r="A159" s="7" t="s">
        <v>564</v>
      </c>
      <c r="B159" t="s">
        <v>565</v>
      </c>
      <c r="C159" s="1" t="s">
        <v>566</v>
      </c>
      <c r="D159" s="1" t="s">
        <v>2099</v>
      </c>
      <c r="E159" t="s">
        <v>567</v>
      </c>
      <c r="F159" s="8" t="s">
        <v>568</v>
      </c>
      <c r="G159" s="8" t="s">
        <v>440</v>
      </c>
      <c r="H159" s="8" t="s">
        <v>569</v>
      </c>
      <c r="I159" s="8" t="s">
        <v>570</v>
      </c>
      <c r="J159" s="8">
        <v>5406340</v>
      </c>
      <c r="K159" s="8" t="s">
        <v>128</v>
      </c>
      <c r="L159" s="32">
        <v>1.776338818004247</v>
      </c>
      <c r="M159" s="1">
        <v>1265</v>
      </c>
      <c r="N159" s="102">
        <f t="shared" si="212"/>
        <v>712.13891582983774</v>
      </c>
      <c r="O159" s="1">
        <v>540</v>
      </c>
      <c r="P159" s="21">
        <v>2.34</v>
      </c>
      <c r="Q159" s="1">
        <v>1265</v>
      </c>
      <c r="R159" s="1">
        <v>68</v>
      </c>
      <c r="S159" s="1">
        <v>40</v>
      </c>
      <c r="T159" s="1">
        <v>48</v>
      </c>
      <c r="U159" s="1">
        <v>51</v>
      </c>
      <c r="V159" s="1">
        <v>20</v>
      </c>
      <c r="W159" s="1">
        <v>37</v>
      </c>
      <c r="X159" s="1">
        <v>47</v>
      </c>
      <c r="Y159" s="1">
        <v>18</v>
      </c>
      <c r="Z159" s="1">
        <v>22</v>
      </c>
      <c r="AA159" s="1">
        <v>28</v>
      </c>
      <c r="AB159" s="1">
        <v>17</v>
      </c>
      <c r="AC159" s="1">
        <v>46</v>
      </c>
      <c r="AD159" s="1">
        <v>67</v>
      </c>
      <c r="AE159" s="1">
        <v>9</v>
      </c>
      <c r="AF159" s="1">
        <v>20</v>
      </c>
      <c r="AG159" s="1">
        <v>2</v>
      </c>
      <c r="AH159" s="106">
        <f t="shared" si="213"/>
        <v>0.28888888888888886</v>
      </c>
      <c r="AI159" s="106">
        <f t="shared" si="214"/>
        <v>0.13148148148148148</v>
      </c>
      <c r="AJ159" s="106">
        <f t="shared" si="215"/>
        <v>0.22962962962962963</v>
      </c>
      <c r="AK159" s="6">
        <f t="shared" si="216"/>
        <v>5.185185185185185E-2</v>
      </c>
      <c r="AL159" s="106">
        <f t="shared" si="217"/>
        <v>0.29814814814814816</v>
      </c>
      <c r="AM159" s="38">
        <v>22785</v>
      </c>
      <c r="AN159" s="38">
        <v>35536</v>
      </c>
      <c r="AO159" s="106">
        <f t="shared" si="218"/>
        <v>0.65</v>
      </c>
      <c r="AP159" s="1">
        <v>540</v>
      </c>
      <c r="AQ159" s="1">
        <v>143</v>
      </c>
      <c r="AR159" s="1">
        <v>367</v>
      </c>
      <c r="AS159" s="1">
        <v>173</v>
      </c>
      <c r="AT159" s="1">
        <v>18</v>
      </c>
      <c r="AU159" s="1">
        <v>19</v>
      </c>
      <c r="AV159" s="1">
        <v>119</v>
      </c>
      <c r="AW159" s="1">
        <v>40</v>
      </c>
      <c r="AX159" s="1">
        <v>14</v>
      </c>
      <c r="AY159" s="1">
        <v>51</v>
      </c>
      <c r="AZ159" s="11">
        <v>48</v>
      </c>
      <c r="BA159" s="1">
        <v>34</v>
      </c>
      <c r="BB159" s="1">
        <v>5</v>
      </c>
      <c r="BC159" s="1">
        <v>42</v>
      </c>
      <c r="BD159" s="1">
        <v>0</v>
      </c>
      <c r="BE159" s="1">
        <v>0</v>
      </c>
      <c r="BF159" s="1">
        <v>135</v>
      </c>
      <c r="BG159" s="1">
        <v>0</v>
      </c>
      <c r="BH159" s="1">
        <v>0</v>
      </c>
      <c r="BI159" s="106">
        <f t="shared" si="238"/>
        <v>0.33333333333333331</v>
      </c>
      <c r="BJ159" s="1">
        <v>2.2000000000000002</v>
      </c>
      <c r="BK159" s="1">
        <v>2.1</v>
      </c>
      <c r="BL159" s="1">
        <v>3.6</v>
      </c>
      <c r="BM159" s="1">
        <v>5.8</v>
      </c>
      <c r="BN159" s="1">
        <v>3.3</v>
      </c>
      <c r="BO159" s="1">
        <v>4.8</v>
      </c>
      <c r="BP159" s="1">
        <v>6.2</v>
      </c>
      <c r="BQ159" s="1">
        <v>4.2</v>
      </c>
      <c r="BR159" s="1">
        <v>7.4</v>
      </c>
      <c r="BS159" s="1">
        <v>5.5</v>
      </c>
      <c r="BT159" s="1">
        <v>5</v>
      </c>
      <c r="BU159" s="1">
        <v>12.1</v>
      </c>
      <c r="BV159" s="1">
        <v>16.3</v>
      </c>
      <c r="BW159" s="1">
        <v>5</v>
      </c>
      <c r="BX159" s="1">
        <v>8.1999999999999993</v>
      </c>
      <c r="BY159" s="1">
        <v>2.9</v>
      </c>
      <c r="BZ159" s="1">
        <v>2.8</v>
      </c>
      <c r="CA159" s="1">
        <v>2.5</v>
      </c>
      <c r="CB159" s="1">
        <f t="shared" si="227"/>
        <v>7.9</v>
      </c>
      <c r="CC159" s="1">
        <f t="shared" si="228"/>
        <v>70.599999999999994</v>
      </c>
      <c r="CD159" s="1">
        <f t="shared" si="229"/>
        <v>21.4</v>
      </c>
    </row>
    <row r="160" spans="1:82" x14ac:dyDescent="0.25">
      <c r="A160" s="7" t="s">
        <v>663</v>
      </c>
      <c r="B160" t="s">
        <v>664</v>
      </c>
      <c r="C160" s="1" t="s">
        <v>665</v>
      </c>
      <c r="D160" s="1" t="s">
        <v>2099</v>
      </c>
      <c r="E160" t="s">
        <v>567</v>
      </c>
      <c r="F160" s="8" t="s">
        <v>568</v>
      </c>
      <c r="G160" s="8" t="s">
        <v>440</v>
      </c>
      <c r="H160" s="8" t="s">
        <v>666</v>
      </c>
      <c r="I160" s="8" t="s">
        <v>667</v>
      </c>
      <c r="J160" s="8">
        <v>5412484</v>
      </c>
      <c r="K160" s="8" t="s">
        <v>145</v>
      </c>
      <c r="L160" s="32">
        <v>0.87011055267668258</v>
      </c>
      <c r="M160" s="1">
        <v>479</v>
      </c>
      <c r="N160" s="102">
        <f t="shared" si="212"/>
        <v>550.50475887974642</v>
      </c>
      <c r="O160" s="1">
        <v>186</v>
      </c>
      <c r="P160" s="21">
        <v>2.58</v>
      </c>
      <c r="Q160" s="1">
        <v>479</v>
      </c>
      <c r="R160" s="1">
        <v>20</v>
      </c>
      <c r="S160" s="1">
        <v>38</v>
      </c>
      <c r="T160" s="1">
        <v>10</v>
      </c>
      <c r="U160" s="1">
        <v>10</v>
      </c>
      <c r="V160" s="1">
        <v>8</v>
      </c>
      <c r="W160" s="1">
        <v>4</v>
      </c>
      <c r="X160" s="1">
        <v>9</v>
      </c>
      <c r="Y160" s="1">
        <v>6</v>
      </c>
      <c r="Z160" s="1">
        <v>8</v>
      </c>
      <c r="AA160" s="1">
        <v>11</v>
      </c>
      <c r="AB160" s="1">
        <v>7</v>
      </c>
      <c r="AC160" s="1">
        <v>11</v>
      </c>
      <c r="AD160" s="1">
        <v>4</v>
      </c>
      <c r="AE160" s="1">
        <v>14</v>
      </c>
      <c r="AF160" s="1">
        <v>6</v>
      </c>
      <c r="AG160" s="1">
        <v>20</v>
      </c>
      <c r="AH160" s="106">
        <f t="shared" si="213"/>
        <v>0.36559139784946237</v>
      </c>
      <c r="AI160" s="106">
        <f t="shared" si="214"/>
        <v>9.6774193548387094E-2</v>
      </c>
      <c r="AJ160" s="106">
        <f t="shared" si="215"/>
        <v>0.14516129032258066</v>
      </c>
      <c r="AK160" s="6">
        <f t="shared" si="216"/>
        <v>5.9139784946236562E-2</v>
      </c>
      <c r="AL160" s="106">
        <f t="shared" si="217"/>
        <v>0.33333333333333331</v>
      </c>
      <c r="AM160" s="38">
        <v>65936</v>
      </c>
      <c r="AN160" s="38">
        <v>37857</v>
      </c>
      <c r="AO160" s="106">
        <f t="shared" si="218"/>
        <v>0.60752688172043012</v>
      </c>
      <c r="AP160" s="1">
        <v>186</v>
      </c>
      <c r="AQ160" s="1">
        <v>296</v>
      </c>
      <c r="AR160" s="1">
        <v>145</v>
      </c>
      <c r="AS160" s="1">
        <v>41</v>
      </c>
      <c r="AT160" s="1">
        <v>1</v>
      </c>
      <c r="AU160" s="1">
        <v>11</v>
      </c>
      <c r="AV160" s="1">
        <v>47</v>
      </c>
      <c r="AW160" s="1">
        <v>8</v>
      </c>
      <c r="AX160" s="1">
        <v>7</v>
      </c>
      <c r="AY160" s="1">
        <v>3</v>
      </c>
      <c r="AZ160" s="11">
        <v>21</v>
      </c>
      <c r="BA160" s="1">
        <v>0</v>
      </c>
      <c r="BB160" s="1">
        <v>2</v>
      </c>
      <c r="BC160" s="1">
        <v>13</v>
      </c>
      <c r="BD160" s="1">
        <v>5</v>
      </c>
      <c r="BE160" s="1">
        <v>0</v>
      </c>
      <c r="BF160" s="1">
        <v>52</v>
      </c>
      <c r="BG160" s="1">
        <v>0</v>
      </c>
      <c r="BH160" s="1">
        <v>0</v>
      </c>
      <c r="BI160" s="106">
        <f t="shared" si="238"/>
        <v>0.30588235294117649</v>
      </c>
      <c r="BJ160" s="1">
        <v>1.3</v>
      </c>
      <c r="BK160" s="1">
        <v>5.6</v>
      </c>
      <c r="BL160" s="1">
        <v>7.3</v>
      </c>
      <c r="BM160" s="1">
        <v>4.8</v>
      </c>
      <c r="BN160" s="1">
        <v>1</v>
      </c>
      <c r="BO160" s="1">
        <v>1.9</v>
      </c>
      <c r="BP160" s="1">
        <v>7.9</v>
      </c>
      <c r="BQ160" s="1">
        <v>10</v>
      </c>
      <c r="BR160" s="1">
        <v>7.3</v>
      </c>
      <c r="BS160" s="1">
        <v>6.3</v>
      </c>
      <c r="BT160" s="1">
        <v>9.8000000000000007</v>
      </c>
      <c r="BU160" s="1">
        <v>2.1</v>
      </c>
      <c r="BV160" s="1">
        <v>4.5999999999999996</v>
      </c>
      <c r="BW160" s="1">
        <v>7.7</v>
      </c>
      <c r="BX160" s="1">
        <v>11.7</v>
      </c>
      <c r="BY160" s="1">
        <v>2.5</v>
      </c>
      <c r="BZ160" s="1">
        <v>3.1</v>
      </c>
      <c r="CA160" s="1">
        <v>5</v>
      </c>
      <c r="CB160" s="1">
        <f t="shared" si="227"/>
        <v>14.2</v>
      </c>
      <c r="CC160" s="1">
        <f t="shared" si="228"/>
        <v>55.7</v>
      </c>
      <c r="CD160" s="1">
        <f t="shared" si="229"/>
        <v>30</v>
      </c>
    </row>
    <row r="161" spans="1:82" x14ac:dyDescent="0.25">
      <c r="A161" s="7" t="s">
        <v>902</v>
      </c>
      <c r="B161" t="s">
        <v>903</v>
      </c>
      <c r="C161" s="1" t="s">
        <v>904</v>
      </c>
      <c r="D161" s="1" t="s">
        <v>2099</v>
      </c>
      <c r="E161" t="s">
        <v>567</v>
      </c>
      <c r="F161" s="8" t="s">
        <v>568</v>
      </c>
      <c r="G161" s="8" t="s">
        <v>440</v>
      </c>
      <c r="H161" s="8" t="s">
        <v>905</v>
      </c>
      <c r="I161" s="8" t="s">
        <v>906</v>
      </c>
      <c r="J161" s="8">
        <v>5431492</v>
      </c>
      <c r="K161" s="8" t="s">
        <v>187</v>
      </c>
      <c r="L161" s="32">
        <v>1.1593245798632692</v>
      </c>
      <c r="M161" s="1">
        <v>1674</v>
      </c>
      <c r="N161" s="102">
        <f t="shared" si="212"/>
        <v>1443.9441974027943</v>
      </c>
      <c r="O161" s="1">
        <v>671</v>
      </c>
      <c r="P161" s="21">
        <v>2.4900000000000002</v>
      </c>
      <c r="Q161" s="1">
        <v>1674</v>
      </c>
      <c r="R161" s="1">
        <v>35</v>
      </c>
      <c r="S161" s="1">
        <v>25</v>
      </c>
      <c r="T161" s="1">
        <v>43</v>
      </c>
      <c r="U161" s="1">
        <v>24</v>
      </c>
      <c r="V161" s="1">
        <v>39</v>
      </c>
      <c r="W161" s="1">
        <v>22</v>
      </c>
      <c r="X161" s="1">
        <v>9</v>
      </c>
      <c r="Y161" s="1">
        <v>23</v>
      </c>
      <c r="Z161" s="1">
        <v>13</v>
      </c>
      <c r="AA161" s="1">
        <v>48</v>
      </c>
      <c r="AB161" s="1">
        <v>43</v>
      </c>
      <c r="AC161" s="1">
        <v>90</v>
      </c>
      <c r="AD161" s="1">
        <v>68</v>
      </c>
      <c r="AE161" s="1">
        <v>82</v>
      </c>
      <c r="AF161" s="1">
        <v>62</v>
      </c>
      <c r="AG161" s="1">
        <v>45</v>
      </c>
      <c r="AH161" s="106">
        <f t="shared" si="213"/>
        <v>0.15350223546944858</v>
      </c>
      <c r="AI161" s="106">
        <f t="shared" si="214"/>
        <v>9.3889716840536513E-2</v>
      </c>
      <c r="AJ161" s="106">
        <f t="shared" si="215"/>
        <v>9.9850968703427717E-2</v>
      </c>
      <c r="AK161" s="6">
        <f t="shared" si="216"/>
        <v>7.1535022354694486E-2</v>
      </c>
      <c r="AL161" s="106">
        <f t="shared" si="217"/>
        <v>0.58122205663189275</v>
      </c>
      <c r="AM161" s="38">
        <v>43631</v>
      </c>
      <c r="AN161" s="38">
        <v>77530</v>
      </c>
      <c r="AO161" s="106">
        <f t="shared" si="218"/>
        <v>0.34724292101341281</v>
      </c>
      <c r="AP161" s="1">
        <v>671</v>
      </c>
      <c r="AQ161" s="1">
        <v>36</v>
      </c>
      <c r="AR161" s="1">
        <v>564</v>
      </c>
      <c r="AS161" s="1">
        <v>107</v>
      </c>
      <c r="AT161" s="1">
        <v>3</v>
      </c>
      <c r="AU161" s="1">
        <v>28</v>
      </c>
      <c r="AV161" s="1">
        <v>72</v>
      </c>
      <c r="AW161" s="1">
        <v>35</v>
      </c>
      <c r="AX161" s="1">
        <v>22</v>
      </c>
      <c r="AY161" s="1">
        <v>28</v>
      </c>
      <c r="AZ161" s="11">
        <v>34</v>
      </c>
      <c r="BA161" s="1">
        <v>5</v>
      </c>
      <c r="BB161" s="1">
        <v>3</v>
      </c>
      <c r="BC161" s="1">
        <v>65</v>
      </c>
      <c r="BD161" s="1">
        <v>21</v>
      </c>
      <c r="BE161" s="1">
        <v>0</v>
      </c>
      <c r="BF161" s="1">
        <v>328</v>
      </c>
      <c r="BG161" s="1">
        <v>1</v>
      </c>
      <c r="BH161" s="1">
        <v>18</v>
      </c>
      <c r="BI161" s="106">
        <f t="shared" si="238"/>
        <v>0.18250377073906485</v>
      </c>
      <c r="BJ161" s="1">
        <v>6.6</v>
      </c>
      <c r="BK161" s="1">
        <v>5.9</v>
      </c>
      <c r="BL161" s="1">
        <v>4.7</v>
      </c>
      <c r="BM161" s="1">
        <v>6.3</v>
      </c>
      <c r="BN161" s="1">
        <v>3.3</v>
      </c>
      <c r="BO161" s="1">
        <v>7.8</v>
      </c>
      <c r="BP161" s="1">
        <v>7.3</v>
      </c>
      <c r="BQ161" s="1">
        <v>2.2999999999999998</v>
      </c>
      <c r="BR161" s="1">
        <v>2.7</v>
      </c>
      <c r="BS161" s="1">
        <v>6</v>
      </c>
      <c r="BT161" s="1">
        <v>4</v>
      </c>
      <c r="BU161" s="1">
        <v>6.5</v>
      </c>
      <c r="BV161" s="1">
        <v>12.6</v>
      </c>
      <c r="BW161" s="1">
        <v>9.8000000000000007</v>
      </c>
      <c r="BX161" s="1">
        <v>6.9</v>
      </c>
      <c r="BY161" s="1">
        <v>2.7</v>
      </c>
      <c r="BZ161" s="1">
        <v>1.4</v>
      </c>
      <c r="CA161" s="1">
        <v>3</v>
      </c>
      <c r="CB161" s="1">
        <f t="shared" si="227"/>
        <v>17.2</v>
      </c>
      <c r="CC161" s="1">
        <f t="shared" si="228"/>
        <v>58.800000000000004</v>
      </c>
      <c r="CD161" s="1">
        <f t="shared" si="229"/>
        <v>23.8</v>
      </c>
    </row>
    <row r="162" spans="1:82" s="18" customFormat="1" x14ac:dyDescent="0.25">
      <c r="A162" s="7" t="s">
        <v>1100</v>
      </c>
      <c r="B162" t="s">
        <v>1101</v>
      </c>
      <c r="C162" s="1" t="s">
        <v>1102</v>
      </c>
      <c r="D162" s="1" t="s">
        <v>2099</v>
      </c>
      <c r="E162" t="s">
        <v>567</v>
      </c>
      <c r="F162" s="8" t="s">
        <v>568</v>
      </c>
      <c r="G162" s="8" t="s">
        <v>440</v>
      </c>
      <c r="H162" s="8" t="s">
        <v>1103</v>
      </c>
      <c r="I162" s="8" t="s">
        <v>1104</v>
      </c>
      <c r="J162" s="8">
        <v>5450260</v>
      </c>
      <c r="K162" s="8" t="s">
        <v>223</v>
      </c>
      <c r="L162" s="32">
        <v>0.807742840183577</v>
      </c>
      <c r="M162" s="1">
        <v>1667</v>
      </c>
      <c r="N162" s="102">
        <f t="shared" si="212"/>
        <v>2063.7756437694184</v>
      </c>
      <c r="O162" s="1">
        <v>599</v>
      </c>
      <c r="P162" s="21">
        <v>2.77</v>
      </c>
      <c r="Q162" s="1">
        <v>1660</v>
      </c>
      <c r="R162" s="1">
        <v>52</v>
      </c>
      <c r="S162" s="1">
        <v>13</v>
      </c>
      <c r="T162" s="1">
        <v>58</v>
      </c>
      <c r="U162" s="1">
        <v>86</v>
      </c>
      <c r="V162" s="1">
        <v>29</v>
      </c>
      <c r="W162" s="1">
        <v>23</v>
      </c>
      <c r="X162" s="1">
        <v>55</v>
      </c>
      <c r="Y162" s="1">
        <v>15</v>
      </c>
      <c r="Z162" s="1">
        <v>19</v>
      </c>
      <c r="AA162" s="1">
        <v>64</v>
      </c>
      <c r="AB162" s="1">
        <v>45</v>
      </c>
      <c r="AC162" s="1">
        <v>47</v>
      </c>
      <c r="AD162" s="1">
        <v>49</v>
      </c>
      <c r="AE162" s="1">
        <v>7</v>
      </c>
      <c r="AF162" s="1">
        <v>7</v>
      </c>
      <c r="AG162" s="1">
        <v>30</v>
      </c>
      <c r="AH162" s="106">
        <f t="shared" si="213"/>
        <v>0.20534223706176963</v>
      </c>
      <c r="AI162" s="106">
        <f t="shared" si="214"/>
        <v>0.19198664440734559</v>
      </c>
      <c r="AJ162" s="106">
        <f t="shared" si="215"/>
        <v>0.18697829716193656</v>
      </c>
      <c r="AK162" s="6">
        <f t="shared" si="216"/>
        <v>0.10684474123539232</v>
      </c>
      <c r="AL162" s="106">
        <f t="shared" si="217"/>
        <v>0.30884808013355591</v>
      </c>
      <c r="AM162" s="38">
        <v>26405</v>
      </c>
      <c r="AN162" s="38">
        <v>39063</v>
      </c>
      <c r="AO162" s="106">
        <f t="shared" si="218"/>
        <v>0.58430717863105175</v>
      </c>
      <c r="AP162" s="1">
        <v>599</v>
      </c>
      <c r="AQ162" s="1">
        <v>207</v>
      </c>
      <c r="AR162" s="1">
        <v>421</v>
      </c>
      <c r="AS162" s="1">
        <v>178</v>
      </c>
      <c r="AT162" s="1">
        <v>21</v>
      </c>
      <c r="AU162" s="1">
        <v>13</v>
      </c>
      <c r="AV162" s="1">
        <v>78</v>
      </c>
      <c r="AW162" s="1">
        <v>40</v>
      </c>
      <c r="AX162" s="1">
        <v>64</v>
      </c>
      <c r="AY162" s="1">
        <v>34</v>
      </c>
      <c r="AZ162" s="11">
        <v>39</v>
      </c>
      <c r="BA162" s="1">
        <v>44</v>
      </c>
      <c r="BB162" s="1">
        <v>6</v>
      </c>
      <c r="BC162" s="1">
        <v>88</v>
      </c>
      <c r="BD162" s="1">
        <v>21</v>
      </c>
      <c r="BE162" s="1">
        <v>0</v>
      </c>
      <c r="BF162" s="1">
        <v>129</v>
      </c>
      <c r="BG162" s="1">
        <v>11</v>
      </c>
      <c r="BH162" s="1">
        <v>0</v>
      </c>
      <c r="BI162" s="106">
        <f t="shared" si="238"/>
        <v>0.20068027210884354</v>
      </c>
      <c r="BJ162" s="1">
        <v>7.2</v>
      </c>
      <c r="BK162" s="1">
        <v>9.5</v>
      </c>
      <c r="BL162" s="1">
        <v>6.9</v>
      </c>
      <c r="BM162" s="1">
        <v>6.7</v>
      </c>
      <c r="BN162" s="1">
        <v>2.7</v>
      </c>
      <c r="BO162" s="1">
        <v>10.1</v>
      </c>
      <c r="BP162" s="1">
        <v>10.1</v>
      </c>
      <c r="BQ162" s="1">
        <v>5</v>
      </c>
      <c r="BR162" s="1">
        <v>2</v>
      </c>
      <c r="BS162" s="1">
        <v>8.3000000000000007</v>
      </c>
      <c r="BT162" s="1">
        <v>5.6</v>
      </c>
      <c r="BU162" s="1">
        <v>3.5</v>
      </c>
      <c r="BV162" s="1">
        <v>6.5</v>
      </c>
      <c r="BW162" s="1">
        <v>5.6</v>
      </c>
      <c r="BX162" s="1">
        <v>4</v>
      </c>
      <c r="BY162" s="1">
        <v>3.2</v>
      </c>
      <c r="BZ162" s="1">
        <v>1.7</v>
      </c>
      <c r="CA162" s="1">
        <v>1.4</v>
      </c>
      <c r="CB162" s="1">
        <f t="shared" si="227"/>
        <v>23.6</v>
      </c>
      <c r="CC162" s="1">
        <f t="shared" si="228"/>
        <v>60.500000000000007</v>
      </c>
      <c r="CD162" s="1">
        <f t="shared" si="229"/>
        <v>15.9</v>
      </c>
    </row>
    <row r="163" spans="1:82" s="10" customFormat="1" x14ac:dyDescent="0.25">
      <c r="A163" s="7" t="s">
        <v>1204</v>
      </c>
      <c r="B163" t="s">
        <v>1205</v>
      </c>
      <c r="C163" s="1" t="s">
        <v>1206</v>
      </c>
      <c r="D163" s="1" t="s">
        <v>2099</v>
      </c>
      <c r="E163" t="s">
        <v>567</v>
      </c>
      <c r="F163" s="8" t="s">
        <v>568</v>
      </c>
      <c r="G163" s="8" t="s">
        <v>440</v>
      </c>
      <c r="H163" s="8" t="s">
        <v>1207</v>
      </c>
      <c r="I163" s="8" t="s">
        <v>1208</v>
      </c>
      <c r="J163" s="8">
        <v>5456020</v>
      </c>
      <c r="K163" s="8" t="s">
        <v>243</v>
      </c>
      <c r="L163" s="32">
        <v>3.3176638774467127</v>
      </c>
      <c r="M163" s="1">
        <v>8195</v>
      </c>
      <c r="N163" s="102">
        <f t="shared" si="212"/>
        <v>2470.1115913848707</v>
      </c>
      <c r="O163" s="1">
        <v>3526</v>
      </c>
      <c r="P163" s="21">
        <v>2.2799999999999998</v>
      </c>
      <c r="Q163" s="1">
        <v>8043</v>
      </c>
      <c r="R163" s="1">
        <v>376</v>
      </c>
      <c r="S163" s="1">
        <v>249</v>
      </c>
      <c r="T163" s="1">
        <v>299</v>
      </c>
      <c r="U163" s="1">
        <v>299</v>
      </c>
      <c r="V163" s="1">
        <v>261</v>
      </c>
      <c r="W163" s="1">
        <v>125</v>
      </c>
      <c r="X163" s="1">
        <v>141</v>
      </c>
      <c r="Y163" s="1">
        <v>182</v>
      </c>
      <c r="Z163" s="1">
        <v>151</v>
      </c>
      <c r="AA163" s="1">
        <v>188</v>
      </c>
      <c r="AB163" s="1">
        <v>586</v>
      </c>
      <c r="AC163" s="1">
        <v>267</v>
      </c>
      <c r="AD163" s="1">
        <v>224</v>
      </c>
      <c r="AE163" s="1">
        <v>53</v>
      </c>
      <c r="AF163" s="1">
        <v>66</v>
      </c>
      <c r="AG163" s="1">
        <v>59</v>
      </c>
      <c r="AH163" s="106">
        <f t="shared" si="213"/>
        <v>0.26205331820760069</v>
      </c>
      <c r="AI163" s="106">
        <f t="shared" si="214"/>
        <v>0.15882019285309132</v>
      </c>
      <c r="AJ163" s="106">
        <f t="shared" si="215"/>
        <v>0.16988088485536018</v>
      </c>
      <c r="AK163" s="6">
        <f t="shared" si="216"/>
        <v>5.3318207600680657E-2</v>
      </c>
      <c r="AL163" s="106">
        <f t="shared" si="217"/>
        <v>0.35592739648326716</v>
      </c>
      <c r="AM163" s="38">
        <v>28079</v>
      </c>
      <c r="AN163" s="38">
        <v>40471</v>
      </c>
      <c r="AO163" s="106">
        <f t="shared" si="218"/>
        <v>0.59075439591605217</v>
      </c>
      <c r="AP163" s="1">
        <v>3526</v>
      </c>
      <c r="AQ163" s="1">
        <v>723</v>
      </c>
      <c r="AR163" s="1">
        <v>2572</v>
      </c>
      <c r="AS163" s="1">
        <v>954</v>
      </c>
      <c r="AT163" s="1">
        <v>143</v>
      </c>
      <c r="AU163" s="1">
        <v>271</v>
      </c>
      <c r="AV163" s="1">
        <v>461</v>
      </c>
      <c r="AW163" s="1">
        <v>277</v>
      </c>
      <c r="AX163" s="1">
        <v>234</v>
      </c>
      <c r="AY163" s="1">
        <v>159</v>
      </c>
      <c r="AZ163" s="11">
        <v>367</v>
      </c>
      <c r="BA163" s="1">
        <v>89</v>
      </c>
      <c r="BB163" s="1">
        <v>18</v>
      </c>
      <c r="BC163" s="1">
        <v>615</v>
      </c>
      <c r="BD163" s="1">
        <v>151</v>
      </c>
      <c r="BE163" s="1">
        <v>8</v>
      </c>
      <c r="BF163" s="1">
        <v>669</v>
      </c>
      <c r="BG163" s="1">
        <v>0</v>
      </c>
      <c r="BH163" s="1">
        <v>0</v>
      </c>
      <c r="BI163" s="106">
        <f t="shared" si="238"/>
        <v>0.18659734257654534</v>
      </c>
      <c r="BJ163" s="1">
        <v>2.8</v>
      </c>
      <c r="BK163" s="1">
        <v>3.9</v>
      </c>
      <c r="BL163" s="1">
        <v>2.2999999999999998</v>
      </c>
      <c r="BM163" s="1">
        <v>5.3</v>
      </c>
      <c r="BN163" s="1">
        <v>5.9</v>
      </c>
      <c r="BO163" s="1">
        <v>4.7</v>
      </c>
      <c r="BP163" s="1">
        <v>3.8</v>
      </c>
      <c r="BQ163" s="1">
        <v>8</v>
      </c>
      <c r="BR163" s="1">
        <v>10</v>
      </c>
      <c r="BS163" s="1">
        <v>6.6</v>
      </c>
      <c r="BT163" s="1">
        <v>8</v>
      </c>
      <c r="BU163" s="1">
        <v>7.2</v>
      </c>
      <c r="BV163" s="1">
        <v>7.3</v>
      </c>
      <c r="BW163" s="1">
        <v>8.6999999999999993</v>
      </c>
      <c r="BX163" s="1">
        <v>5.5</v>
      </c>
      <c r="BY163" s="1">
        <v>3.7</v>
      </c>
      <c r="BZ163" s="1">
        <v>4.0999999999999996</v>
      </c>
      <c r="CA163" s="1">
        <v>2.1</v>
      </c>
      <c r="CB163" s="1">
        <f t="shared" si="227"/>
        <v>9</v>
      </c>
      <c r="CC163" s="1">
        <f t="shared" si="228"/>
        <v>66.800000000000011</v>
      </c>
      <c r="CD163" s="1">
        <f t="shared" si="229"/>
        <v>24.1</v>
      </c>
    </row>
    <row r="164" spans="1:82" s="10" customFormat="1" x14ac:dyDescent="0.25">
      <c r="A164" s="119" t="s">
        <v>1649</v>
      </c>
      <c r="B164" s="10" t="s">
        <v>1650</v>
      </c>
      <c r="C164" s="11" t="s">
        <v>1654</v>
      </c>
      <c r="D164" s="11" t="s">
        <v>2099</v>
      </c>
      <c r="E164" s="10" t="s">
        <v>567</v>
      </c>
      <c r="F164" s="12" t="s">
        <v>568</v>
      </c>
      <c r="G164" s="12" t="s">
        <v>440</v>
      </c>
      <c r="H164" s="12" t="s">
        <v>1652</v>
      </c>
      <c r="I164" s="12" t="s">
        <v>1653</v>
      </c>
      <c r="J164" s="12">
        <v>5486452</v>
      </c>
      <c r="K164" s="12" t="s">
        <v>328</v>
      </c>
      <c r="L164" s="35">
        <v>0.20591243816744201</v>
      </c>
      <c r="M164" s="11">
        <v>354</v>
      </c>
      <c r="N164" s="13">
        <f t="shared" si="212"/>
        <v>1719.1773510648127</v>
      </c>
      <c r="O164" s="11">
        <v>153</v>
      </c>
      <c r="P164" s="23">
        <f>Q164/O164</f>
        <v>2.2222222222222223</v>
      </c>
      <c r="Q164" s="11">
        <v>340</v>
      </c>
      <c r="R164" s="11">
        <v>11</v>
      </c>
      <c r="S164" s="11">
        <v>15</v>
      </c>
      <c r="T164" s="11">
        <v>11</v>
      </c>
      <c r="U164" s="11">
        <v>10</v>
      </c>
      <c r="V164" s="11">
        <v>9</v>
      </c>
      <c r="W164" s="11">
        <v>8</v>
      </c>
      <c r="X164" s="11">
        <v>8</v>
      </c>
      <c r="Y164" s="11">
        <v>7</v>
      </c>
      <c r="Z164" s="11">
        <v>7</v>
      </c>
      <c r="AA164" s="11">
        <v>11</v>
      </c>
      <c r="AB164" s="11">
        <v>12</v>
      </c>
      <c r="AC164" s="11">
        <v>15</v>
      </c>
      <c r="AD164" s="11">
        <v>12</v>
      </c>
      <c r="AE164" s="11">
        <v>6</v>
      </c>
      <c r="AF164" s="11">
        <v>6</v>
      </c>
      <c r="AG164" s="11">
        <v>6</v>
      </c>
      <c r="AH164" s="117">
        <f>(R164+S164+T164)/(R164+S164+T164+U164+V164+W164+X164+Y164+Z164+AA164+AB164+AC164+AD164+AE164+AF164+AG164)</f>
        <v>0.24025974025974026</v>
      </c>
      <c r="AI164" s="117">
        <f>(U164+V164)/(R164+S164+T164+U164+V164+W164+X164+Y164+Z164+AA164+AB164+AC164+AD164+AE164+AF164+AG164)</f>
        <v>0.12337662337662338</v>
      </c>
      <c r="AJ164" s="117">
        <f>(W164+X164+Y164+Z164)/(R164+S164+T164+U164+V164+W164+X164+Y164+Z164+AA164+AB164+AC164+AD164+AE164+AG164+AF164)</f>
        <v>0.19480519480519481</v>
      </c>
      <c r="AK164" s="13">
        <f>AA164/(R164+S164+T164+U164+V164+W164+X164+Y164+Z164+AA164+AB164+AC164+AD164+AE164+AF164+AG164)</f>
        <v>7.1428571428571425E-2</v>
      </c>
      <c r="AL164" s="117">
        <f>(AB164+AC164+AD164+AE164+AF164+AG164)/(R164+S164+T164+U164+V164+W164+X164+Y164+Z164+AA164+AB164+AC164+AD164+AE164+AF164+AG164)</f>
        <v>0.37012987012987014</v>
      </c>
      <c r="AM164" s="40">
        <v>29555</v>
      </c>
      <c r="AN164" s="40">
        <v>43483</v>
      </c>
      <c r="AO164" s="117">
        <f>(R164+S164+T164+U164+V164+W164+X164+Y164+Z164)/(R164+S164+T164+U164+V164+W164+X164+Y164+Z164+AA164+AB164+AC164+AD164+AE164+AF164+AG164)</f>
        <v>0.55844155844155841</v>
      </c>
      <c r="AP164" s="11">
        <v>153</v>
      </c>
      <c r="AQ164" s="11">
        <v>39</v>
      </c>
      <c r="AR164" s="11">
        <v>94</v>
      </c>
      <c r="AS164" s="11">
        <v>59</v>
      </c>
      <c r="AT164" s="11">
        <v>3</v>
      </c>
      <c r="AU164" s="11">
        <v>6</v>
      </c>
      <c r="AV164" s="11">
        <v>25</v>
      </c>
      <c r="AW164" s="11">
        <v>8</v>
      </c>
      <c r="AX164" s="11">
        <v>4</v>
      </c>
      <c r="AY164" s="11">
        <v>13</v>
      </c>
      <c r="AZ164" s="11">
        <v>11</v>
      </c>
      <c r="BA164" s="11">
        <v>6</v>
      </c>
      <c r="BB164" s="11">
        <v>3</v>
      </c>
      <c r="BC164" s="11">
        <v>16</v>
      </c>
      <c r="BD164" s="11">
        <v>5</v>
      </c>
      <c r="BE164" s="11">
        <v>1</v>
      </c>
      <c r="BF164" s="11">
        <v>42</v>
      </c>
      <c r="BG164" s="11">
        <v>2</v>
      </c>
      <c r="BH164" s="11">
        <v>0</v>
      </c>
      <c r="BI164" s="117">
        <f t="shared" si="238"/>
        <v>0.28965517241379313</v>
      </c>
      <c r="BJ164" s="11">
        <v>5.7</v>
      </c>
      <c r="BK164" s="11">
        <v>4.8</v>
      </c>
      <c r="BL164" s="11">
        <v>6</v>
      </c>
      <c r="BM164" s="11">
        <v>6.6</v>
      </c>
      <c r="BN164" s="11">
        <v>5.8</v>
      </c>
      <c r="BO164" s="11">
        <v>5.6</v>
      </c>
      <c r="BP164" s="11">
        <v>5.5</v>
      </c>
      <c r="BQ164" s="11">
        <v>6</v>
      </c>
      <c r="BR164" s="11">
        <v>5.4</v>
      </c>
      <c r="BS164" s="11">
        <v>4.5999999999999996</v>
      </c>
      <c r="BT164" s="11">
        <v>5.5</v>
      </c>
      <c r="BU164" s="11">
        <v>6.4</v>
      </c>
      <c r="BV164" s="11">
        <v>8.1</v>
      </c>
      <c r="BW164" s="11">
        <v>8.1</v>
      </c>
      <c r="BX164" s="11">
        <v>5.0999999999999996</v>
      </c>
      <c r="BY164" s="11">
        <v>3.5</v>
      </c>
      <c r="BZ164" s="11">
        <v>3.2</v>
      </c>
      <c r="CA164" s="11">
        <v>4</v>
      </c>
      <c r="CB164" s="11">
        <f t="shared" si="227"/>
        <v>16.5</v>
      </c>
      <c r="CC164" s="11">
        <f t="shared" si="228"/>
        <v>59.5</v>
      </c>
      <c r="CD164" s="11">
        <f t="shared" si="229"/>
        <v>23.9</v>
      </c>
    </row>
    <row r="165" spans="1:82" s="18" customFormat="1" x14ac:dyDescent="0.25">
      <c r="A165" s="17" t="s">
        <v>51</v>
      </c>
      <c r="B165" s="42" t="s">
        <v>1984</v>
      </c>
      <c r="D165" s="18" t="s">
        <v>2098</v>
      </c>
      <c r="I165" s="110"/>
      <c r="J165" s="110">
        <v>54051</v>
      </c>
      <c r="K165" s="110" t="s">
        <v>50</v>
      </c>
      <c r="L165" s="34">
        <f>SUM(L158:L164)</f>
        <v>311.65229194105433</v>
      </c>
      <c r="M165" s="17">
        <v>30813</v>
      </c>
      <c r="N165" s="19">
        <f t="shared" si="212"/>
        <v>98.869800725957589</v>
      </c>
      <c r="O165" s="17">
        <v>11811</v>
      </c>
      <c r="P165" s="22">
        <v>2.57</v>
      </c>
      <c r="Q165" s="17">
        <v>30306</v>
      </c>
      <c r="R165" s="17">
        <v>880</v>
      </c>
      <c r="S165" s="17">
        <v>605</v>
      </c>
      <c r="T165" s="17">
        <v>777</v>
      </c>
      <c r="U165" s="17">
        <v>862</v>
      </c>
      <c r="V165" s="17">
        <v>732</v>
      </c>
      <c r="W165" s="17">
        <v>333</v>
      </c>
      <c r="X165" s="17">
        <v>455</v>
      </c>
      <c r="Y165" s="17">
        <v>514</v>
      </c>
      <c r="Z165" s="17">
        <v>427</v>
      </c>
      <c r="AA165" s="17">
        <v>1018</v>
      </c>
      <c r="AB165" s="17">
        <v>1410</v>
      </c>
      <c r="AC165" s="17">
        <v>1063</v>
      </c>
      <c r="AD165" s="17">
        <v>1132</v>
      </c>
      <c r="AE165" s="17">
        <v>591</v>
      </c>
      <c r="AF165" s="17">
        <v>574</v>
      </c>
      <c r="AG165" s="17">
        <v>438</v>
      </c>
      <c r="AH165" s="113">
        <f t="shared" ref="AH165:AH197" si="263">(R165+S165+T165)/O165</f>
        <v>0.19151638303276605</v>
      </c>
      <c r="AI165" s="113">
        <f t="shared" ref="AI165:AI197" si="264">(U165+V165)/O165</f>
        <v>0.13495893658453983</v>
      </c>
      <c r="AJ165" s="113">
        <f t="shared" ref="AJ165:AJ197" si="265">(W165+X165+Y165+Z165)/O165</f>
        <v>0.14638895944458555</v>
      </c>
      <c r="AK165" s="113">
        <f t="shared" ref="AK165:AK197" si="266">AA165/O165</f>
        <v>8.6190839048344764E-2</v>
      </c>
      <c r="AL165" s="113">
        <f t="shared" ref="AL165:AL197" si="267">(AB165+AC165+AD165+AE165+AF165+AG165)/O165</f>
        <v>0.44094488188976377</v>
      </c>
      <c r="AM165" s="37">
        <v>30706</v>
      </c>
      <c r="AN165" s="37">
        <v>52371</v>
      </c>
      <c r="AO165" s="113">
        <f t="shared" ref="AO165:AO197" si="268">(R165+S165+T165+U165+V165+W165+X165+Y165+Z165)/O165</f>
        <v>0.47286427906189143</v>
      </c>
      <c r="AP165" s="17">
        <v>11811</v>
      </c>
      <c r="AQ165" s="17">
        <v>3059</v>
      </c>
      <c r="AR165" s="17">
        <v>9469</v>
      </c>
      <c r="AS165" s="17">
        <v>2342</v>
      </c>
      <c r="AT165" s="17">
        <v>260</v>
      </c>
      <c r="AU165" s="17">
        <v>480</v>
      </c>
      <c r="AV165" s="17">
        <v>1285</v>
      </c>
      <c r="AW165" s="17">
        <v>659</v>
      </c>
      <c r="AX165" s="17">
        <v>678</v>
      </c>
      <c r="AY165" s="17">
        <v>568</v>
      </c>
      <c r="AZ165" s="112">
        <v>908</v>
      </c>
      <c r="BA165" s="17">
        <v>342</v>
      </c>
      <c r="BB165" s="17">
        <v>81</v>
      </c>
      <c r="BC165" s="17">
        <v>1970</v>
      </c>
      <c r="BD165" s="17">
        <v>373</v>
      </c>
      <c r="BE165" s="17">
        <v>77</v>
      </c>
      <c r="BF165" s="17">
        <v>3623</v>
      </c>
      <c r="BG165" s="17">
        <v>111</v>
      </c>
      <c r="BH165" s="17">
        <v>38</v>
      </c>
      <c r="BI165" s="113">
        <f t="shared" si="238"/>
        <v>0.17890509036933555</v>
      </c>
      <c r="BJ165" s="17">
        <v>4.8</v>
      </c>
      <c r="BK165" s="17">
        <v>5.2</v>
      </c>
      <c r="BL165" s="17">
        <v>5.7</v>
      </c>
      <c r="BM165" s="17">
        <v>5.4</v>
      </c>
      <c r="BN165" s="17">
        <v>4.8</v>
      </c>
      <c r="BO165" s="17">
        <v>5.9</v>
      </c>
      <c r="BP165" s="17">
        <v>5.3</v>
      </c>
      <c r="BQ165" s="17">
        <v>5.9</v>
      </c>
      <c r="BR165" s="17">
        <v>5.5</v>
      </c>
      <c r="BS165" s="17">
        <v>6.8</v>
      </c>
      <c r="BT165" s="17">
        <v>6.6</v>
      </c>
      <c r="BU165" s="17">
        <v>7.3</v>
      </c>
      <c r="BV165" s="17">
        <v>8.5</v>
      </c>
      <c r="BW165" s="17">
        <v>7.3</v>
      </c>
      <c r="BX165" s="17">
        <v>6.5</v>
      </c>
      <c r="BY165" s="17">
        <v>3.6</v>
      </c>
      <c r="BZ165" s="17">
        <v>3</v>
      </c>
      <c r="CA165" s="17">
        <v>1.8</v>
      </c>
      <c r="CB165" s="112">
        <f t="shared" si="227"/>
        <v>15.7</v>
      </c>
      <c r="CC165" s="112">
        <f t="shared" si="228"/>
        <v>62</v>
      </c>
      <c r="CD165" s="112">
        <f t="shared" si="229"/>
        <v>22.200000000000003</v>
      </c>
    </row>
    <row r="166" spans="1:82" s="25" customFormat="1" x14ac:dyDescent="0.25">
      <c r="A166" s="24" t="s">
        <v>1805</v>
      </c>
      <c r="B166" s="25" t="s">
        <v>1806</v>
      </c>
      <c r="C166" s="26" t="s">
        <v>1807</v>
      </c>
      <c r="D166" s="26" t="s">
        <v>2097</v>
      </c>
      <c r="E166" s="25" t="s">
        <v>971</v>
      </c>
      <c r="F166" s="27" t="s">
        <v>972</v>
      </c>
      <c r="G166" s="27" t="s">
        <v>440</v>
      </c>
      <c r="H166" s="27" t="s">
        <v>1808</v>
      </c>
      <c r="I166" s="27" t="s">
        <v>1809</v>
      </c>
      <c r="J166" s="27" t="s">
        <v>1978</v>
      </c>
      <c r="K166" s="27" t="s">
        <v>1978</v>
      </c>
      <c r="L166" s="33">
        <v>437.83433299290016</v>
      </c>
      <c r="M166" s="26">
        <f>M173-M172-M171-M170-M169-M168-M167</f>
        <v>17937</v>
      </c>
      <c r="N166" s="29">
        <f t="shared" si="212"/>
        <v>40.96755016306787</v>
      </c>
      <c r="O166" s="26">
        <f>O173-O172-O171-O170-O169-O168-O167</f>
        <v>6819</v>
      </c>
      <c r="P166" s="28">
        <f>Q166/O166</f>
        <v>2.5338026103534244</v>
      </c>
      <c r="Q166" s="26">
        <f>Q173-Q172-Q171-Q170-Q169-Q168-Q167</f>
        <v>17278</v>
      </c>
      <c r="R166" s="26">
        <f>R173-R172-R171-R170-R169-R168-R167</f>
        <v>550</v>
      </c>
      <c r="S166" s="26">
        <f t="shared" ref="S166:AG166" si="269">S173-S172-S171-S170-S169-S168-S167</f>
        <v>121</v>
      </c>
      <c r="T166" s="26">
        <f t="shared" si="269"/>
        <v>631</v>
      </c>
      <c r="U166" s="26">
        <f t="shared" si="269"/>
        <v>371</v>
      </c>
      <c r="V166" s="26">
        <f t="shared" si="269"/>
        <v>230</v>
      </c>
      <c r="W166" s="26">
        <f t="shared" si="269"/>
        <v>372</v>
      </c>
      <c r="X166" s="26">
        <f t="shared" si="269"/>
        <v>369</v>
      </c>
      <c r="Y166" s="26">
        <f t="shared" si="269"/>
        <v>298</v>
      </c>
      <c r="Z166" s="26">
        <f t="shared" si="269"/>
        <v>191</v>
      </c>
      <c r="AA166" s="26">
        <f t="shared" si="269"/>
        <v>561</v>
      </c>
      <c r="AB166" s="26">
        <f t="shared" si="269"/>
        <v>800</v>
      </c>
      <c r="AC166" s="26">
        <f t="shared" si="269"/>
        <v>722</v>
      </c>
      <c r="AD166" s="26">
        <f t="shared" si="269"/>
        <v>664</v>
      </c>
      <c r="AE166" s="26">
        <f t="shared" si="269"/>
        <v>168</v>
      </c>
      <c r="AF166" s="26">
        <f t="shared" si="269"/>
        <v>516</v>
      </c>
      <c r="AG166" s="26">
        <f t="shared" si="269"/>
        <v>255</v>
      </c>
      <c r="AH166" s="121">
        <f t="shared" si="263"/>
        <v>0.19093708754949407</v>
      </c>
      <c r="AI166" s="121">
        <f t="shared" si="264"/>
        <v>8.8136090335826367E-2</v>
      </c>
      <c r="AJ166" s="121">
        <f t="shared" si="265"/>
        <v>0.1803783545974483</v>
      </c>
      <c r="AK166" s="122">
        <f t="shared" si="266"/>
        <v>8.2270127584689837E-2</v>
      </c>
      <c r="AL166" s="121">
        <f t="shared" si="267"/>
        <v>0.45827833993254141</v>
      </c>
      <c r="AM166" s="39">
        <v>28598</v>
      </c>
      <c r="AN166" s="39">
        <v>49957</v>
      </c>
      <c r="AO166" s="121">
        <f t="shared" si="268"/>
        <v>0.45945153248276871</v>
      </c>
      <c r="AP166" s="26">
        <f>AP173-AP172-AP171-AP170-AP169-AP168-AP167</f>
        <v>6819</v>
      </c>
      <c r="AQ166" s="26">
        <f t="shared" ref="AQ166:AS166" si="270">AQ173-AQ172-AQ171-AQ170-AQ169-AQ168-AQ167</f>
        <v>1548</v>
      </c>
      <c r="AR166" s="26">
        <f t="shared" si="270"/>
        <v>6124</v>
      </c>
      <c r="AS166" s="26">
        <f t="shared" si="270"/>
        <v>695</v>
      </c>
      <c r="AT166" s="26">
        <f>AT173-AT172-AT171-AT170-AT169-AT168-AT167</f>
        <v>215</v>
      </c>
      <c r="AU166" s="26">
        <f t="shared" ref="AU166:BC166" si="271">AU173-AU172-AU171-AU170-AU169-AU168-AU167</f>
        <v>149</v>
      </c>
      <c r="AV166" s="26">
        <f t="shared" si="271"/>
        <v>616</v>
      </c>
      <c r="AW166" s="26">
        <f t="shared" si="271"/>
        <v>449</v>
      </c>
      <c r="AX166" s="26">
        <f t="shared" si="271"/>
        <v>203</v>
      </c>
      <c r="AY166" s="26">
        <f t="shared" si="271"/>
        <v>246</v>
      </c>
      <c r="AZ166" s="26">
        <f t="shared" si="271"/>
        <v>593</v>
      </c>
      <c r="BA166" s="26">
        <f t="shared" si="271"/>
        <v>127</v>
      </c>
      <c r="BB166" s="26">
        <f t="shared" si="271"/>
        <v>86</v>
      </c>
      <c r="BC166" s="26">
        <f t="shared" si="271"/>
        <v>853</v>
      </c>
      <c r="BD166" s="26">
        <f t="shared" ref="BD166" si="272">BD173-BD172-BD171-BD170-BD169-BD168-BD167</f>
        <v>267</v>
      </c>
      <c r="BE166" s="26">
        <f t="shared" ref="BE166" si="273">BE173-BE172-BE171-BE170-BE169-BE168-BE167</f>
        <v>136</v>
      </c>
      <c r="BF166" s="26">
        <f t="shared" ref="BF166" si="274">BF173-BF172-BF171-BF170-BF169-BF168-BF167</f>
        <v>2125</v>
      </c>
      <c r="BG166" s="26">
        <f t="shared" ref="BG166" si="275">BG173-BG172-BG171-BG170-BG169-BG168-BG167</f>
        <v>53</v>
      </c>
      <c r="BH166" s="26">
        <f t="shared" ref="BH166" si="276">BH173-BH172-BH171-BH170-BH169-BH168-BH167</f>
        <v>66</v>
      </c>
      <c r="BI166" s="121">
        <f t="shared" si="238"/>
        <v>0.18596377749029755</v>
      </c>
      <c r="BJ166" s="26">
        <v>5.0999999999999996</v>
      </c>
      <c r="BK166" s="26">
        <v>5.5</v>
      </c>
      <c r="BL166" s="26">
        <v>6.3</v>
      </c>
      <c r="BM166" s="26">
        <v>5.8</v>
      </c>
      <c r="BN166" s="26">
        <v>4.8</v>
      </c>
      <c r="BO166" s="26">
        <v>5.6</v>
      </c>
      <c r="BP166" s="26">
        <v>5.4</v>
      </c>
      <c r="BQ166" s="26">
        <v>5.8</v>
      </c>
      <c r="BR166" s="26">
        <v>6.4</v>
      </c>
      <c r="BS166" s="26">
        <v>6.1</v>
      </c>
      <c r="BT166" s="26">
        <v>6.7</v>
      </c>
      <c r="BU166" s="26">
        <v>7.2</v>
      </c>
      <c r="BV166" s="26">
        <v>8.1</v>
      </c>
      <c r="BW166" s="26">
        <v>7.5</v>
      </c>
      <c r="BX166" s="26">
        <v>4.9000000000000004</v>
      </c>
      <c r="BY166" s="26">
        <v>3.3</v>
      </c>
      <c r="BZ166" s="26">
        <v>2.9</v>
      </c>
      <c r="CA166" s="26">
        <v>2.5</v>
      </c>
      <c r="CB166" s="115">
        <f t="shared" si="227"/>
        <v>16.899999999999999</v>
      </c>
      <c r="CC166" s="115">
        <f t="shared" si="228"/>
        <v>61.900000000000013</v>
      </c>
      <c r="CD166" s="115">
        <f t="shared" si="229"/>
        <v>21.099999999999998</v>
      </c>
    </row>
    <row r="167" spans="1:82" x14ac:dyDescent="0.25">
      <c r="A167" s="7" t="s">
        <v>968</v>
      </c>
      <c r="B167" t="s">
        <v>969</v>
      </c>
      <c r="C167" s="1" t="s">
        <v>970</v>
      </c>
      <c r="D167" s="1" t="s">
        <v>2099</v>
      </c>
      <c r="E167" t="s">
        <v>971</v>
      </c>
      <c r="F167" s="8" t="s">
        <v>972</v>
      </c>
      <c r="G167" s="8" t="s">
        <v>440</v>
      </c>
      <c r="H167" s="8" t="s">
        <v>973</v>
      </c>
      <c r="I167" s="8" t="s">
        <v>974</v>
      </c>
      <c r="J167" s="8">
        <v>5435500</v>
      </c>
      <c r="K167" s="8" t="s">
        <v>199</v>
      </c>
      <c r="L167" s="32">
        <v>1.2378176346390917</v>
      </c>
      <c r="M167" s="1">
        <v>531</v>
      </c>
      <c r="N167" s="102">
        <f t="shared" si="212"/>
        <v>428.98080067733304</v>
      </c>
      <c r="O167" s="1">
        <v>213</v>
      </c>
      <c r="P167" s="21">
        <v>2.4900000000000002</v>
      </c>
      <c r="Q167" s="1">
        <v>531</v>
      </c>
      <c r="R167" s="1">
        <v>9</v>
      </c>
      <c r="S167" s="1">
        <v>0</v>
      </c>
      <c r="T167" s="1">
        <v>17</v>
      </c>
      <c r="U167" s="1">
        <v>11</v>
      </c>
      <c r="V167" s="1">
        <v>19</v>
      </c>
      <c r="W167" s="1">
        <v>33</v>
      </c>
      <c r="X167" s="1">
        <v>7</v>
      </c>
      <c r="Y167" s="1">
        <v>8</v>
      </c>
      <c r="Z167" s="1">
        <v>14</v>
      </c>
      <c r="AA167" s="1">
        <v>50</v>
      </c>
      <c r="AB167" s="1">
        <v>13</v>
      </c>
      <c r="AC167" s="1">
        <v>22</v>
      </c>
      <c r="AD167" s="1">
        <v>0</v>
      </c>
      <c r="AE167" s="1">
        <v>0</v>
      </c>
      <c r="AF167" s="1">
        <v>3</v>
      </c>
      <c r="AG167" s="1">
        <v>7</v>
      </c>
      <c r="AH167" s="106">
        <f t="shared" si="263"/>
        <v>0.12206572769953052</v>
      </c>
      <c r="AI167" s="106">
        <f t="shared" si="264"/>
        <v>0.14084507042253522</v>
      </c>
      <c r="AJ167" s="106">
        <f t="shared" si="265"/>
        <v>0.29107981220657275</v>
      </c>
      <c r="AK167" s="6">
        <f t="shared" si="266"/>
        <v>0.23474178403755869</v>
      </c>
      <c r="AL167" s="106">
        <f t="shared" si="267"/>
        <v>0.21126760563380281</v>
      </c>
      <c r="AM167" s="38">
        <v>21092</v>
      </c>
      <c r="AN167" s="38">
        <v>45521</v>
      </c>
      <c r="AO167" s="106">
        <f t="shared" si="268"/>
        <v>0.5539906103286385</v>
      </c>
      <c r="AP167" s="1">
        <v>213</v>
      </c>
      <c r="AQ167" s="1">
        <v>47</v>
      </c>
      <c r="AR167" s="1">
        <v>179</v>
      </c>
      <c r="AS167" s="1">
        <v>34</v>
      </c>
      <c r="AT167" s="1">
        <v>0</v>
      </c>
      <c r="AU167" s="1">
        <v>0</v>
      </c>
      <c r="AV167" s="1">
        <v>26</v>
      </c>
      <c r="AW167" s="1">
        <v>34</v>
      </c>
      <c r="AX167" s="1">
        <v>16</v>
      </c>
      <c r="AY167" s="1">
        <v>13</v>
      </c>
      <c r="AZ167" s="11">
        <v>20</v>
      </c>
      <c r="BA167" s="1">
        <v>0</v>
      </c>
      <c r="BB167" s="1">
        <v>2</v>
      </c>
      <c r="BC167" s="1">
        <v>58</v>
      </c>
      <c r="BD167" s="1">
        <v>5</v>
      </c>
      <c r="BE167" s="1">
        <v>0</v>
      </c>
      <c r="BF167" s="1">
        <v>32</v>
      </c>
      <c r="BG167" s="1">
        <v>0</v>
      </c>
      <c r="BH167" s="1">
        <v>0</v>
      </c>
      <c r="BI167" s="106">
        <f t="shared" si="238"/>
        <v>0.19902912621359223</v>
      </c>
      <c r="BJ167" s="1">
        <v>0.4</v>
      </c>
      <c r="BK167" s="1">
        <v>1.5</v>
      </c>
      <c r="BL167" s="1">
        <v>16.2</v>
      </c>
      <c r="BM167" s="1">
        <v>6.2</v>
      </c>
      <c r="BN167" s="1">
        <v>2.2999999999999998</v>
      </c>
      <c r="BO167" s="1">
        <v>5.5</v>
      </c>
      <c r="BP167" s="1">
        <v>1.7</v>
      </c>
      <c r="BQ167" s="1">
        <v>3.2</v>
      </c>
      <c r="BR167" s="1">
        <v>1.9</v>
      </c>
      <c r="BS167" s="1">
        <v>10.199999999999999</v>
      </c>
      <c r="BT167" s="1">
        <v>2.1</v>
      </c>
      <c r="BU167" s="1">
        <v>10.9</v>
      </c>
      <c r="BV167" s="1">
        <v>17.7</v>
      </c>
      <c r="BW167" s="1">
        <v>6.4</v>
      </c>
      <c r="BX167" s="1">
        <v>4.3</v>
      </c>
      <c r="BY167" s="1">
        <v>4.5</v>
      </c>
      <c r="BZ167" s="1">
        <v>2.2999999999999998</v>
      </c>
      <c r="CA167" s="1">
        <v>2.8</v>
      </c>
      <c r="CB167" s="1">
        <f t="shared" si="227"/>
        <v>18.099999999999998</v>
      </c>
      <c r="CC167" s="1">
        <f t="shared" si="228"/>
        <v>61.699999999999989</v>
      </c>
      <c r="CD167" s="1">
        <f t="shared" si="229"/>
        <v>20.3</v>
      </c>
    </row>
    <row r="168" spans="1:82" x14ac:dyDescent="0.25">
      <c r="A168" s="7" t="s">
        <v>977</v>
      </c>
      <c r="B168" t="s">
        <v>978</v>
      </c>
      <c r="C168" s="1" t="s">
        <v>979</v>
      </c>
      <c r="D168" s="1" t="s">
        <v>2099</v>
      </c>
      <c r="E168" t="s">
        <v>971</v>
      </c>
      <c r="F168" s="8" t="s">
        <v>972</v>
      </c>
      <c r="G168" s="8" t="s">
        <v>440</v>
      </c>
      <c r="H168" s="8" t="s">
        <v>980</v>
      </c>
      <c r="I168" s="8" t="s">
        <v>981</v>
      </c>
      <c r="J168" s="8">
        <v>5436436</v>
      </c>
      <c r="K168" s="8" t="s">
        <v>200</v>
      </c>
      <c r="L168" s="32">
        <v>0.46518608467543854</v>
      </c>
      <c r="M168" s="1">
        <v>379</v>
      </c>
      <c r="N168" s="102">
        <f t="shared" si="212"/>
        <v>814.72772399120504</v>
      </c>
      <c r="O168" s="1">
        <v>125</v>
      </c>
      <c r="P168" s="21">
        <v>3.03</v>
      </c>
      <c r="Q168" s="1">
        <v>379</v>
      </c>
      <c r="R168" s="1">
        <v>23</v>
      </c>
      <c r="S168" s="1">
        <v>4</v>
      </c>
      <c r="T168" s="1">
        <v>34</v>
      </c>
      <c r="U168" s="1">
        <v>6</v>
      </c>
      <c r="V168" s="1">
        <v>5</v>
      </c>
      <c r="W168" s="1">
        <v>19</v>
      </c>
      <c r="X168" s="1">
        <v>0</v>
      </c>
      <c r="Y168" s="1">
        <v>0</v>
      </c>
      <c r="Z168" s="1">
        <v>7</v>
      </c>
      <c r="AA168" s="1">
        <v>2</v>
      </c>
      <c r="AB168" s="1">
        <v>7</v>
      </c>
      <c r="AC168" s="1">
        <v>11</v>
      </c>
      <c r="AD168" s="1">
        <v>0</v>
      </c>
      <c r="AE168" s="1">
        <v>2</v>
      </c>
      <c r="AF168" s="1">
        <v>0</v>
      </c>
      <c r="AG168" s="1">
        <v>5</v>
      </c>
      <c r="AH168" s="106">
        <f t="shared" si="263"/>
        <v>0.48799999999999999</v>
      </c>
      <c r="AI168" s="106">
        <f t="shared" si="264"/>
        <v>8.7999999999999995E-2</v>
      </c>
      <c r="AJ168" s="106">
        <f t="shared" si="265"/>
        <v>0.20799999999999999</v>
      </c>
      <c r="AK168" s="6">
        <f t="shared" si="266"/>
        <v>1.6E-2</v>
      </c>
      <c r="AL168" s="106">
        <f t="shared" si="267"/>
        <v>0.2</v>
      </c>
      <c r="AM168" s="38">
        <v>14411</v>
      </c>
      <c r="AN168" s="38">
        <v>21875</v>
      </c>
      <c r="AO168" s="106">
        <f t="shared" si="268"/>
        <v>0.78400000000000003</v>
      </c>
      <c r="AP168" s="1">
        <v>125</v>
      </c>
      <c r="AQ168" s="1">
        <v>4</v>
      </c>
      <c r="AR168" s="1">
        <v>65</v>
      </c>
      <c r="AS168" s="1">
        <v>60</v>
      </c>
      <c r="AT168" s="1">
        <v>1</v>
      </c>
      <c r="AU168" s="1">
        <v>6</v>
      </c>
      <c r="AV168" s="1">
        <v>40</v>
      </c>
      <c r="AW168" s="1">
        <v>8</v>
      </c>
      <c r="AX168" s="1">
        <v>2</v>
      </c>
      <c r="AY168" s="1">
        <v>4</v>
      </c>
      <c r="AZ168" s="11">
        <v>7</v>
      </c>
      <c r="BA168" s="1">
        <v>0</v>
      </c>
      <c r="BB168" s="1">
        <v>0</v>
      </c>
      <c r="BC168" s="1">
        <v>9</v>
      </c>
      <c r="BD168" s="1">
        <v>0</v>
      </c>
      <c r="BE168" s="1">
        <v>0</v>
      </c>
      <c r="BF168" s="1">
        <v>18</v>
      </c>
      <c r="BG168" s="1">
        <v>0</v>
      </c>
      <c r="BH168" s="1">
        <v>0</v>
      </c>
      <c r="BI168" s="106">
        <f t="shared" si="238"/>
        <v>0.4631578947368421</v>
      </c>
      <c r="BJ168" s="1">
        <v>2.1</v>
      </c>
      <c r="BK168" s="1">
        <v>5.5</v>
      </c>
      <c r="BL168" s="1">
        <v>21.1</v>
      </c>
      <c r="BM168" s="1">
        <v>0.3</v>
      </c>
      <c r="BN168" s="1">
        <v>11.9</v>
      </c>
      <c r="BO168" s="1">
        <v>6.6</v>
      </c>
      <c r="BP168" s="1">
        <v>3.7</v>
      </c>
      <c r="BQ168" s="1">
        <v>10</v>
      </c>
      <c r="BR168" s="1">
        <v>7.4</v>
      </c>
      <c r="BS168" s="1">
        <v>0.5</v>
      </c>
      <c r="BT168" s="1">
        <v>2.9</v>
      </c>
      <c r="BU168" s="1">
        <v>4</v>
      </c>
      <c r="BV168" s="1">
        <v>10</v>
      </c>
      <c r="BW168" s="1">
        <v>1.6</v>
      </c>
      <c r="BX168" s="1">
        <v>6.6</v>
      </c>
      <c r="BY168" s="1">
        <v>0.8</v>
      </c>
      <c r="BZ168" s="1">
        <v>3.4</v>
      </c>
      <c r="CA168" s="1">
        <v>1.6</v>
      </c>
      <c r="CB168" s="1">
        <f t="shared" si="227"/>
        <v>28.700000000000003</v>
      </c>
      <c r="CC168" s="1">
        <f t="shared" si="228"/>
        <v>57.3</v>
      </c>
      <c r="CD168" s="1">
        <f t="shared" si="229"/>
        <v>14</v>
      </c>
    </row>
    <row r="169" spans="1:82" x14ac:dyDescent="0.25">
      <c r="A169" s="7" t="s">
        <v>1065</v>
      </c>
      <c r="B169" t="s">
        <v>1066</v>
      </c>
      <c r="C169" s="1" t="s">
        <v>1067</v>
      </c>
      <c r="D169" s="1" t="s">
        <v>2099</v>
      </c>
      <c r="E169" t="s">
        <v>971</v>
      </c>
      <c r="F169" s="8" t="s">
        <v>972</v>
      </c>
      <c r="G169" s="8" t="s">
        <v>440</v>
      </c>
      <c r="H169" s="8" t="s">
        <v>1068</v>
      </c>
      <c r="I169" s="8" t="s">
        <v>1069</v>
      </c>
      <c r="J169" s="8">
        <v>5446300</v>
      </c>
      <c r="K169" s="8" t="s">
        <v>216</v>
      </c>
      <c r="L169" s="32">
        <v>0.37363055423005748</v>
      </c>
      <c r="M169" s="1">
        <v>362</v>
      </c>
      <c r="N169" s="102">
        <f t="shared" si="212"/>
        <v>968.87151198320862</v>
      </c>
      <c r="O169" s="1">
        <v>89</v>
      </c>
      <c r="P169" s="21">
        <v>4.07</v>
      </c>
      <c r="Q169" s="1">
        <v>362</v>
      </c>
      <c r="R169" s="1">
        <v>7</v>
      </c>
      <c r="S169" s="1">
        <v>0</v>
      </c>
      <c r="T169" s="1">
        <v>0</v>
      </c>
      <c r="U169" s="1">
        <v>22</v>
      </c>
      <c r="V169" s="1">
        <v>30</v>
      </c>
      <c r="W169" s="1">
        <v>2</v>
      </c>
      <c r="X169" s="1">
        <v>0</v>
      </c>
      <c r="Y169" s="1">
        <v>2</v>
      </c>
      <c r="Z169" s="1">
        <v>3</v>
      </c>
      <c r="AA169" s="1">
        <v>16</v>
      </c>
      <c r="AB169" s="1">
        <v>0</v>
      </c>
      <c r="AC169" s="1">
        <v>7</v>
      </c>
      <c r="AD169" s="1">
        <v>0</v>
      </c>
      <c r="AE169" s="1">
        <v>0</v>
      </c>
      <c r="AF169" s="1">
        <v>0</v>
      </c>
      <c r="AG169" s="1">
        <v>0</v>
      </c>
      <c r="AH169" s="106">
        <f t="shared" si="263"/>
        <v>7.8651685393258425E-2</v>
      </c>
      <c r="AI169" s="106">
        <f t="shared" si="264"/>
        <v>0.5842696629213483</v>
      </c>
      <c r="AJ169" s="106">
        <f t="shared" si="265"/>
        <v>7.8651685393258425E-2</v>
      </c>
      <c r="AK169" s="6">
        <f t="shared" si="266"/>
        <v>0.1797752808988764</v>
      </c>
      <c r="AL169" s="106">
        <f t="shared" si="267"/>
        <v>7.8651685393258425E-2</v>
      </c>
      <c r="AM169" s="38">
        <v>9523</v>
      </c>
      <c r="AN169" s="38">
        <v>28792</v>
      </c>
      <c r="AO169" s="106">
        <f t="shared" si="268"/>
        <v>0.7415730337078652</v>
      </c>
      <c r="AP169" s="1">
        <v>89</v>
      </c>
      <c r="AQ169" s="1">
        <v>21</v>
      </c>
      <c r="AR169" s="1">
        <v>41</v>
      </c>
      <c r="AS169" s="1">
        <v>48</v>
      </c>
      <c r="AT169" s="1">
        <v>0</v>
      </c>
      <c r="AU169" s="1">
        <v>0</v>
      </c>
      <c r="AV169" s="1">
        <v>3</v>
      </c>
      <c r="AW169" s="1">
        <v>0</v>
      </c>
      <c r="AX169" s="1">
        <v>0</v>
      </c>
      <c r="AY169" s="1">
        <v>45</v>
      </c>
      <c r="AZ169" s="11">
        <v>5</v>
      </c>
      <c r="BA169" s="1">
        <v>0</v>
      </c>
      <c r="BB169" s="1">
        <v>0</v>
      </c>
      <c r="BC169" s="1">
        <v>16</v>
      </c>
      <c r="BD169" s="1">
        <v>0</v>
      </c>
      <c r="BE169" s="1">
        <v>0</v>
      </c>
      <c r="BF169" s="1">
        <v>7</v>
      </c>
      <c r="BG169" s="1">
        <v>0</v>
      </c>
      <c r="BH169" s="1">
        <v>0</v>
      </c>
      <c r="BI169" s="106">
        <f t="shared" si="238"/>
        <v>0.63157894736842102</v>
      </c>
      <c r="BJ169" s="1">
        <v>23.8</v>
      </c>
      <c r="BK169" s="1">
        <v>13.8</v>
      </c>
      <c r="BL169" s="1">
        <v>15.2</v>
      </c>
      <c r="BM169" s="1">
        <v>3.9</v>
      </c>
      <c r="BN169" s="1">
        <v>13</v>
      </c>
      <c r="BO169" s="1">
        <v>4.4000000000000004</v>
      </c>
      <c r="BP169" s="1">
        <v>5.5</v>
      </c>
      <c r="BQ169" s="1">
        <v>9.6999999999999993</v>
      </c>
      <c r="BR169" s="1">
        <v>1.7</v>
      </c>
      <c r="BS169" s="1">
        <v>2.8</v>
      </c>
      <c r="BT169" s="1">
        <v>1.9</v>
      </c>
      <c r="BU169" s="1">
        <v>0.6</v>
      </c>
      <c r="BV169" s="1">
        <v>1.9</v>
      </c>
      <c r="BW169" s="1">
        <v>0</v>
      </c>
      <c r="BX169" s="1">
        <v>0</v>
      </c>
      <c r="BY169" s="1">
        <v>0.6</v>
      </c>
      <c r="BZ169" s="1">
        <v>0</v>
      </c>
      <c r="CA169" s="1">
        <v>1.4</v>
      </c>
      <c r="CB169" s="1">
        <f t="shared" si="227"/>
        <v>52.8</v>
      </c>
      <c r="CC169" s="1">
        <f t="shared" si="228"/>
        <v>45.4</v>
      </c>
      <c r="CD169" s="1">
        <f t="shared" si="229"/>
        <v>2</v>
      </c>
    </row>
    <row r="170" spans="1:82" s="18" customFormat="1" x14ac:dyDescent="0.25">
      <c r="A170" s="7" t="s">
        <v>1135</v>
      </c>
      <c r="B170" t="s">
        <v>1136</v>
      </c>
      <c r="C170" s="1" t="s">
        <v>1137</v>
      </c>
      <c r="D170" s="1" t="s">
        <v>2099</v>
      </c>
      <c r="E170" t="s">
        <v>971</v>
      </c>
      <c r="F170" s="8" t="s">
        <v>972</v>
      </c>
      <c r="G170" s="8" t="s">
        <v>440</v>
      </c>
      <c r="H170" s="8" t="s">
        <v>1138</v>
      </c>
      <c r="I170" s="8" t="s">
        <v>1139</v>
      </c>
      <c r="J170" s="8">
        <v>5452180</v>
      </c>
      <c r="K170" s="8" t="s">
        <v>230</v>
      </c>
      <c r="L170" s="32">
        <v>0.58435746946589717</v>
      </c>
      <c r="M170" s="1">
        <v>793</v>
      </c>
      <c r="N170" s="102">
        <f t="shared" si="212"/>
        <v>1357.046057312833</v>
      </c>
      <c r="O170" s="1">
        <v>384</v>
      </c>
      <c r="P170" s="21">
        <v>2.0699999999999998</v>
      </c>
      <c r="Q170" s="1">
        <v>793</v>
      </c>
      <c r="R170" s="1">
        <v>30</v>
      </c>
      <c r="S170" s="1">
        <v>22</v>
      </c>
      <c r="T170" s="1">
        <v>48</v>
      </c>
      <c r="U170" s="1">
        <v>17</v>
      </c>
      <c r="V170" s="1">
        <v>35</v>
      </c>
      <c r="W170" s="1">
        <v>43</v>
      </c>
      <c r="X170" s="1">
        <v>35</v>
      </c>
      <c r="Y170" s="1">
        <v>16</v>
      </c>
      <c r="Z170" s="1">
        <v>7</v>
      </c>
      <c r="AA170" s="1">
        <v>33</v>
      </c>
      <c r="AB170" s="1">
        <v>38</v>
      </c>
      <c r="AC170" s="1">
        <v>28</v>
      </c>
      <c r="AD170" s="1">
        <v>22</v>
      </c>
      <c r="AE170" s="1">
        <v>6</v>
      </c>
      <c r="AF170" s="1">
        <v>0</v>
      </c>
      <c r="AG170" s="1">
        <v>4</v>
      </c>
      <c r="AH170" s="106">
        <f t="shared" si="263"/>
        <v>0.26041666666666669</v>
      </c>
      <c r="AI170" s="106">
        <f t="shared" si="264"/>
        <v>0.13541666666666666</v>
      </c>
      <c r="AJ170" s="106">
        <f t="shared" si="265"/>
        <v>0.26302083333333331</v>
      </c>
      <c r="AK170" s="6">
        <f t="shared" si="266"/>
        <v>8.59375E-2</v>
      </c>
      <c r="AL170" s="106">
        <f t="shared" si="267"/>
        <v>0.25520833333333331</v>
      </c>
      <c r="AM170" s="38">
        <v>22622</v>
      </c>
      <c r="AN170" s="38">
        <v>34583</v>
      </c>
      <c r="AO170" s="106">
        <f t="shared" si="268"/>
        <v>0.65885416666666663</v>
      </c>
      <c r="AP170" s="1">
        <v>384</v>
      </c>
      <c r="AQ170" s="1">
        <v>84</v>
      </c>
      <c r="AR170" s="1">
        <v>309</v>
      </c>
      <c r="AS170" s="1">
        <v>75</v>
      </c>
      <c r="AT170" s="1">
        <v>9</v>
      </c>
      <c r="AU170" s="1">
        <v>31</v>
      </c>
      <c r="AV170" s="1">
        <v>43</v>
      </c>
      <c r="AW170" s="1">
        <v>64</v>
      </c>
      <c r="AX170" s="1">
        <v>0</v>
      </c>
      <c r="AY170" s="1">
        <v>31</v>
      </c>
      <c r="AZ170" s="11">
        <v>28</v>
      </c>
      <c r="BA170" s="1">
        <v>30</v>
      </c>
      <c r="BB170" s="1">
        <v>0</v>
      </c>
      <c r="BC170" s="1">
        <v>59</v>
      </c>
      <c r="BD170" s="1">
        <v>12</v>
      </c>
      <c r="BE170" s="1">
        <v>0</v>
      </c>
      <c r="BF170" s="1">
        <v>60</v>
      </c>
      <c r="BG170" s="1">
        <v>0</v>
      </c>
      <c r="BH170" s="1">
        <v>0</v>
      </c>
      <c r="BI170" s="106">
        <f t="shared" si="238"/>
        <v>0.20163487738419619</v>
      </c>
      <c r="BJ170" s="1">
        <v>2.1</v>
      </c>
      <c r="BK170" s="1">
        <v>1.3</v>
      </c>
      <c r="BL170" s="1">
        <v>7.1</v>
      </c>
      <c r="BM170" s="1">
        <v>4.2</v>
      </c>
      <c r="BN170" s="1">
        <v>4.2</v>
      </c>
      <c r="BO170" s="1">
        <v>7.9</v>
      </c>
      <c r="BP170" s="1">
        <v>4.9000000000000004</v>
      </c>
      <c r="BQ170" s="1">
        <v>8.6</v>
      </c>
      <c r="BR170" s="1">
        <v>3.2</v>
      </c>
      <c r="BS170" s="1">
        <v>6.4</v>
      </c>
      <c r="BT170" s="1">
        <v>6.7</v>
      </c>
      <c r="BU170" s="1">
        <v>4.7</v>
      </c>
      <c r="BV170" s="1">
        <v>10.7</v>
      </c>
      <c r="BW170" s="1">
        <v>9</v>
      </c>
      <c r="BX170" s="1">
        <v>5.8</v>
      </c>
      <c r="BY170" s="1">
        <v>5.2</v>
      </c>
      <c r="BZ170" s="1">
        <v>1.5</v>
      </c>
      <c r="CA170" s="1">
        <v>6.7</v>
      </c>
      <c r="CB170" s="1">
        <f t="shared" si="227"/>
        <v>10.5</v>
      </c>
      <c r="CC170" s="1">
        <f t="shared" si="228"/>
        <v>61.500000000000014</v>
      </c>
      <c r="CD170" s="1">
        <f t="shared" si="229"/>
        <v>28.2</v>
      </c>
    </row>
    <row r="171" spans="1:82" x14ac:dyDescent="0.25">
      <c r="A171" s="7" t="s">
        <v>1231</v>
      </c>
      <c r="B171" t="s">
        <v>1232</v>
      </c>
      <c r="C171" s="1" t="s">
        <v>1233</v>
      </c>
      <c r="D171" s="1" t="s">
        <v>2099</v>
      </c>
      <c r="E171" t="s">
        <v>971</v>
      </c>
      <c r="F171" s="8" t="s">
        <v>972</v>
      </c>
      <c r="G171" s="8" t="s">
        <v>440</v>
      </c>
      <c r="H171" s="8" t="s">
        <v>1234</v>
      </c>
      <c r="I171" s="8" t="s">
        <v>1235</v>
      </c>
      <c r="J171" s="8">
        <v>5458564</v>
      </c>
      <c r="K171" s="8" t="s">
        <v>248</v>
      </c>
      <c r="L171" s="32">
        <v>1.3004245238309506</v>
      </c>
      <c r="M171" s="1">
        <v>1541</v>
      </c>
      <c r="N171" s="102">
        <f t="shared" si="212"/>
        <v>1184.9976463534636</v>
      </c>
      <c r="O171" s="1">
        <v>647</v>
      </c>
      <c r="P171" s="21">
        <v>2.38</v>
      </c>
      <c r="Q171" s="1">
        <v>1541</v>
      </c>
      <c r="R171" s="1">
        <v>49</v>
      </c>
      <c r="S171" s="1">
        <v>18</v>
      </c>
      <c r="T171" s="1">
        <v>35</v>
      </c>
      <c r="U171" s="1">
        <v>48</v>
      </c>
      <c r="V171" s="1">
        <v>24</v>
      </c>
      <c r="W171" s="1">
        <v>16</v>
      </c>
      <c r="X171" s="1">
        <v>72</v>
      </c>
      <c r="Y171" s="1">
        <v>44</v>
      </c>
      <c r="Z171" s="1">
        <v>18</v>
      </c>
      <c r="AA171" s="1">
        <v>25</v>
      </c>
      <c r="AB171" s="1">
        <v>61</v>
      </c>
      <c r="AC171" s="1">
        <v>111</v>
      </c>
      <c r="AD171" s="1">
        <v>21</v>
      </c>
      <c r="AE171" s="1">
        <v>11</v>
      </c>
      <c r="AF171" s="1">
        <v>61</v>
      </c>
      <c r="AG171" s="1">
        <v>33</v>
      </c>
      <c r="AH171" s="106">
        <f t="shared" si="263"/>
        <v>0.15765069551777433</v>
      </c>
      <c r="AI171" s="106">
        <f t="shared" si="264"/>
        <v>0.11128284389489954</v>
      </c>
      <c r="AJ171" s="106">
        <f t="shared" si="265"/>
        <v>0.23183925811437403</v>
      </c>
      <c r="AK171" s="6">
        <f t="shared" si="266"/>
        <v>3.8639876352395672E-2</v>
      </c>
      <c r="AL171" s="106">
        <f t="shared" si="267"/>
        <v>0.46058732612055642</v>
      </c>
      <c r="AM171" s="38">
        <v>44881</v>
      </c>
      <c r="AN171" s="38">
        <v>49583</v>
      </c>
      <c r="AO171" s="106">
        <f t="shared" si="268"/>
        <v>0.50077279752704795</v>
      </c>
      <c r="AP171" s="1">
        <v>647</v>
      </c>
      <c r="AQ171" s="1">
        <v>99</v>
      </c>
      <c r="AR171" s="1">
        <v>557</v>
      </c>
      <c r="AS171" s="1">
        <v>90</v>
      </c>
      <c r="AT171" s="1">
        <v>10</v>
      </c>
      <c r="AU171" s="1">
        <v>25</v>
      </c>
      <c r="AV171" s="1">
        <v>57</v>
      </c>
      <c r="AW171" s="1">
        <v>52</v>
      </c>
      <c r="AX171" s="1">
        <v>0</v>
      </c>
      <c r="AY171" s="1">
        <v>22</v>
      </c>
      <c r="AZ171" s="11">
        <v>93</v>
      </c>
      <c r="BA171" s="1">
        <v>36</v>
      </c>
      <c r="BB171" s="1">
        <v>5</v>
      </c>
      <c r="BC171" s="1">
        <v>83</v>
      </c>
      <c r="BD171" s="1">
        <v>3</v>
      </c>
      <c r="BE171" s="1">
        <v>0</v>
      </c>
      <c r="BF171" s="1">
        <v>226</v>
      </c>
      <c r="BG171" s="1">
        <v>0</v>
      </c>
      <c r="BH171" s="1">
        <v>0</v>
      </c>
      <c r="BI171" s="106">
        <f t="shared" si="238"/>
        <v>0.13725490196078433</v>
      </c>
      <c r="BJ171" s="1">
        <v>4.3</v>
      </c>
      <c r="BK171" s="1">
        <v>5.5</v>
      </c>
      <c r="BL171" s="1">
        <v>4.7</v>
      </c>
      <c r="BM171" s="1">
        <v>1.8</v>
      </c>
      <c r="BN171" s="1">
        <v>6.4</v>
      </c>
      <c r="BO171" s="1">
        <v>4.9000000000000004</v>
      </c>
      <c r="BP171" s="1">
        <v>3.7</v>
      </c>
      <c r="BQ171" s="1">
        <v>11.1</v>
      </c>
      <c r="BR171" s="1">
        <v>5.6</v>
      </c>
      <c r="BS171" s="1">
        <v>3.4</v>
      </c>
      <c r="BT171" s="1">
        <v>7.6</v>
      </c>
      <c r="BU171" s="1">
        <v>10.1</v>
      </c>
      <c r="BV171" s="1">
        <v>3.6</v>
      </c>
      <c r="BW171" s="1">
        <v>12.4</v>
      </c>
      <c r="BX171" s="1">
        <v>6.4</v>
      </c>
      <c r="BY171" s="1">
        <v>1.4</v>
      </c>
      <c r="BZ171" s="1">
        <v>6.3</v>
      </c>
      <c r="CA171" s="1">
        <v>0.9</v>
      </c>
      <c r="CB171" s="1">
        <f t="shared" si="227"/>
        <v>14.5</v>
      </c>
      <c r="CC171" s="1">
        <f t="shared" si="228"/>
        <v>58.2</v>
      </c>
      <c r="CD171" s="1">
        <f t="shared" si="229"/>
        <v>27.4</v>
      </c>
    </row>
    <row r="172" spans="1:82" x14ac:dyDescent="0.25">
      <c r="A172" s="7" t="s">
        <v>1353</v>
      </c>
      <c r="B172" t="s">
        <v>1354</v>
      </c>
      <c r="C172" s="1" t="s">
        <v>1355</v>
      </c>
      <c r="D172" s="1" t="s">
        <v>2099</v>
      </c>
      <c r="E172" t="s">
        <v>971</v>
      </c>
      <c r="F172" s="8" t="s">
        <v>972</v>
      </c>
      <c r="G172" s="8" t="s">
        <v>440</v>
      </c>
      <c r="H172" s="8" t="s">
        <v>1356</v>
      </c>
      <c r="I172" s="8" t="s">
        <v>1357</v>
      </c>
      <c r="J172" s="8">
        <v>5464708</v>
      </c>
      <c r="K172" s="8" t="s">
        <v>271</v>
      </c>
      <c r="L172" s="32">
        <v>3.0889013912064454</v>
      </c>
      <c r="M172" s="1">
        <v>4124</v>
      </c>
      <c r="N172" s="102">
        <f t="shared" si="212"/>
        <v>1335.1025098244627</v>
      </c>
      <c r="O172" s="1">
        <v>1780</v>
      </c>
      <c r="P172" s="21">
        <v>2.2999999999999998</v>
      </c>
      <c r="Q172" s="1">
        <v>4090</v>
      </c>
      <c r="R172" s="1">
        <v>134</v>
      </c>
      <c r="S172" s="1">
        <v>131</v>
      </c>
      <c r="T172" s="1">
        <v>155</v>
      </c>
      <c r="U172" s="1">
        <v>52</v>
      </c>
      <c r="V172" s="1">
        <v>267</v>
      </c>
      <c r="W172" s="1">
        <v>100</v>
      </c>
      <c r="X172" s="1">
        <v>38</v>
      </c>
      <c r="Y172" s="1">
        <v>148</v>
      </c>
      <c r="Z172" s="1">
        <v>14</v>
      </c>
      <c r="AA172" s="1">
        <v>109</v>
      </c>
      <c r="AB172" s="1">
        <v>65</v>
      </c>
      <c r="AC172" s="1">
        <v>329</v>
      </c>
      <c r="AD172" s="1">
        <v>111</v>
      </c>
      <c r="AE172" s="1">
        <v>13</v>
      </c>
      <c r="AF172" s="1">
        <v>32</v>
      </c>
      <c r="AG172" s="1">
        <v>82</v>
      </c>
      <c r="AH172" s="106">
        <f t="shared" si="263"/>
        <v>0.23595505617977527</v>
      </c>
      <c r="AI172" s="106">
        <f t="shared" si="264"/>
        <v>0.17921348314606741</v>
      </c>
      <c r="AJ172" s="106">
        <f t="shared" si="265"/>
        <v>0.16853932584269662</v>
      </c>
      <c r="AK172" s="6">
        <f t="shared" si="266"/>
        <v>6.1235955056179778E-2</v>
      </c>
      <c r="AL172" s="106">
        <f t="shared" si="267"/>
        <v>0.35505617977528092</v>
      </c>
      <c r="AM172" s="38">
        <v>27399</v>
      </c>
      <c r="AN172" s="38">
        <v>40325</v>
      </c>
      <c r="AO172" s="106">
        <f t="shared" si="268"/>
        <v>0.58370786516853934</v>
      </c>
      <c r="AP172" s="1">
        <v>1780</v>
      </c>
      <c r="AQ172" s="1">
        <v>408</v>
      </c>
      <c r="AR172" s="1">
        <v>1182</v>
      </c>
      <c r="AS172" s="1">
        <v>598</v>
      </c>
      <c r="AT172" s="1">
        <v>89</v>
      </c>
      <c r="AU172" s="1">
        <v>113</v>
      </c>
      <c r="AV172" s="1">
        <v>174</v>
      </c>
      <c r="AW172" s="1">
        <v>228</v>
      </c>
      <c r="AX172" s="1">
        <v>79</v>
      </c>
      <c r="AY172" s="1">
        <v>112</v>
      </c>
      <c r="AZ172" s="11">
        <v>135</v>
      </c>
      <c r="BA172" s="1">
        <v>65</v>
      </c>
      <c r="BB172" s="1">
        <v>0</v>
      </c>
      <c r="BC172" s="1">
        <v>158</v>
      </c>
      <c r="BD172" s="1">
        <v>16</v>
      </c>
      <c r="BE172" s="1">
        <v>0</v>
      </c>
      <c r="BF172" s="1">
        <v>536</v>
      </c>
      <c r="BG172" s="1">
        <v>0</v>
      </c>
      <c r="BH172" s="1">
        <v>0</v>
      </c>
      <c r="BI172" s="106">
        <f t="shared" si="238"/>
        <v>0.16774193548387098</v>
      </c>
      <c r="BJ172" s="1">
        <v>12.7</v>
      </c>
      <c r="BK172" s="1">
        <v>7</v>
      </c>
      <c r="BL172" s="1">
        <v>5.6</v>
      </c>
      <c r="BM172" s="1">
        <v>2.4</v>
      </c>
      <c r="BN172" s="1">
        <v>3.2</v>
      </c>
      <c r="BO172" s="1">
        <v>9</v>
      </c>
      <c r="BP172" s="1">
        <v>6.4</v>
      </c>
      <c r="BQ172" s="1">
        <v>5.4</v>
      </c>
      <c r="BR172" s="1">
        <v>4.8</v>
      </c>
      <c r="BS172" s="1">
        <v>2.7</v>
      </c>
      <c r="BT172" s="1">
        <v>2.5</v>
      </c>
      <c r="BU172" s="1">
        <v>8.5</v>
      </c>
      <c r="BV172" s="1">
        <v>8.4</v>
      </c>
      <c r="BW172" s="1">
        <v>4.9000000000000004</v>
      </c>
      <c r="BX172" s="1">
        <v>4.9000000000000004</v>
      </c>
      <c r="BY172" s="1">
        <v>5</v>
      </c>
      <c r="BZ172" s="1">
        <v>2.7</v>
      </c>
      <c r="CA172" s="1">
        <v>3.9</v>
      </c>
      <c r="CB172" s="1">
        <f t="shared" si="227"/>
        <v>25.299999999999997</v>
      </c>
      <c r="CC172" s="1">
        <f t="shared" si="228"/>
        <v>53.3</v>
      </c>
      <c r="CD172" s="1">
        <f t="shared" si="229"/>
        <v>21.4</v>
      </c>
    </row>
    <row r="173" spans="1:82" s="18" customFormat="1" x14ac:dyDescent="0.25">
      <c r="A173" s="17" t="s">
        <v>53</v>
      </c>
      <c r="B173" s="42" t="s">
        <v>1984</v>
      </c>
      <c r="D173" s="18" t="s">
        <v>2098</v>
      </c>
      <c r="I173" s="110"/>
      <c r="J173" s="110">
        <v>54053</v>
      </c>
      <c r="K173" s="110" t="s">
        <v>52</v>
      </c>
      <c r="L173" s="34">
        <f>SUM(L166:L172)</f>
        <v>444.884650650948</v>
      </c>
      <c r="M173" s="17">
        <v>25667</v>
      </c>
      <c r="N173" s="19">
        <f t="shared" si="212"/>
        <v>57.693606561710908</v>
      </c>
      <c r="O173" s="17">
        <v>10057</v>
      </c>
      <c r="P173" s="22">
        <v>2.48</v>
      </c>
      <c r="Q173" s="17">
        <v>24974</v>
      </c>
      <c r="R173" s="17">
        <v>802</v>
      </c>
      <c r="S173" s="17">
        <v>296</v>
      </c>
      <c r="T173" s="17">
        <v>920</v>
      </c>
      <c r="U173" s="17">
        <v>527</v>
      </c>
      <c r="V173" s="17">
        <v>610</v>
      </c>
      <c r="W173" s="17">
        <v>585</v>
      </c>
      <c r="X173" s="17">
        <v>521</v>
      </c>
      <c r="Y173" s="17">
        <v>516</v>
      </c>
      <c r="Z173" s="17">
        <v>254</v>
      </c>
      <c r="AA173" s="17">
        <v>796</v>
      </c>
      <c r="AB173" s="17">
        <v>984</v>
      </c>
      <c r="AC173" s="17">
        <v>1230</v>
      </c>
      <c r="AD173" s="17">
        <v>818</v>
      </c>
      <c r="AE173" s="17">
        <v>200</v>
      </c>
      <c r="AF173" s="17">
        <v>612</v>
      </c>
      <c r="AG173" s="17">
        <v>386</v>
      </c>
      <c r="AH173" s="113">
        <f t="shared" si="263"/>
        <v>0.20065625932186537</v>
      </c>
      <c r="AI173" s="113">
        <f t="shared" si="264"/>
        <v>0.11305558317589738</v>
      </c>
      <c r="AJ173" s="113">
        <f t="shared" si="265"/>
        <v>0.1865367405787014</v>
      </c>
      <c r="AK173" s="113">
        <f t="shared" si="266"/>
        <v>7.9148851546186741E-2</v>
      </c>
      <c r="AL173" s="113">
        <f t="shared" si="267"/>
        <v>0.42060256537734914</v>
      </c>
      <c r="AM173" s="37">
        <v>28598</v>
      </c>
      <c r="AN173" s="37">
        <v>49957</v>
      </c>
      <c r="AO173" s="113">
        <f t="shared" si="268"/>
        <v>0.50024858307646414</v>
      </c>
      <c r="AP173" s="17">
        <v>10057</v>
      </c>
      <c r="AQ173" s="17">
        <v>2211</v>
      </c>
      <c r="AR173" s="17">
        <v>8457</v>
      </c>
      <c r="AS173" s="17">
        <v>1600</v>
      </c>
      <c r="AT173" s="17">
        <v>324</v>
      </c>
      <c r="AU173" s="17">
        <v>324</v>
      </c>
      <c r="AV173" s="17">
        <v>959</v>
      </c>
      <c r="AW173" s="17">
        <v>835</v>
      </c>
      <c r="AX173" s="17">
        <v>300</v>
      </c>
      <c r="AY173" s="17">
        <v>473</v>
      </c>
      <c r="AZ173" s="112">
        <v>881</v>
      </c>
      <c r="BA173" s="17">
        <v>258</v>
      </c>
      <c r="BB173" s="17">
        <v>93</v>
      </c>
      <c r="BC173" s="17">
        <v>1236</v>
      </c>
      <c r="BD173" s="17">
        <v>303</v>
      </c>
      <c r="BE173" s="17">
        <v>136</v>
      </c>
      <c r="BF173" s="17">
        <v>3004</v>
      </c>
      <c r="BG173" s="17">
        <v>53</v>
      </c>
      <c r="BH173" s="17">
        <v>66</v>
      </c>
      <c r="BI173" s="113">
        <f t="shared" si="238"/>
        <v>0.18680367766360195</v>
      </c>
      <c r="BJ173" s="17">
        <v>5.0999999999999996</v>
      </c>
      <c r="BK173" s="17">
        <v>5.5</v>
      </c>
      <c r="BL173" s="17">
        <v>6.3</v>
      </c>
      <c r="BM173" s="17">
        <v>5.8</v>
      </c>
      <c r="BN173" s="17">
        <v>4.8</v>
      </c>
      <c r="BO173" s="17">
        <v>5.6</v>
      </c>
      <c r="BP173" s="17">
        <v>5.4</v>
      </c>
      <c r="BQ173" s="17">
        <v>5.8</v>
      </c>
      <c r="BR173" s="17">
        <v>6.4</v>
      </c>
      <c r="BS173" s="17">
        <v>6.1</v>
      </c>
      <c r="BT173" s="17">
        <v>6.7</v>
      </c>
      <c r="BU173" s="17">
        <v>7.2</v>
      </c>
      <c r="BV173" s="17">
        <v>8.1</v>
      </c>
      <c r="BW173" s="17">
        <v>7.5</v>
      </c>
      <c r="BX173" s="17">
        <v>4.9000000000000004</v>
      </c>
      <c r="BY173" s="17">
        <v>3.3</v>
      </c>
      <c r="BZ173" s="17">
        <v>2.9</v>
      </c>
      <c r="CA173" s="17">
        <v>2.5</v>
      </c>
      <c r="CB173" s="112">
        <f t="shared" si="227"/>
        <v>16.899999999999999</v>
      </c>
      <c r="CC173" s="112">
        <f t="shared" si="228"/>
        <v>61.900000000000013</v>
      </c>
      <c r="CD173" s="112">
        <f t="shared" si="229"/>
        <v>21.099999999999998</v>
      </c>
    </row>
    <row r="174" spans="1:82" s="25" customFormat="1" x14ac:dyDescent="0.25">
      <c r="A174" s="24" t="s">
        <v>1810</v>
      </c>
      <c r="B174" s="25" t="s">
        <v>1811</v>
      </c>
      <c r="C174" s="26" t="s">
        <v>1812</v>
      </c>
      <c r="D174" s="26" t="s">
        <v>2097</v>
      </c>
      <c r="E174" s="25" t="s">
        <v>462</v>
      </c>
      <c r="F174" s="27" t="s">
        <v>463</v>
      </c>
      <c r="G174" s="27" t="s">
        <v>440</v>
      </c>
      <c r="H174" s="27" t="s">
        <v>1813</v>
      </c>
      <c r="I174" s="27" t="s">
        <v>1814</v>
      </c>
      <c r="J174" s="27" t="s">
        <v>1978</v>
      </c>
      <c r="K174" s="27" t="s">
        <v>1978</v>
      </c>
      <c r="L174" s="33">
        <v>521.62503614389504</v>
      </c>
      <c r="M174" s="26">
        <f>M185-M184-M183-M182-M181-M180-M179-M178-M177-M176-M175</f>
        <v>13177</v>
      </c>
      <c r="N174" s="29">
        <f t="shared" si="212"/>
        <v>25.261440856847607</v>
      </c>
      <c r="O174" s="26">
        <f>O185-O184-O183-O182-O181-O180-O179-O178-O177-O176-O175</f>
        <v>4525</v>
      </c>
      <c r="P174" s="28">
        <f>Q174/O174</f>
        <v>2.9049723756906078</v>
      </c>
      <c r="Q174" s="26">
        <f>Q185-Q184-Q183-Q182-Q181-Q180-Q179-Q178-Q177-Q176-Q175</f>
        <v>13145</v>
      </c>
      <c r="R174" s="26">
        <f>R185-R184-R183-R182-R181-R180-R179-R178-R177-R176-R175</f>
        <v>748</v>
      </c>
      <c r="S174" s="26">
        <f t="shared" ref="S174:AG174" si="277">S185-S184-S183-S182-S181-S180-S179-S178-S177-S176-S175</f>
        <v>414</v>
      </c>
      <c r="T174" s="26">
        <f t="shared" si="277"/>
        <v>447</v>
      </c>
      <c r="U174" s="26">
        <f t="shared" si="277"/>
        <v>293</v>
      </c>
      <c r="V174" s="26">
        <f t="shared" si="277"/>
        <v>322</v>
      </c>
      <c r="W174" s="26">
        <f t="shared" si="277"/>
        <v>485</v>
      </c>
      <c r="X174" s="26">
        <f t="shared" si="277"/>
        <v>286</v>
      </c>
      <c r="Y174" s="26">
        <f t="shared" si="277"/>
        <v>119</v>
      </c>
      <c r="Z174" s="26">
        <f t="shared" si="277"/>
        <v>178</v>
      </c>
      <c r="AA174" s="26">
        <f t="shared" si="277"/>
        <v>279</v>
      </c>
      <c r="AB174" s="26">
        <f t="shared" si="277"/>
        <v>260</v>
      </c>
      <c r="AC174" s="26">
        <f t="shared" si="277"/>
        <v>405</v>
      </c>
      <c r="AD174" s="26">
        <f t="shared" si="277"/>
        <v>130</v>
      </c>
      <c r="AE174" s="26">
        <f t="shared" si="277"/>
        <v>67</v>
      </c>
      <c r="AF174" s="26">
        <f t="shared" si="277"/>
        <v>76</v>
      </c>
      <c r="AG174" s="26">
        <f t="shared" si="277"/>
        <v>16</v>
      </c>
      <c r="AH174" s="121">
        <f t="shared" si="263"/>
        <v>0.35558011049723759</v>
      </c>
      <c r="AI174" s="121">
        <f t="shared" si="264"/>
        <v>0.13591160220994475</v>
      </c>
      <c r="AJ174" s="121">
        <f t="shared" si="265"/>
        <v>0.23602209944751382</v>
      </c>
      <c r="AK174" s="122">
        <f t="shared" si="266"/>
        <v>6.1657458563535911E-2</v>
      </c>
      <c r="AL174" s="121">
        <f t="shared" si="267"/>
        <v>0.21082872928176796</v>
      </c>
      <c r="AM174" s="39">
        <v>15474</v>
      </c>
      <c r="AN174" s="39">
        <v>30127</v>
      </c>
      <c r="AO174" s="121">
        <f t="shared" si="268"/>
        <v>0.72751381215469613</v>
      </c>
      <c r="AP174" s="26">
        <f>AP185-AP184-AP183-AP182-AP181-AP180-AP179-AP178-AP177-AP176-AP175</f>
        <v>4525</v>
      </c>
      <c r="AQ174" s="26">
        <f t="shared" ref="AQ174:AS174" si="278">AQ185-AQ184-AQ183-AQ182-AQ181-AQ180-AQ179-AQ178-AQ177-AQ176-AQ175</f>
        <v>1930</v>
      </c>
      <c r="AR174" s="26">
        <f t="shared" si="278"/>
        <v>3760</v>
      </c>
      <c r="AS174" s="26">
        <f t="shared" si="278"/>
        <v>765</v>
      </c>
      <c r="AT174" s="26">
        <f>AT185-AT184-AT183-AT182-AT181-AT180-AT179-AT178-AT177-AT176-AT175</f>
        <v>356</v>
      </c>
      <c r="AU174" s="26">
        <f t="shared" ref="AU174:BC174" si="279">AU185-AU184-AU183-AU182-AU181-AU180-AU179-AU178-AU177-AU176-AU175</f>
        <v>252</v>
      </c>
      <c r="AV174" s="26">
        <f t="shared" si="279"/>
        <v>674</v>
      </c>
      <c r="AW174" s="26">
        <f t="shared" si="279"/>
        <v>664</v>
      </c>
      <c r="AX174" s="26">
        <f t="shared" si="279"/>
        <v>138</v>
      </c>
      <c r="AY174" s="26">
        <f t="shared" si="279"/>
        <v>166</v>
      </c>
      <c r="AZ174" s="26">
        <f t="shared" si="279"/>
        <v>414</v>
      </c>
      <c r="BA174" s="26">
        <f t="shared" si="279"/>
        <v>109</v>
      </c>
      <c r="BB174" s="26">
        <f t="shared" si="279"/>
        <v>5</v>
      </c>
      <c r="BC174" s="26">
        <f t="shared" si="279"/>
        <v>530</v>
      </c>
      <c r="BD174" s="26">
        <f t="shared" ref="BD174" si="280">BD185-BD184-BD183-BD182-BD181-BD180-BD179-BD178-BD177-BD176-BD175</f>
        <v>9</v>
      </c>
      <c r="BE174" s="26">
        <f t="shared" ref="BE174" si="281">BE185-BE184-BE183-BE182-BE181-BE180-BE179-BE178-BE177-BE176-BE175</f>
        <v>0</v>
      </c>
      <c r="BF174" s="26">
        <f t="shared" ref="BF174" si="282">BF185-BF184-BF183-BF182-BF181-BF180-BF179-BF178-BF177-BF176-BF175</f>
        <v>685</v>
      </c>
      <c r="BG174" s="26">
        <f t="shared" ref="BG174" si="283">BG185-BG184-BG183-BG182-BG181-BG180-BG179-BG178-BG177-BG176-BG175</f>
        <v>1</v>
      </c>
      <c r="BH174" s="26">
        <f t="shared" ref="BH174" si="284">BH185-BH184-BH183-BH182-BH181-BH180-BH179-BH178-BH177-BH176-BH175</f>
        <v>0</v>
      </c>
      <c r="BI174" s="121">
        <f t="shared" si="238"/>
        <v>0.21109168123907068</v>
      </c>
      <c r="BJ174" s="26">
        <v>4.9000000000000004</v>
      </c>
      <c r="BK174" s="26">
        <v>6.4</v>
      </c>
      <c r="BL174" s="26">
        <v>5.3</v>
      </c>
      <c r="BM174" s="26">
        <v>5</v>
      </c>
      <c r="BN174" s="26">
        <v>4.4000000000000004</v>
      </c>
      <c r="BO174" s="26">
        <v>5.6</v>
      </c>
      <c r="BP174" s="26">
        <v>5.2</v>
      </c>
      <c r="BQ174" s="26">
        <v>6.3</v>
      </c>
      <c r="BR174" s="26">
        <v>5.8</v>
      </c>
      <c r="BS174" s="26">
        <v>6.3</v>
      </c>
      <c r="BT174" s="26">
        <v>6.5</v>
      </c>
      <c r="BU174" s="26">
        <v>6.9</v>
      </c>
      <c r="BV174" s="26">
        <v>9.5</v>
      </c>
      <c r="BW174" s="26">
        <v>8.4</v>
      </c>
      <c r="BX174" s="26">
        <v>5.4</v>
      </c>
      <c r="BY174" s="26">
        <v>3.8</v>
      </c>
      <c r="BZ174" s="26">
        <v>2.2999999999999998</v>
      </c>
      <c r="CA174" s="26">
        <v>2.1</v>
      </c>
      <c r="CB174" s="115">
        <f t="shared" si="227"/>
        <v>16.600000000000001</v>
      </c>
      <c r="CC174" s="115">
        <f t="shared" si="228"/>
        <v>61.499999999999993</v>
      </c>
      <c r="CD174" s="115">
        <f t="shared" si="229"/>
        <v>22.000000000000004</v>
      </c>
    </row>
    <row r="175" spans="1:82" x14ac:dyDescent="0.25">
      <c r="A175" s="7" t="s">
        <v>459</v>
      </c>
      <c r="B175" t="s">
        <v>460</v>
      </c>
      <c r="C175" s="1" t="s">
        <v>461</v>
      </c>
      <c r="D175" s="1" t="s">
        <v>2099</v>
      </c>
      <c r="E175" t="s">
        <v>462</v>
      </c>
      <c r="F175" s="8" t="s">
        <v>463</v>
      </c>
      <c r="G175" s="8" t="s">
        <v>440</v>
      </c>
      <c r="H175" s="8" t="s">
        <v>464</v>
      </c>
      <c r="I175" s="8" t="s">
        <v>465</v>
      </c>
      <c r="J175" s="8">
        <v>5401780</v>
      </c>
      <c r="K175" s="8" t="s">
        <v>113</v>
      </c>
      <c r="L175" s="32">
        <v>0.57491435376467293</v>
      </c>
      <c r="M175" s="1">
        <v>158</v>
      </c>
      <c r="N175" s="102">
        <f t="shared" si="212"/>
        <v>274.82354365546666</v>
      </c>
      <c r="O175" s="1">
        <v>62</v>
      </c>
      <c r="P175" s="21">
        <v>2.5499999999999998</v>
      </c>
      <c r="Q175" s="1">
        <v>158</v>
      </c>
      <c r="R175" s="1">
        <v>13</v>
      </c>
      <c r="S175" s="1">
        <v>7</v>
      </c>
      <c r="T175" s="1">
        <v>3</v>
      </c>
      <c r="U175" s="1">
        <v>14</v>
      </c>
      <c r="V175" s="1">
        <v>3</v>
      </c>
      <c r="W175" s="1">
        <v>14</v>
      </c>
      <c r="X175" s="1">
        <v>5</v>
      </c>
      <c r="Y175" s="1">
        <v>0</v>
      </c>
      <c r="Z175" s="1">
        <v>3</v>
      </c>
      <c r="AA175" s="1">
        <v>0</v>
      </c>
      <c r="AB175" s="1">
        <v>0</v>
      </c>
      <c r="AC175" s="1">
        <v>0</v>
      </c>
      <c r="AD175" s="1">
        <v>0</v>
      </c>
      <c r="AE175" s="1">
        <v>0</v>
      </c>
      <c r="AF175" s="1">
        <v>0</v>
      </c>
      <c r="AG175" s="1">
        <v>0</v>
      </c>
      <c r="AH175" s="106">
        <f t="shared" si="263"/>
        <v>0.37096774193548387</v>
      </c>
      <c r="AI175" s="106">
        <f t="shared" si="264"/>
        <v>0.27419354838709675</v>
      </c>
      <c r="AJ175" s="106">
        <f t="shared" si="265"/>
        <v>0.35483870967741937</v>
      </c>
      <c r="AK175" s="6">
        <f t="shared" si="266"/>
        <v>0</v>
      </c>
      <c r="AL175" s="106">
        <f t="shared" si="267"/>
        <v>0</v>
      </c>
      <c r="AM175" s="38">
        <v>8839</v>
      </c>
      <c r="AN175" s="38">
        <v>23500</v>
      </c>
      <c r="AO175" s="106">
        <f t="shared" si="268"/>
        <v>1</v>
      </c>
      <c r="AP175" s="1">
        <v>62</v>
      </c>
      <c r="AQ175" s="1">
        <v>47</v>
      </c>
      <c r="AR175" s="1">
        <v>40</v>
      </c>
      <c r="AS175" s="1">
        <v>22</v>
      </c>
      <c r="AT175" s="1">
        <v>3</v>
      </c>
      <c r="AU175" s="1">
        <v>0</v>
      </c>
      <c r="AV175" s="1">
        <v>15</v>
      </c>
      <c r="AW175" s="1">
        <v>18</v>
      </c>
      <c r="AX175" s="1">
        <v>13</v>
      </c>
      <c r="AY175" s="1">
        <v>0</v>
      </c>
      <c r="AZ175" s="11">
        <v>8</v>
      </c>
      <c r="BA175" s="1">
        <v>0</v>
      </c>
      <c r="BB175" s="1">
        <v>0</v>
      </c>
      <c r="BC175" s="1">
        <v>0</v>
      </c>
      <c r="BD175" s="1">
        <v>0</v>
      </c>
      <c r="BE175" s="1">
        <v>0</v>
      </c>
      <c r="BF175" s="1">
        <v>0</v>
      </c>
      <c r="BG175" s="1">
        <v>0</v>
      </c>
      <c r="BH175" s="1">
        <v>0</v>
      </c>
      <c r="BI175" s="106">
        <f t="shared" si="238"/>
        <v>0.26315789473684209</v>
      </c>
      <c r="BJ175" s="1">
        <v>5.7</v>
      </c>
      <c r="BK175" s="1">
        <v>11.4</v>
      </c>
      <c r="BL175" s="1">
        <v>4.4000000000000004</v>
      </c>
      <c r="BM175" s="1">
        <v>6.3</v>
      </c>
      <c r="BN175" s="1">
        <v>0</v>
      </c>
      <c r="BO175" s="1">
        <v>14.6</v>
      </c>
      <c r="BP175" s="1">
        <v>10.8</v>
      </c>
      <c r="BQ175" s="1">
        <v>0</v>
      </c>
      <c r="BR175" s="1">
        <v>8.1999999999999993</v>
      </c>
      <c r="BS175" s="1">
        <v>0</v>
      </c>
      <c r="BT175" s="1">
        <v>6.3</v>
      </c>
      <c r="BU175" s="1">
        <v>0</v>
      </c>
      <c r="BV175" s="1">
        <v>7</v>
      </c>
      <c r="BW175" s="1">
        <v>8.9</v>
      </c>
      <c r="BX175" s="1">
        <v>3.8</v>
      </c>
      <c r="BY175" s="1">
        <v>7.6</v>
      </c>
      <c r="BZ175" s="1">
        <v>2.5</v>
      </c>
      <c r="CA175" s="1">
        <v>2.5</v>
      </c>
      <c r="CB175" s="1">
        <f t="shared" si="227"/>
        <v>21.5</v>
      </c>
      <c r="CC175" s="1">
        <f t="shared" si="228"/>
        <v>53.199999999999996</v>
      </c>
      <c r="CD175" s="1">
        <f t="shared" si="229"/>
        <v>25.299999999999997</v>
      </c>
    </row>
    <row r="176" spans="1:82" x14ac:dyDescent="0.25">
      <c r="A176" s="7" t="s">
        <v>609</v>
      </c>
      <c r="B176" t="s">
        <v>610</v>
      </c>
      <c r="C176" s="1" t="s">
        <v>611</v>
      </c>
      <c r="D176" s="1" t="s">
        <v>2099</v>
      </c>
      <c r="E176" t="s">
        <v>462</v>
      </c>
      <c r="F176" s="8" t="s">
        <v>463</v>
      </c>
      <c r="G176" s="8" t="s">
        <v>440</v>
      </c>
      <c r="H176" s="8" t="s">
        <v>612</v>
      </c>
      <c r="I176" s="8" t="s">
        <v>613</v>
      </c>
      <c r="J176" s="8">
        <v>5409700</v>
      </c>
      <c r="K176" s="8" t="s">
        <v>135</v>
      </c>
      <c r="L176" s="32">
        <v>0.79925865636324644</v>
      </c>
      <c r="M176" s="1">
        <v>279</v>
      </c>
      <c r="N176" s="102">
        <f t="shared" si="212"/>
        <v>349.07347925325479</v>
      </c>
      <c r="O176" s="1">
        <v>148</v>
      </c>
      <c r="P176" s="21">
        <v>1.89</v>
      </c>
      <c r="Q176" s="1">
        <v>279</v>
      </c>
      <c r="R176" s="1">
        <v>6</v>
      </c>
      <c r="S176" s="1">
        <v>25</v>
      </c>
      <c r="T176" s="1">
        <v>69</v>
      </c>
      <c r="U176" s="1">
        <v>11</v>
      </c>
      <c r="V176" s="1">
        <v>3</v>
      </c>
      <c r="W176" s="1">
        <v>0</v>
      </c>
      <c r="X176" s="1">
        <v>5</v>
      </c>
      <c r="Y176" s="1">
        <v>0</v>
      </c>
      <c r="Z176" s="1">
        <v>0</v>
      </c>
      <c r="AA176" s="1">
        <v>0</v>
      </c>
      <c r="AB176" s="1">
        <v>0</v>
      </c>
      <c r="AC176" s="1">
        <v>20</v>
      </c>
      <c r="AD176" s="1">
        <v>9</v>
      </c>
      <c r="AE176" s="1">
        <v>0</v>
      </c>
      <c r="AF176" s="1">
        <v>0</v>
      </c>
      <c r="AG176" s="1">
        <v>0</v>
      </c>
      <c r="AH176" s="106">
        <f t="shared" si="263"/>
        <v>0.67567567567567566</v>
      </c>
      <c r="AI176" s="106">
        <f t="shared" si="264"/>
        <v>9.45945945945946E-2</v>
      </c>
      <c r="AJ176" s="106">
        <f t="shared" si="265"/>
        <v>3.3783783783783786E-2</v>
      </c>
      <c r="AK176" s="6">
        <f t="shared" si="266"/>
        <v>0</v>
      </c>
      <c r="AL176" s="106">
        <f t="shared" si="267"/>
        <v>0.19594594594594594</v>
      </c>
      <c r="AM176" s="38">
        <v>20789</v>
      </c>
      <c r="AN176" s="38">
        <v>19015</v>
      </c>
      <c r="AO176" s="106">
        <f t="shared" si="268"/>
        <v>0.80405405405405406</v>
      </c>
      <c r="AP176" s="1">
        <v>148</v>
      </c>
      <c r="AQ176" s="1">
        <v>30</v>
      </c>
      <c r="AR176" s="1">
        <v>103</v>
      </c>
      <c r="AS176" s="1">
        <v>45</v>
      </c>
      <c r="AT176" s="1">
        <v>66</v>
      </c>
      <c r="AU176" s="1">
        <v>3</v>
      </c>
      <c r="AV176" s="1">
        <v>26</v>
      </c>
      <c r="AW176" s="1">
        <v>5</v>
      </c>
      <c r="AX176" s="1">
        <v>6</v>
      </c>
      <c r="AY176" s="1">
        <v>3</v>
      </c>
      <c r="AZ176" s="11">
        <v>0</v>
      </c>
      <c r="BA176" s="1">
        <v>5</v>
      </c>
      <c r="BB176" s="1">
        <v>0</v>
      </c>
      <c r="BC176" s="1">
        <v>0</v>
      </c>
      <c r="BD176" s="1">
        <v>0</v>
      </c>
      <c r="BE176" s="1">
        <v>0</v>
      </c>
      <c r="BF176" s="1">
        <v>29</v>
      </c>
      <c r="BG176" s="1">
        <v>0</v>
      </c>
      <c r="BH176" s="1">
        <v>0</v>
      </c>
      <c r="BI176" s="106">
        <f t="shared" si="238"/>
        <v>0.20279720279720279</v>
      </c>
      <c r="BJ176" s="1">
        <v>4.3</v>
      </c>
      <c r="BK176" s="1">
        <v>0</v>
      </c>
      <c r="BL176" s="1">
        <v>10.4</v>
      </c>
      <c r="BM176" s="1">
        <v>3.9</v>
      </c>
      <c r="BN176" s="1">
        <v>0</v>
      </c>
      <c r="BO176" s="1">
        <v>5.4</v>
      </c>
      <c r="BP176" s="1">
        <v>3.9</v>
      </c>
      <c r="BQ176" s="1">
        <v>0</v>
      </c>
      <c r="BR176" s="1">
        <v>15.8</v>
      </c>
      <c r="BS176" s="1">
        <v>6.8</v>
      </c>
      <c r="BT176" s="1">
        <v>6.8</v>
      </c>
      <c r="BU176" s="1">
        <v>1.1000000000000001</v>
      </c>
      <c r="BV176" s="1">
        <v>3.9</v>
      </c>
      <c r="BW176" s="1">
        <v>6.1</v>
      </c>
      <c r="BX176" s="1">
        <v>5.4</v>
      </c>
      <c r="BY176" s="1">
        <v>25.1</v>
      </c>
      <c r="BZ176" s="1">
        <v>0</v>
      </c>
      <c r="CA176" s="1">
        <v>1.1000000000000001</v>
      </c>
      <c r="CB176" s="1">
        <f t="shared" si="227"/>
        <v>14.7</v>
      </c>
      <c r="CC176" s="1">
        <f t="shared" si="228"/>
        <v>47.599999999999994</v>
      </c>
      <c r="CD176" s="1">
        <f t="shared" si="229"/>
        <v>37.700000000000003</v>
      </c>
    </row>
    <row r="177" spans="1:82" x14ac:dyDescent="0.25">
      <c r="A177" s="7" t="s">
        <v>764</v>
      </c>
      <c r="B177" t="s">
        <v>765</v>
      </c>
      <c r="C177" s="1" t="s">
        <v>766</v>
      </c>
      <c r="D177" s="1" t="s">
        <v>2099</v>
      </c>
      <c r="E177" t="s">
        <v>462</v>
      </c>
      <c r="F177" s="8" t="s">
        <v>463</v>
      </c>
      <c r="G177" s="8" t="s">
        <v>440</v>
      </c>
      <c r="H177" s="8" t="s">
        <v>767</v>
      </c>
      <c r="I177" s="8" t="s">
        <v>768</v>
      </c>
      <c r="J177" s="8">
        <v>5420500</v>
      </c>
      <c r="K177" s="8" t="s">
        <v>162</v>
      </c>
      <c r="L177" s="32">
        <v>1.29333845473882</v>
      </c>
      <c r="M177" s="1">
        <v>320</v>
      </c>
      <c r="N177" s="102">
        <f t="shared" si="212"/>
        <v>247.42170065964797</v>
      </c>
      <c r="O177" s="1">
        <v>94</v>
      </c>
      <c r="P177" s="21">
        <v>3.4</v>
      </c>
      <c r="Q177" s="1">
        <v>320</v>
      </c>
      <c r="R177" s="1">
        <v>13</v>
      </c>
      <c r="S177" s="1">
        <v>10</v>
      </c>
      <c r="T177" s="1">
        <v>14</v>
      </c>
      <c r="U177" s="1">
        <v>6</v>
      </c>
      <c r="V177" s="1">
        <v>7</v>
      </c>
      <c r="W177" s="1">
        <v>3</v>
      </c>
      <c r="X177" s="1">
        <v>8</v>
      </c>
      <c r="Y177" s="1">
        <v>0</v>
      </c>
      <c r="Z177" s="1">
        <v>2</v>
      </c>
      <c r="AA177" s="1">
        <v>8</v>
      </c>
      <c r="AB177" s="1">
        <v>8</v>
      </c>
      <c r="AC177" s="1">
        <v>10</v>
      </c>
      <c r="AD177" s="1">
        <v>0</v>
      </c>
      <c r="AE177" s="1">
        <v>5</v>
      </c>
      <c r="AF177" s="1">
        <v>0</v>
      </c>
      <c r="AG177" s="1">
        <v>0</v>
      </c>
      <c r="AH177" s="106">
        <f t="shared" si="263"/>
        <v>0.39361702127659576</v>
      </c>
      <c r="AI177" s="106">
        <f t="shared" si="264"/>
        <v>0.13829787234042554</v>
      </c>
      <c r="AJ177" s="106">
        <f t="shared" si="265"/>
        <v>0.13829787234042554</v>
      </c>
      <c r="AK177" s="6">
        <f t="shared" si="266"/>
        <v>8.5106382978723402E-2</v>
      </c>
      <c r="AL177" s="106">
        <f t="shared" si="267"/>
        <v>0.24468085106382978</v>
      </c>
      <c r="AM177" s="38">
        <v>12100</v>
      </c>
      <c r="AN177" s="38">
        <v>28500</v>
      </c>
      <c r="AO177" s="106">
        <f t="shared" si="268"/>
        <v>0.67021276595744683</v>
      </c>
      <c r="AP177" s="1">
        <v>94</v>
      </c>
      <c r="AQ177" s="1">
        <v>33</v>
      </c>
      <c r="AR177" s="1">
        <v>76</v>
      </c>
      <c r="AS177" s="1">
        <v>18</v>
      </c>
      <c r="AT177" s="1">
        <v>12</v>
      </c>
      <c r="AU177" s="1">
        <v>2</v>
      </c>
      <c r="AV177" s="1">
        <v>4</v>
      </c>
      <c r="AW177" s="1">
        <v>10</v>
      </c>
      <c r="AX177" s="1">
        <v>0</v>
      </c>
      <c r="AY177" s="1">
        <v>6</v>
      </c>
      <c r="AZ177" s="11">
        <v>10</v>
      </c>
      <c r="BA177" s="1">
        <v>0</v>
      </c>
      <c r="BB177" s="1">
        <v>0</v>
      </c>
      <c r="BC177" s="1">
        <v>16</v>
      </c>
      <c r="BD177" s="1">
        <v>0</v>
      </c>
      <c r="BE177" s="1">
        <v>0</v>
      </c>
      <c r="BF177" s="1">
        <v>15</v>
      </c>
      <c r="BG177" s="1">
        <v>0</v>
      </c>
      <c r="BH177" s="1">
        <v>0</v>
      </c>
      <c r="BI177" s="106">
        <f t="shared" si="238"/>
        <v>0.13333333333333333</v>
      </c>
      <c r="BJ177" s="1">
        <v>12.8</v>
      </c>
      <c r="BK177" s="1">
        <v>6.3</v>
      </c>
      <c r="BL177" s="1">
        <v>6.9</v>
      </c>
      <c r="BM177" s="1">
        <v>9.4</v>
      </c>
      <c r="BN177" s="1">
        <v>4.7</v>
      </c>
      <c r="BO177" s="1">
        <v>6.3</v>
      </c>
      <c r="BP177" s="1">
        <v>5.6</v>
      </c>
      <c r="BQ177" s="1">
        <v>3.8</v>
      </c>
      <c r="BR177" s="1">
        <v>16.3</v>
      </c>
      <c r="BS177" s="1">
        <v>3.8</v>
      </c>
      <c r="BT177" s="1">
        <v>0.9</v>
      </c>
      <c r="BU177" s="1">
        <v>5</v>
      </c>
      <c r="BV177" s="1">
        <v>3.8</v>
      </c>
      <c r="BW177" s="1">
        <v>1.9</v>
      </c>
      <c r="BX177" s="1">
        <v>6.6</v>
      </c>
      <c r="BY177" s="1">
        <v>4.0999999999999996</v>
      </c>
      <c r="BZ177" s="1">
        <v>2.2000000000000002</v>
      </c>
      <c r="CA177" s="1">
        <v>0</v>
      </c>
      <c r="CB177" s="1">
        <f t="shared" si="227"/>
        <v>26</v>
      </c>
      <c r="CC177" s="1">
        <f t="shared" si="228"/>
        <v>59.599999999999994</v>
      </c>
      <c r="CD177" s="1">
        <f t="shared" si="229"/>
        <v>14.8</v>
      </c>
    </row>
    <row r="178" spans="1:82" x14ac:dyDescent="0.25">
      <c r="A178" s="7" t="s">
        <v>877</v>
      </c>
      <c r="B178" t="s">
        <v>878</v>
      </c>
      <c r="C178" s="1" t="s">
        <v>879</v>
      </c>
      <c r="D178" s="1" t="s">
        <v>2099</v>
      </c>
      <c r="E178" t="s">
        <v>462</v>
      </c>
      <c r="F178" s="8" t="s">
        <v>463</v>
      </c>
      <c r="G178" s="8" t="s">
        <v>440</v>
      </c>
      <c r="H178" s="8" t="s">
        <v>880</v>
      </c>
      <c r="I178" s="8" t="s">
        <v>881</v>
      </c>
      <c r="J178" s="8">
        <v>5430196</v>
      </c>
      <c r="K178" s="8" t="s">
        <v>182</v>
      </c>
      <c r="L178" s="32">
        <v>0.87236107967202492</v>
      </c>
      <c r="M178" s="1">
        <v>832</v>
      </c>
      <c r="N178" s="102">
        <f t="shared" si="212"/>
        <v>953.73351630130128</v>
      </c>
      <c r="O178" s="1">
        <v>293</v>
      </c>
      <c r="P178" s="21">
        <v>2.5099999999999998</v>
      </c>
      <c r="Q178" s="1">
        <v>735</v>
      </c>
      <c r="R178" s="1">
        <v>41</v>
      </c>
      <c r="S178" s="1">
        <v>12</v>
      </c>
      <c r="T178" s="1">
        <v>38</v>
      </c>
      <c r="U178" s="1">
        <v>17</v>
      </c>
      <c r="V178" s="1">
        <v>18</v>
      </c>
      <c r="W178" s="1">
        <v>35</v>
      </c>
      <c r="X178" s="1">
        <v>61</v>
      </c>
      <c r="Y178" s="1">
        <v>16</v>
      </c>
      <c r="Z178" s="1">
        <v>5</v>
      </c>
      <c r="AA178" s="1">
        <v>7</v>
      </c>
      <c r="AB178" s="1">
        <v>0</v>
      </c>
      <c r="AC178" s="1">
        <v>13</v>
      </c>
      <c r="AD178" s="1">
        <v>18</v>
      </c>
      <c r="AE178" s="1">
        <v>12</v>
      </c>
      <c r="AF178" s="1">
        <v>0</v>
      </c>
      <c r="AG178" s="1">
        <v>0</v>
      </c>
      <c r="AH178" s="106">
        <f t="shared" si="263"/>
        <v>0.31058020477815701</v>
      </c>
      <c r="AI178" s="106">
        <f t="shared" si="264"/>
        <v>0.11945392491467577</v>
      </c>
      <c r="AJ178" s="106">
        <f t="shared" si="265"/>
        <v>0.39931740614334471</v>
      </c>
      <c r="AK178" s="6">
        <f t="shared" si="266"/>
        <v>2.3890784982935155E-2</v>
      </c>
      <c r="AL178" s="106">
        <f t="shared" si="267"/>
        <v>0.14675767918088736</v>
      </c>
      <c r="AM178" s="38">
        <v>16652</v>
      </c>
      <c r="AN178" s="38">
        <v>32583</v>
      </c>
      <c r="AO178" s="106">
        <f t="shared" si="268"/>
        <v>0.82935153583617749</v>
      </c>
      <c r="AP178" s="1">
        <v>293</v>
      </c>
      <c r="AQ178" s="1">
        <v>198</v>
      </c>
      <c r="AR178" s="1">
        <v>239</v>
      </c>
      <c r="AS178" s="1">
        <v>54</v>
      </c>
      <c r="AT178" s="1">
        <v>7</v>
      </c>
      <c r="AU178" s="1">
        <v>22</v>
      </c>
      <c r="AV178" s="1">
        <v>44</v>
      </c>
      <c r="AW178" s="1">
        <v>54</v>
      </c>
      <c r="AX178" s="1">
        <v>0</v>
      </c>
      <c r="AY178" s="1">
        <v>4</v>
      </c>
      <c r="AZ178" s="11">
        <v>48</v>
      </c>
      <c r="BA178" s="1">
        <v>34</v>
      </c>
      <c r="BB178" s="1">
        <v>0</v>
      </c>
      <c r="BC178" s="1">
        <v>7</v>
      </c>
      <c r="BD178" s="1">
        <v>0</v>
      </c>
      <c r="BE178" s="1">
        <v>0</v>
      </c>
      <c r="BF178" s="1">
        <v>43</v>
      </c>
      <c r="BG178" s="1">
        <v>0</v>
      </c>
      <c r="BH178" s="1">
        <v>0</v>
      </c>
      <c r="BI178" s="106">
        <f t="shared" si="238"/>
        <v>0.18250950570342206</v>
      </c>
      <c r="BJ178" s="1">
        <v>0</v>
      </c>
      <c r="BK178" s="1">
        <v>8.1999999999999993</v>
      </c>
      <c r="BL178" s="1">
        <v>1.3</v>
      </c>
      <c r="BM178" s="1">
        <v>4.5999999999999996</v>
      </c>
      <c r="BN178" s="1">
        <v>7.9</v>
      </c>
      <c r="BO178" s="1">
        <v>6</v>
      </c>
      <c r="BP178" s="1">
        <v>3</v>
      </c>
      <c r="BQ178" s="1">
        <v>5.6</v>
      </c>
      <c r="BR178" s="1">
        <v>5.9</v>
      </c>
      <c r="BS178" s="1">
        <v>4.5999999999999996</v>
      </c>
      <c r="BT178" s="1">
        <v>6.6</v>
      </c>
      <c r="BU178" s="1">
        <v>9.3000000000000007</v>
      </c>
      <c r="BV178" s="1">
        <v>10.6</v>
      </c>
      <c r="BW178" s="1">
        <v>7.1</v>
      </c>
      <c r="BX178" s="1">
        <v>0</v>
      </c>
      <c r="BY178" s="1">
        <v>7</v>
      </c>
      <c r="BZ178" s="1">
        <v>10.5</v>
      </c>
      <c r="CA178" s="1">
        <v>1.9</v>
      </c>
      <c r="CB178" s="1">
        <f t="shared" si="227"/>
        <v>9.5</v>
      </c>
      <c r="CC178" s="1">
        <f t="shared" si="228"/>
        <v>64.099999999999994</v>
      </c>
      <c r="CD178" s="1">
        <f t="shared" si="229"/>
        <v>26.5</v>
      </c>
    </row>
    <row r="179" spans="1:82" x14ac:dyDescent="0.25">
      <c r="A179" s="7" t="s">
        <v>1018</v>
      </c>
      <c r="B179" t="s">
        <v>1019</v>
      </c>
      <c r="C179" s="1" t="s">
        <v>1020</v>
      </c>
      <c r="D179" s="1" t="s">
        <v>2099</v>
      </c>
      <c r="E179" t="s">
        <v>462</v>
      </c>
      <c r="F179" s="8" t="s">
        <v>463</v>
      </c>
      <c r="G179" s="8" t="s">
        <v>440</v>
      </c>
      <c r="H179" s="8" t="s">
        <v>1021</v>
      </c>
      <c r="I179" s="8" t="s">
        <v>1022</v>
      </c>
      <c r="J179" s="8">
        <v>5439652</v>
      </c>
      <c r="K179" s="8" t="s">
        <v>207</v>
      </c>
      <c r="L179" s="32">
        <v>0.83479290966239927</v>
      </c>
      <c r="M179" s="1">
        <v>245</v>
      </c>
      <c r="N179" s="102">
        <f t="shared" si="212"/>
        <v>293.48596180468405</v>
      </c>
      <c r="O179" s="1">
        <v>79</v>
      </c>
      <c r="P179" s="21">
        <v>3.1</v>
      </c>
      <c r="Q179" s="1">
        <v>245</v>
      </c>
      <c r="R179" s="1">
        <v>9</v>
      </c>
      <c r="S179" s="1">
        <v>6</v>
      </c>
      <c r="T179" s="1">
        <v>3</v>
      </c>
      <c r="U179" s="1">
        <v>0</v>
      </c>
      <c r="V179" s="1">
        <v>6</v>
      </c>
      <c r="W179" s="1">
        <v>3</v>
      </c>
      <c r="X179" s="1">
        <v>3</v>
      </c>
      <c r="Y179" s="1">
        <v>2</v>
      </c>
      <c r="Z179" s="1">
        <v>27</v>
      </c>
      <c r="AA179" s="1">
        <v>0</v>
      </c>
      <c r="AB179" s="1">
        <v>5</v>
      </c>
      <c r="AC179" s="1">
        <v>9</v>
      </c>
      <c r="AD179" s="1">
        <v>6</v>
      </c>
      <c r="AE179" s="1">
        <v>0</v>
      </c>
      <c r="AF179" s="1">
        <v>0</v>
      </c>
      <c r="AG179" s="1">
        <v>0</v>
      </c>
      <c r="AH179" s="106">
        <f t="shared" si="263"/>
        <v>0.22784810126582278</v>
      </c>
      <c r="AI179" s="106">
        <f t="shared" si="264"/>
        <v>7.5949367088607597E-2</v>
      </c>
      <c r="AJ179" s="106">
        <f t="shared" si="265"/>
        <v>0.44303797468354428</v>
      </c>
      <c r="AK179" s="6">
        <f t="shared" si="266"/>
        <v>0</v>
      </c>
      <c r="AL179" s="106">
        <f t="shared" si="267"/>
        <v>0.25316455696202533</v>
      </c>
      <c r="AM179" s="38">
        <v>17437</v>
      </c>
      <c r="AN179" s="38">
        <v>48194</v>
      </c>
      <c r="AO179" s="106">
        <f t="shared" si="268"/>
        <v>0.74683544303797467</v>
      </c>
      <c r="AP179" s="1">
        <v>79</v>
      </c>
      <c r="AQ179" s="1">
        <v>46</v>
      </c>
      <c r="AR179" s="1">
        <v>43</v>
      </c>
      <c r="AS179" s="1">
        <v>36</v>
      </c>
      <c r="AT179" s="1">
        <v>3</v>
      </c>
      <c r="AU179" s="1">
        <v>7</v>
      </c>
      <c r="AV179" s="1">
        <v>8</v>
      </c>
      <c r="AW179" s="1">
        <v>3</v>
      </c>
      <c r="AX179" s="1">
        <v>6</v>
      </c>
      <c r="AY179" s="1">
        <v>0</v>
      </c>
      <c r="AZ179" s="11">
        <v>2</v>
      </c>
      <c r="BA179" s="1">
        <v>0</v>
      </c>
      <c r="BB179" s="1">
        <v>0</v>
      </c>
      <c r="BC179" s="1">
        <v>5</v>
      </c>
      <c r="BD179" s="1">
        <v>0</v>
      </c>
      <c r="BE179" s="1">
        <v>0</v>
      </c>
      <c r="BF179" s="1">
        <v>15</v>
      </c>
      <c r="BG179" s="1">
        <v>0</v>
      </c>
      <c r="BH179" s="1">
        <v>0</v>
      </c>
      <c r="BI179" s="106">
        <f t="shared" si="238"/>
        <v>0.16326530612244897</v>
      </c>
      <c r="BJ179" s="1">
        <v>4.9000000000000004</v>
      </c>
      <c r="BK179" s="1">
        <v>10.6</v>
      </c>
      <c r="BL179" s="1">
        <v>8.6</v>
      </c>
      <c r="BM179" s="1">
        <v>0</v>
      </c>
      <c r="BN179" s="1">
        <v>10.199999999999999</v>
      </c>
      <c r="BO179" s="1">
        <v>2.4</v>
      </c>
      <c r="BP179" s="1">
        <v>4.9000000000000004</v>
      </c>
      <c r="BQ179" s="1">
        <v>2.4</v>
      </c>
      <c r="BR179" s="1">
        <v>2</v>
      </c>
      <c r="BS179" s="1">
        <v>4.9000000000000004</v>
      </c>
      <c r="BT179" s="1">
        <v>4.0999999999999996</v>
      </c>
      <c r="BU179" s="1">
        <v>3.7</v>
      </c>
      <c r="BV179" s="1">
        <v>24.5</v>
      </c>
      <c r="BW179" s="1">
        <v>3.3</v>
      </c>
      <c r="BX179" s="1">
        <v>1.6</v>
      </c>
      <c r="BY179" s="1">
        <v>0</v>
      </c>
      <c r="BZ179" s="1">
        <v>5.7</v>
      </c>
      <c r="CA179" s="1">
        <v>6.1</v>
      </c>
      <c r="CB179" s="1">
        <f t="shared" si="227"/>
        <v>24.1</v>
      </c>
      <c r="CC179" s="1">
        <f t="shared" si="228"/>
        <v>59.1</v>
      </c>
      <c r="CD179" s="1">
        <f t="shared" si="229"/>
        <v>16.700000000000003</v>
      </c>
    </row>
    <row r="180" spans="1:82" x14ac:dyDescent="0.25">
      <c r="A180" s="7" t="s">
        <v>1050</v>
      </c>
      <c r="B180" t="s">
        <v>1051</v>
      </c>
      <c r="C180" s="1" t="s">
        <v>1052</v>
      </c>
      <c r="D180" s="1" t="s">
        <v>2099</v>
      </c>
      <c r="E180" t="s">
        <v>462</v>
      </c>
      <c r="F180" s="8" t="s">
        <v>463</v>
      </c>
      <c r="G180" s="8" t="s">
        <v>440</v>
      </c>
      <c r="H180" s="8" t="s">
        <v>1053</v>
      </c>
      <c r="I180" s="8" t="s">
        <v>1054</v>
      </c>
      <c r="J180" s="8">
        <v>5443516</v>
      </c>
      <c r="K180" s="8" t="s">
        <v>213</v>
      </c>
      <c r="L180" s="32">
        <v>0.32346025299005543</v>
      </c>
      <c r="M180" s="1">
        <v>68</v>
      </c>
      <c r="N180" s="102">
        <f t="shared" si="212"/>
        <v>210.22675698609132</v>
      </c>
      <c r="O180" s="1">
        <v>41</v>
      </c>
      <c r="P180" s="21">
        <v>1.66</v>
      </c>
      <c r="Q180" s="1">
        <v>68</v>
      </c>
      <c r="R180" s="1">
        <v>9</v>
      </c>
      <c r="S180" s="1">
        <v>4</v>
      </c>
      <c r="T180" s="1">
        <v>11</v>
      </c>
      <c r="U180" s="1">
        <v>8</v>
      </c>
      <c r="V180" s="1">
        <v>0</v>
      </c>
      <c r="W180" s="1">
        <v>5</v>
      </c>
      <c r="X180" s="1">
        <v>3</v>
      </c>
      <c r="Y180" s="1">
        <v>0</v>
      </c>
      <c r="Z180" s="1">
        <v>0</v>
      </c>
      <c r="AA180" s="1">
        <v>0</v>
      </c>
      <c r="AB180" s="1">
        <v>1</v>
      </c>
      <c r="AC180" s="1">
        <v>0</v>
      </c>
      <c r="AD180" s="1">
        <v>0</v>
      </c>
      <c r="AE180" s="1">
        <v>0</v>
      </c>
      <c r="AF180" s="1">
        <v>0</v>
      </c>
      <c r="AG180" s="1">
        <v>0</v>
      </c>
      <c r="AH180" s="106">
        <f t="shared" si="263"/>
        <v>0.58536585365853655</v>
      </c>
      <c r="AI180" s="106">
        <f t="shared" si="264"/>
        <v>0.1951219512195122</v>
      </c>
      <c r="AJ180" s="106">
        <f t="shared" si="265"/>
        <v>0.1951219512195122</v>
      </c>
      <c r="AK180" s="6">
        <f t="shared" si="266"/>
        <v>0</v>
      </c>
      <c r="AL180" s="106">
        <f t="shared" si="267"/>
        <v>2.4390243902439025E-2</v>
      </c>
      <c r="AM180" s="38">
        <v>15115</v>
      </c>
      <c r="AN180" s="38">
        <v>17344</v>
      </c>
      <c r="AO180" s="106">
        <f t="shared" si="268"/>
        <v>0.97560975609756095</v>
      </c>
      <c r="AP180" s="1">
        <v>41</v>
      </c>
      <c r="AQ180" s="1">
        <v>99</v>
      </c>
      <c r="AR180" s="1">
        <v>33</v>
      </c>
      <c r="AS180" s="1">
        <v>8</v>
      </c>
      <c r="AT180" s="1">
        <v>7</v>
      </c>
      <c r="AU180" s="1">
        <v>8</v>
      </c>
      <c r="AV180" s="1">
        <v>1</v>
      </c>
      <c r="AW180" s="1">
        <v>8</v>
      </c>
      <c r="AX180" s="1">
        <v>5</v>
      </c>
      <c r="AY180" s="1">
        <v>0</v>
      </c>
      <c r="AZ180" s="11">
        <v>3</v>
      </c>
      <c r="BA180" s="1">
        <v>0</v>
      </c>
      <c r="BB180" s="1">
        <v>0</v>
      </c>
      <c r="BC180" s="1">
        <v>0</v>
      </c>
      <c r="BD180" s="1">
        <v>1</v>
      </c>
      <c r="BE180" s="1">
        <v>0</v>
      </c>
      <c r="BF180" s="1">
        <v>0</v>
      </c>
      <c r="BG180" s="1">
        <v>0</v>
      </c>
      <c r="BH180" s="1">
        <v>0</v>
      </c>
      <c r="BI180" s="106">
        <f t="shared" si="238"/>
        <v>3.0303030303030304E-2</v>
      </c>
      <c r="BJ180" s="1">
        <v>0</v>
      </c>
      <c r="BK180" s="1">
        <v>7.4</v>
      </c>
      <c r="BL180" s="1">
        <v>0</v>
      </c>
      <c r="BM180" s="1">
        <v>0</v>
      </c>
      <c r="BN180" s="1">
        <v>7.4</v>
      </c>
      <c r="BO180" s="1">
        <v>0</v>
      </c>
      <c r="BP180" s="1">
        <v>0</v>
      </c>
      <c r="BQ180" s="1">
        <v>8.8000000000000007</v>
      </c>
      <c r="BR180" s="1">
        <v>1.5</v>
      </c>
      <c r="BS180" s="1">
        <v>11.8</v>
      </c>
      <c r="BT180" s="1">
        <v>10.3</v>
      </c>
      <c r="BU180" s="1">
        <v>17.600000000000001</v>
      </c>
      <c r="BV180" s="1">
        <v>17.600000000000001</v>
      </c>
      <c r="BW180" s="1">
        <v>0</v>
      </c>
      <c r="BX180" s="1">
        <v>5.9</v>
      </c>
      <c r="BY180" s="1">
        <v>0</v>
      </c>
      <c r="BZ180" s="1">
        <v>0</v>
      </c>
      <c r="CA180" s="1">
        <v>11.8</v>
      </c>
      <c r="CB180" s="1">
        <f t="shared" si="227"/>
        <v>7.4</v>
      </c>
      <c r="CC180" s="1">
        <f t="shared" si="228"/>
        <v>75</v>
      </c>
      <c r="CD180" s="1">
        <f t="shared" si="229"/>
        <v>17.700000000000003</v>
      </c>
    </row>
    <row r="181" spans="1:82" x14ac:dyDescent="0.25">
      <c r="A181" s="7" t="s">
        <v>1055</v>
      </c>
      <c r="B181" t="s">
        <v>1056</v>
      </c>
      <c r="C181" s="1" t="s">
        <v>1057</v>
      </c>
      <c r="D181" s="1" t="s">
        <v>2099</v>
      </c>
      <c r="E181" t="s">
        <v>462</v>
      </c>
      <c r="F181" s="8" t="s">
        <v>463</v>
      </c>
      <c r="G181" s="8" t="s">
        <v>440</v>
      </c>
      <c r="H181" s="8" t="s">
        <v>1058</v>
      </c>
      <c r="I181" s="8" t="s">
        <v>1059</v>
      </c>
      <c r="J181" s="8">
        <v>5443780</v>
      </c>
      <c r="K181" s="8" t="s">
        <v>214</v>
      </c>
      <c r="L181" s="32">
        <v>0.2528342549185888</v>
      </c>
      <c r="M181" s="1">
        <v>159</v>
      </c>
      <c r="N181" s="102">
        <f t="shared" si="212"/>
        <v>628.87048296203818</v>
      </c>
      <c r="O181" s="1">
        <v>44</v>
      </c>
      <c r="P181" s="21">
        <v>3.61</v>
      </c>
      <c r="Q181" s="1">
        <v>159</v>
      </c>
      <c r="R181" s="1">
        <v>0</v>
      </c>
      <c r="S181" s="1">
        <v>0</v>
      </c>
      <c r="T181" s="1">
        <v>0</v>
      </c>
      <c r="U181" s="1">
        <v>3</v>
      </c>
      <c r="V181" s="1">
        <v>3</v>
      </c>
      <c r="W181" s="1">
        <v>0</v>
      </c>
      <c r="X181" s="1">
        <v>13</v>
      </c>
      <c r="Y181" s="1">
        <v>3</v>
      </c>
      <c r="Z181" s="1">
        <v>0</v>
      </c>
      <c r="AA181" s="1">
        <v>6</v>
      </c>
      <c r="AB181" s="1">
        <v>13</v>
      </c>
      <c r="AC181" s="1">
        <v>3</v>
      </c>
      <c r="AD181" s="1">
        <v>0</v>
      </c>
      <c r="AE181" s="1">
        <v>0</v>
      </c>
      <c r="AF181" s="1">
        <v>0</v>
      </c>
      <c r="AG181" s="1">
        <v>0</v>
      </c>
      <c r="AH181" s="106">
        <f t="shared" si="263"/>
        <v>0</v>
      </c>
      <c r="AI181" s="106">
        <f t="shared" si="264"/>
        <v>0.13636363636363635</v>
      </c>
      <c r="AJ181" s="106">
        <f t="shared" si="265"/>
        <v>0.36363636363636365</v>
      </c>
      <c r="AK181" s="6">
        <f t="shared" si="266"/>
        <v>0.13636363636363635</v>
      </c>
      <c r="AL181" s="106">
        <f t="shared" si="267"/>
        <v>0.36363636363636365</v>
      </c>
      <c r="AM181" s="38">
        <v>15362</v>
      </c>
      <c r="AN181" s="38">
        <v>47500</v>
      </c>
      <c r="AO181" s="106">
        <f t="shared" si="268"/>
        <v>0.5</v>
      </c>
      <c r="AP181" s="1">
        <v>44</v>
      </c>
      <c r="AQ181" s="1">
        <v>59</v>
      </c>
      <c r="AR181" s="1">
        <v>35</v>
      </c>
      <c r="AS181" s="1">
        <v>9</v>
      </c>
      <c r="AT181" s="1">
        <v>0</v>
      </c>
      <c r="AU181" s="1">
        <v>0</v>
      </c>
      <c r="AV181" s="1">
        <v>0</v>
      </c>
      <c r="AW181" s="1">
        <v>0</v>
      </c>
      <c r="AX181" s="1">
        <v>0</v>
      </c>
      <c r="AY181" s="1">
        <v>0</v>
      </c>
      <c r="AZ181" s="11">
        <v>16</v>
      </c>
      <c r="BA181" s="1">
        <v>0</v>
      </c>
      <c r="BB181" s="1">
        <v>0</v>
      </c>
      <c r="BC181" s="1">
        <v>19</v>
      </c>
      <c r="BD181" s="1">
        <v>0</v>
      </c>
      <c r="BE181" s="1">
        <v>0</v>
      </c>
      <c r="BF181" s="1">
        <v>3</v>
      </c>
      <c r="BG181" s="1">
        <v>0</v>
      </c>
      <c r="BH181" s="1">
        <v>0</v>
      </c>
      <c r="BI181" s="106">
        <f t="shared" si="238"/>
        <v>0</v>
      </c>
      <c r="BJ181" s="1">
        <v>0</v>
      </c>
      <c r="BK181" s="1">
        <v>7.5</v>
      </c>
      <c r="BL181" s="1">
        <v>0</v>
      </c>
      <c r="BM181" s="1">
        <v>0</v>
      </c>
      <c r="BN181" s="1">
        <v>0</v>
      </c>
      <c r="BO181" s="1">
        <v>13.2</v>
      </c>
      <c r="BP181" s="1">
        <v>1.9</v>
      </c>
      <c r="BQ181" s="1">
        <v>0</v>
      </c>
      <c r="BR181" s="1">
        <v>3.1</v>
      </c>
      <c r="BS181" s="1">
        <v>5</v>
      </c>
      <c r="BT181" s="1">
        <v>8.1999999999999993</v>
      </c>
      <c r="BU181" s="1">
        <v>42.1</v>
      </c>
      <c r="BV181" s="1">
        <v>1.9</v>
      </c>
      <c r="BW181" s="1">
        <v>17</v>
      </c>
      <c r="BX181" s="1">
        <v>0</v>
      </c>
      <c r="BY181" s="1">
        <v>0</v>
      </c>
      <c r="BZ181" s="1">
        <v>0</v>
      </c>
      <c r="CA181" s="1">
        <v>0</v>
      </c>
      <c r="CB181" s="1">
        <f t="shared" si="227"/>
        <v>7.5</v>
      </c>
      <c r="CC181" s="1">
        <f t="shared" si="228"/>
        <v>75.400000000000006</v>
      </c>
      <c r="CD181" s="1">
        <f t="shared" si="229"/>
        <v>17</v>
      </c>
    </row>
    <row r="182" spans="1:82" x14ac:dyDescent="0.25">
      <c r="A182" s="7" t="s">
        <v>1248</v>
      </c>
      <c r="B182" t="s">
        <v>1249</v>
      </c>
      <c r="C182" s="1" t="s">
        <v>1250</v>
      </c>
      <c r="D182" s="1" t="s">
        <v>2099</v>
      </c>
      <c r="E182" t="s">
        <v>462</v>
      </c>
      <c r="F182" s="8" t="s">
        <v>463</v>
      </c>
      <c r="G182" s="8" t="s">
        <v>440</v>
      </c>
      <c r="H182" s="8" t="s">
        <v>1251</v>
      </c>
      <c r="I182" s="8" t="s">
        <v>1252</v>
      </c>
      <c r="J182" s="8">
        <v>5459428</v>
      </c>
      <c r="K182" s="8" t="s">
        <v>251</v>
      </c>
      <c r="L182" s="32">
        <v>0.96282353318205671</v>
      </c>
      <c r="M182" s="1">
        <v>367</v>
      </c>
      <c r="N182" s="102">
        <f t="shared" si="212"/>
        <v>381.17057524247838</v>
      </c>
      <c r="O182" s="1">
        <v>97</v>
      </c>
      <c r="P182" s="21">
        <v>3.78</v>
      </c>
      <c r="Q182" s="1">
        <v>367</v>
      </c>
      <c r="R182" s="1">
        <v>17</v>
      </c>
      <c r="S182" s="1">
        <v>8</v>
      </c>
      <c r="T182" s="1">
        <v>6</v>
      </c>
      <c r="U182" s="1">
        <v>5</v>
      </c>
      <c r="V182" s="1">
        <v>12</v>
      </c>
      <c r="W182" s="1">
        <v>12</v>
      </c>
      <c r="X182" s="1">
        <v>0</v>
      </c>
      <c r="Y182" s="1">
        <v>5</v>
      </c>
      <c r="Z182" s="1">
        <v>0</v>
      </c>
      <c r="AA182" s="1">
        <v>2</v>
      </c>
      <c r="AB182" s="1">
        <v>21</v>
      </c>
      <c r="AC182" s="1">
        <v>4</v>
      </c>
      <c r="AD182" s="1">
        <v>5</v>
      </c>
      <c r="AE182" s="1">
        <v>0</v>
      </c>
      <c r="AF182" s="1">
        <v>0</v>
      </c>
      <c r="AG182" s="1">
        <v>0</v>
      </c>
      <c r="AH182" s="106">
        <f t="shared" si="263"/>
        <v>0.31958762886597936</v>
      </c>
      <c r="AI182" s="106">
        <f t="shared" si="264"/>
        <v>0.17525773195876287</v>
      </c>
      <c r="AJ182" s="106">
        <f t="shared" si="265"/>
        <v>0.17525773195876287</v>
      </c>
      <c r="AK182" s="6">
        <f t="shared" si="266"/>
        <v>2.0618556701030927E-2</v>
      </c>
      <c r="AL182" s="106">
        <f t="shared" si="267"/>
        <v>0.30927835051546393</v>
      </c>
      <c r="AM182" s="38">
        <v>11607</v>
      </c>
      <c r="AN182" s="38">
        <v>32604</v>
      </c>
      <c r="AO182" s="106">
        <f t="shared" si="268"/>
        <v>0.67010309278350511</v>
      </c>
      <c r="AP182" s="1">
        <v>97</v>
      </c>
      <c r="AQ182" s="1">
        <v>109</v>
      </c>
      <c r="AR182" s="1">
        <v>75</v>
      </c>
      <c r="AS182" s="1">
        <v>22</v>
      </c>
      <c r="AT182" s="1">
        <v>2</v>
      </c>
      <c r="AU182" s="1">
        <v>2</v>
      </c>
      <c r="AV182" s="1">
        <v>19</v>
      </c>
      <c r="AW182" s="1">
        <v>9</v>
      </c>
      <c r="AX182" s="1">
        <v>13</v>
      </c>
      <c r="AY182" s="1">
        <v>2</v>
      </c>
      <c r="AZ182" s="11">
        <v>0</v>
      </c>
      <c r="BA182" s="1">
        <v>5</v>
      </c>
      <c r="BB182" s="1">
        <v>0</v>
      </c>
      <c r="BC182" s="1">
        <v>23</v>
      </c>
      <c r="BD182" s="1">
        <v>0</v>
      </c>
      <c r="BE182" s="1">
        <v>0</v>
      </c>
      <c r="BF182" s="1">
        <v>6</v>
      </c>
      <c r="BG182" s="1">
        <v>0</v>
      </c>
      <c r="BH182" s="1">
        <v>0</v>
      </c>
      <c r="BI182" s="106">
        <f t="shared" si="238"/>
        <v>0.25925925925925924</v>
      </c>
      <c r="BJ182" s="1">
        <v>7.6</v>
      </c>
      <c r="BK182" s="1">
        <v>9.8000000000000007</v>
      </c>
      <c r="BL182" s="1">
        <v>2.2000000000000002</v>
      </c>
      <c r="BM182" s="1">
        <v>6.8</v>
      </c>
      <c r="BN182" s="1">
        <v>4.0999999999999996</v>
      </c>
      <c r="BO182" s="1">
        <v>1.4</v>
      </c>
      <c r="BP182" s="1">
        <v>16.600000000000001</v>
      </c>
      <c r="BQ182" s="1">
        <v>1.6</v>
      </c>
      <c r="BR182" s="1">
        <v>9</v>
      </c>
      <c r="BS182" s="1">
        <v>1.6</v>
      </c>
      <c r="BT182" s="1">
        <v>10.1</v>
      </c>
      <c r="BU182" s="1">
        <v>8.6999999999999993</v>
      </c>
      <c r="BV182" s="1">
        <v>7.6</v>
      </c>
      <c r="BW182" s="1">
        <v>4.5999999999999996</v>
      </c>
      <c r="BX182" s="1">
        <v>6.3</v>
      </c>
      <c r="BY182" s="1">
        <v>0</v>
      </c>
      <c r="BZ182" s="1">
        <v>0</v>
      </c>
      <c r="CA182" s="1">
        <v>1.9</v>
      </c>
      <c r="CB182" s="1">
        <f t="shared" si="227"/>
        <v>19.599999999999998</v>
      </c>
      <c r="CC182" s="1">
        <f t="shared" si="228"/>
        <v>67.5</v>
      </c>
      <c r="CD182" s="1">
        <f t="shared" si="229"/>
        <v>12.799999999999999</v>
      </c>
    </row>
    <row r="183" spans="1:82" x14ac:dyDescent="0.25">
      <c r="A183" s="7" t="s">
        <v>1580</v>
      </c>
      <c r="B183" t="s">
        <v>1581</v>
      </c>
      <c r="C183" s="1" t="s">
        <v>1582</v>
      </c>
      <c r="D183" s="1" t="s">
        <v>2099</v>
      </c>
      <c r="E183" t="s">
        <v>462</v>
      </c>
      <c r="F183" s="8" t="s">
        <v>463</v>
      </c>
      <c r="G183" s="8" t="s">
        <v>440</v>
      </c>
      <c r="H183" s="8" t="s">
        <v>1583</v>
      </c>
      <c r="I183" s="8" t="s">
        <v>1584</v>
      </c>
      <c r="J183" s="8">
        <v>5484484</v>
      </c>
      <c r="K183" s="8" t="s">
        <v>315</v>
      </c>
      <c r="L183" s="32">
        <v>0.91958443422198666</v>
      </c>
      <c r="M183" s="1">
        <v>679</v>
      </c>
      <c r="N183" s="102">
        <f t="shared" si="212"/>
        <v>738.37700458084328</v>
      </c>
      <c r="O183" s="1">
        <v>224</v>
      </c>
      <c r="P183" s="21">
        <v>3.03</v>
      </c>
      <c r="Q183" s="1">
        <v>679</v>
      </c>
      <c r="R183" s="1">
        <v>38</v>
      </c>
      <c r="S183" s="1">
        <v>64</v>
      </c>
      <c r="T183" s="1">
        <v>43</v>
      </c>
      <c r="U183" s="1">
        <v>0</v>
      </c>
      <c r="V183" s="1">
        <v>16</v>
      </c>
      <c r="W183" s="1">
        <v>0</v>
      </c>
      <c r="X183" s="1">
        <v>13</v>
      </c>
      <c r="Y183" s="1">
        <v>8</v>
      </c>
      <c r="Z183" s="1">
        <v>19</v>
      </c>
      <c r="AA183" s="1">
        <v>9</v>
      </c>
      <c r="AB183" s="1">
        <v>9</v>
      </c>
      <c r="AC183" s="1">
        <v>0</v>
      </c>
      <c r="AD183" s="1">
        <v>0</v>
      </c>
      <c r="AE183" s="1">
        <v>0</v>
      </c>
      <c r="AF183" s="1">
        <v>0</v>
      </c>
      <c r="AG183" s="1">
        <v>5</v>
      </c>
      <c r="AH183" s="106">
        <f t="shared" si="263"/>
        <v>0.6473214285714286</v>
      </c>
      <c r="AI183" s="106">
        <f t="shared" si="264"/>
        <v>7.1428571428571425E-2</v>
      </c>
      <c r="AJ183" s="106">
        <f t="shared" si="265"/>
        <v>0.17857142857142858</v>
      </c>
      <c r="AK183" s="6">
        <f t="shared" si="266"/>
        <v>4.0178571428571432E-2</v>
      </c>
      <c r="AL183" s="106">
        <f t="shared" si="267"/>
        <v>6.25E-2</v>
      </c>
      <c r="AM183" s="38">
        <v>13798</v>
      </c>
      <c r="AN183" s="38">
        <v>17643</v>
      </c>
      <c r="AO183" s="106">
        <f t="shared" si="268"/>
        <v>0.8973214285714286</v>
      </c>
      <c r="AP183" s="1">
        <v>224</v>
      </c>
      <c r="AQ183" s="1">
        <v>130</v>
      </c>
      <c r="AR183" s="1">
        <v>149</v>
      </c>
      <c r="AS183" s="1">
        <v>75</v>
      </c>
      <c r="AT183" s="1">
        <v>9</v>
      </c>
      <c r="AU183" s="1">
        <v>41</v>
      </c>
      <c r="AV183" s="1">
        <v>67</v>
      </c>
      <c r="AW183" s="1">
        <v>8</v>
      </c>
      <c r="AX183" s="1">
        <v>8</v>
      </c>
      <c r="AY183" s="1">
        <v>0</v>
      </c>
      <c r="AZ183" s="11">
        <v>33</v>
      </c>
      <c r="BA183" s="1">
        <v>7</v>
      </c>
      <c r="BB183" s="1">
        <v>0</v>
      </c>
      <c r="BC183" s="1">
        <v>18</v>
      </c>
      <c r="BD183" s="1">
        <v>0</v>
      </c>
      <c r="BE183" s="1">
        <v>0</v>
      </c>
      <c r="BF183" s="1">
        <v>5</v>
      </c>
      <c r="BG183" s="1">
        <v>0</v>
      </c>
      <c r="BH183" s="1">
        <v>0</v>
      </c>
      <c r="BI183" s="106">
        <f t="shared" si="238"/>
        <v>0.34183673469387754</v>
      </c>
      <c r="BJ183" s="1">
        <v>6.9</v>
      </c>
      <c r="BK183" s="1">
        <v>5.4</v>
      </c>
      <c r="BL183" s="1">
        <v>4.5999999999999996</v>
      </c>
      <c r="BM183" s="1">
        <v>8</v>
      </c>
      <c r="BN183" s="1">
        <v>4.4000000000000004</v>
      </c>
      <c r="BO183" s="1">
        <v>5.7</v>
      </c>
      <c r="BP183" s="1">
        <v>5.2</v>
      </c>
      <c r="BQ183" s="1">
        <v>6.8</v>
      </c>
      <c r="BR183" s="1">
        <v>1.8</v>
      </c>
      <c r="BS183" s="1">
        <v>6.3</v>
      </c>
      <c r="BT183" s="1">
        <v>10.9</v>
      </c>
      <c r="BU183" s="1">
        <v>2.5</v>
      </c>
      <c r="BV183" s="1">
        <v>4.5999999999999996</v>
      </c>
      <c r="BW183" s="1">
        <v>11.5</v>
      </c>
      <c r="BX183" s="1">
        <v>4.3</v>
      </c>
      <c r="BY183" s="1">
        <v>0</v>
      </c>
      <c r="BZ183" s="1">
        <v>7.2</v>
      </c>
      <c r="CA183" s="1">
        <v>4</v>
      </c>
      <c r="CB183" s="1">
        <f t="shared" si="227"/>
        <v>16.899999999999999</v>
      </c>
      <c r="CC183" s="1">
        <f t="shared" si="228"/>
        <v>56.2</v>
      </c>
      <c r="CD183" s="1">
        <f t="shared" si="229"/>
        <v>27</v>
      </c>
    </row>
    <row r="184" spans="1:82" s="18" customFormat="1" x14ac:dyDescent="0.25">
      <c r="A184" s="7" t="s">
        <v>1602</v>
      </c>
      <c r="B184" t="s">
        <v>1603</v>
      </c>
      <c r="C184" s="1" t="s">
        <v>1604</v>
      </c>
      <c r="D184" s="1" t="s">
        <v>2099</v>
      </c>
      <c r="E184" t="s">
        <v>462</v>
      </c>
      <c r="F184" s="8" t="s">
        <v>463</v>
      </c>
      <c r="G184" s="8" t="s">
        <v>440</v>
      </c>
      <c r="H184" s="8" t="s">
        <v>1605</v>
      </c>
      <c r="I184" s="8" t="s">
        <v>1606</v>
      </c>
      <c r="J184" s="8">
        <v>5485228</v>
      </c>
      <c r="K184" s="8" t="s">
        <v>319</v>
      </c>
      <c r="L184" s="32">
        <v>6.0584241757869179</v>
      </c>
      <c r="M184" s="1">
        <v>3050</v>
      </c>
      <c r="N184" s="102">
        <f t="shared" si="212"/>
        <v>503.43124078198781</v>
      </c>
      <c r="O184" s="1">
        <v>806</v>
      </c>
      <c r="P184" s="21">
        <v>2.19</v>
      </c>
      <c r="Q184" s="1">
        <v>1762</v>
      </c>
      <c r="R184" s="1">
        <v>51</v>
      </c>
      <c r="S184" s="1">
        <v>140</v>
      </c>
      <c r="T184" s="1">
        <v>72</v>
      </c>
      <c r="U184" s="1">
        <v>56</v>
      </c>
      <c r="V184" s="1">
        <v>49</v>
      </c>
      <c r="W184" s="1">
        <v>26</v>
      </c>
      <c r="X184" s="1">
        <v>45</v>
      </c>
      <c r="Y184" s="1">
        <v>28</v>
      </c>
      <c r="Z184" s="1">
        <v>128</v>
      </c>
      <c r="AA184" s="1">
        <v>75</v>
      </c>
      <c r="AB184" s="1">
        <v>26</v>
      </c>
      <c r="AC184" s="1">
        <v>69</v>
      </c>
      <c r="AD184" s="1">
        <v>31</v>
      </c>
      <c r="AE184" s="1">
        <v>0</v>
      </c>
      <c r="AF184" s="1">
        <v>6</v>
      </c>
      <c r="AG184" s="1">
        <v>4</v>
      </c>
      <c r="AH184" s="106">
        <f t="shared" si="263"/>
        <v>0.32630272952853601</v>
      </c>
      <c r="AI184" s="106">
        <f t="shared" si="264"/>
        <v>0.13027295285359802</v>
      </c>
      <c r="AJ184" s="106">
        <f t="shared" si="265"/>
        <v>0.28163771712158808</v>
      </c>
      <c r="AK184" s="6">
        <f t="shared" si="266"/>
        <v>9.3052109181141443E-2</v>
      </c>
      <c r="AL184" s="106">
        <f t="shared" si="267"/>
        <v>0.16873449131513649</v>
      </c>
      <c r="AM184" s="38">
        <v>13917</v>
      </c>
      <c r="AN184" s="38">
        <v>35938</v>
      </c>
      <c r="AO184" s="106">
        <f t="shared" si="268"/>
        <v>0.73821339950372211</v>
      </c>
      <c r="AP184" s="1">
        <v>806</v>
      </c>
      <c r="AQ184" s="1">
        <v>469</v>
      </c>
      <c r="AR184" s="1">
        <v>604</v>
      </c>
      <c r="AS184" s="1">
        <v>202</v>
      </c>
      <c r="AT184" s="1">
        <v>60</v>
      </c>
      <c r="AU184" s="1">
        <v>40</v>
      </c>
      <c r="AV184" s="1">
        <v>158</v>
      </c>
      <c r="AW184" s="1">
        <v>62</v>
      </c>
      <c r="AX184" s="1">
        <v>47</v>
      </c>
      <c r="AY184" s="1">
        <v>21</v>
      </c>
      <c r="AZ184" s="11">
        <v>96</v>
      </c>
      <c r="BA184" s="1">
        <v>47</v>
      </c>
      <c r="BB184" s="1">
        <v>58</v>
      </c>
      <c r="BC184" s="1">
        <v>101</v>
      </c>
      <c r="BD184" s="1">
        <v>0</v>
      </c>
      <c r="BE184" s="1">
        <v>0</v>
      </c>
      <c r="BF184" s="1">
        <v>110</v>
      </c>
      <c r="BG184" s="1">
        <v>0</v>
      </c>
      <c r="BH184" s="1">
        <v>0</v>
      </c>
      <c r="BI184" s="106">
        <f t="shared" si="238"/>
        <v>0.29625000000000001</v>
      </c>
      <c r="BJ184" s="1">
        <v>0</v>
      </c>
      <c r="BK184" s="1">
        <v>4.7</v>
      </c>
      <c r="BL184" s="1">
        <v>4</v>
      </c>
      <c r="BM184" s="1">
        <v>0.8</v>
      </c>
      <c r="BN184" s="1">
        <v>4.3</v>
      </c>
      <c r="BO184" s="1">
        <v>5</v>
      </c>
      <c r="BP184" s="1">
        <v>9</v>
      </c>
      <c r="BQ184" s="1">
        <v>13.1</v>
      </c>
      <c r="BR184" s="1">
        <v>9.3000000000000007</v>
      </c>
      <c r="BS184" s="1">
        <v>8</v>
      </c>
      <c r="BT184" s="1">
        <v>6.2</v>
      </c>
      <c r="BU184" s="1">
        <v>11.5</v>
      </c>
      <c r="BV184" s="1">
        <v>5.5</v>
      </c>
      <c r="BW184" s="1">
        <v>5</v>
      </c>
      <c r="BX184" s="1">
        <v>6.5</v>
      </c>
      <c r="BY184" s="1">
        <v>2.8</v>
      </c>
      <c r="BZ184" s="1">
        <v>2.2999999999999998</v>
      </c>
      <c r="CA184" s="1">
        <v>2.2000000000000002</v>
      </c>
      <c r="CB184" s="1">
        <f t="shared" si="227"/>
        <v>8.6999999999999993</v>
      </c>
      <c r="CC184" s="1">
        <f t="shared" si="228"/>
        <v>72.7</v>
      </c>
      <c r="CD184" s="1">
        <f t="shared" si="229"/>
        <v>18.8</v>
      </c>
    </row>
    <row r="185" spans="1:82" s="18" customFormat="1" x14ac:dyDescent="0.25">
      <c r="A185" s="17" t="s">
        <v>47</v>
      </c>
      <c r="B185" s="42" t="s">
        <v>1984</v>
      </c>
      <c r="D185" s="18" t="s">
        <v>2098</v>
      </c>
      <c r="I185" s="110"/>
      <c r="J185" s="110">
        <v>54047</v>
      </c>
      <c r="K185" s="110" t="s">
        <v>46</v>
      </c>
      <c r="L185" s="34">
        <f>SUM(L174:L184)</f>
        <v>534.51682824919578</v>
      </c>
      <c r="M185" s="17">
        <v>19334</v>
      </c>
      <c r="N185" s="19">
        <f t="shared" si="212"/>
        <v>36.170984669141873</v>
      </c>
      <c r="O185" s="17">
        <v>6413</v>
      </c>
      <c r="P185" s="22">
        <v>2.79</v>
      </c>
      <c r="Q185" s="17">
        <v>17917</v>
      </c>
      <c r="R185" s="17">
        <v>945</v>
      </c>
      <c r="S185" s="17">
        <v>690</v>
      </c>
      <c r="T185" s="17">
        <v>706</v>
      </c>
      <c r="U185" s="17">
        <v>413</v>
      </c>
      <c r="V185" s="17">
        <v>439</v>
      </c>
      <c r="W185" s="17">
        <v>583</v>
      </c>
      <c r="X185" s="17">
        <v>442</v>
      </c>
      <c r="Y185" s="17">
        <v>181</v>
      </c>
      <c r="Z185" s="17">
        <v>362</v>
      </c>
      <c r="AA185" s="17">
        <v>386</v>
      </c>
      <c r="AB185" s="17">
        <v>343</v>
      </c>
      <c r="AC185" s="17">
        <v>533</v>
      </c>
      <c r="AD185" s="17">
        <v>199</v>
      </c>
      <c r="AE185" s="17">
        <v>84</v>
      </c>
      <c r="AF185" s="17">
        <v>82</v>
      </c>
      <c r="AG185" s="17">
        <v>25</v>
      </c>
      <c r="AH185" s="113">
        <f t="shared" si="263"/>
        <v>0.36503976298144392</v>
      </c>
      <c r="AI185" s="113">
        <f t="shared" si="264"/>
        <v>0.1328551380009356</v>
      </c>
      <c r="AJ185" s="113">
        <f t="shared" si="265"/>
        <v>0.24450335256510214</v>
      </c>
      <c r="AK185" s="113">
        <f t="shared" si="266"/>
        <v>6.0190238577888661E-2</v>
      </c>
      <c r="AL185" s="113">
        <f t="shared" si="267"/>
        <v>0.19741150787462966</v>
      </c>
      <c r="AM185" s="37">
        <v>15474</v>
      </c>
      <c r="AN185" s="37">
        <v>30127</v>
      </c>
      <c r="AO185" s="113">
        <f t="shared" si="268"/>
        <v>0.74239825354748168</v>
      </c>
      <c r="AP185" s="17">
        <v>6413</v>
      </c>
      <c r="AQ185" s="17">
        <v>3150</v>
      </c>
      <c r="AR185" s="17">
        <v>5157</v>
      </c>
      <c r="AS185" s="17">
        <v>1256</v>
      </c>
      <c r="AT185" s="17">
        <v>525</v>
      </c>
      <c r="AU185" s="17">
        <v>377</v>
      </c>
      <c r="AV185" s="17">
        <v>1016</v>
      </c>
      <c r="AW185" s="17">
        <v>841</v>
      </c>
      <c r="AX185" s="17">
        <v>236</v>
      </c>
      <c r="AY185" s="17">
        <v>202</v>
      </c>
      <c r="AZ185" s="112">
        <v>630</v>
      </c>
      <c r="BA185" s="17">
        <v>207</v>
      </c>
      <c r="BB185" s="17">
        <v>63</v>
      </c>
      <c r="BC185" s="17">
        <v>719</v>
      </c>
      <c r="BD185" s="17">
        <v>10</v>
      </c>
      <c r="BE185" s="17">
        <v>0</v>
      </c>
      <c r="BF185" s="17">
        <v>911</v>
      </c>
      <c r="BG185" s="17">
        <v>1</v>
      </c>
      <c r="BH185" s="17">
        <v>0</v>
      </c>
      <c r="BI185" s="113">
        <f t="shared" si="238"/>
        <v>0.22324851864761242</v>
      </c>
      <c r="BJ185" s="17">
        <v>4.9000000000000004</v>
      </c>
      <c r="BK185" s="17">
        <v>6.4</v>
      </c>
      <c r="BL185" s="17">
        <v>5.3</v>
      </c>
      <c r="BM185" s="17">
        <v>5</v>
      </c>
      <c r="BN185" s="17">
        <v>4.4000000000000004</v>
      </c>
      <c r="BO185" s="17">
        <v>5.6</v>
      </c>
      <c r="BP185" s="17">
        <v>5.2</v>
      </c>
      <c r="BQ185" s="17">
        <v>6.3</v>
      </c>
      <c r="BR185" s="17">
        <v>5.8</v>
      </c>
      <c r="BS185" s="17">
        <v>6.3</v>
      </c>
      <c r="BT185" s="17">
        <v>6.5</v>
      </c>
      <c r="BU185" s="17">
        <v>6.9</v>
      </c>
      <c r="BV185" s="17">
        <v>9.5</v>
      </c>
      <c r="BW185" s="17">
        <v>8.4</v>
      </c>
      <c r="BX185" s="17">
        <v>5.4</v>
      </c>
      <c r="BY185" s="17">
        <v>3.8</v>
      </c>
      <c r="BZ185" s="17">
        <v>2.2999999999999998</v>
      </c>
      <c r="CA185" s="17">
        <v>2.1</v>
      </c>
      <c r="CB185" s="112">
        <f t="shared" si="227"/>
        <v>16.600000000000001</v>
      </c>
      <c r="CC185" s="112">
        <f t="shared" si="228"/>
        <v>61.499999999999993</v>
      </c>
      <c r="CD185" s="112">
        <f t="shared" si="229"/>
        <v>22.000000000000004</v>
      </c>
    </row>
    <row r="186" spans="1:82" s="25" customFormat="1" x14ac:dyDescent="0.25">
      <c r="A186" s="24" t="s">
        <v>1815</v>
      </c>
      <c r="B186" s="25" t="s">
        <v>1816</v>
      </c>
      <c r="C186" s="26" t="s">
        <v>1817</v>
      </c>
      <c r="D186" s="26" t="s">
        <v>2097</v>
      </c>
      <c r="E186" s="25" t="s">
        <v>483</v>
      </c>
      <c r="F186" s="27" t="s">
        <v>484</v>
      </c>
      <c r="G186" s="27" t="s">
        <v>440</v>
      </c>
      <c r="H186" s="27" t="s">
        <v>1818</v>
      </c>
      <c r="I186" s="27" t="s">
        <v>1819</v>
      </c>
      <c r="J186" s="27" t="s">
        <v>1978</v>
      </c>
      <c r="K186" s="27" t="s">
        <v>1978</v>
      </c>
      <c r="L186" s="33">
        <v>406.64220345913941</v>
      </c>
      <c r="M186" s="26">
        <f>M192-M191-M190-M189-M188-M187</f>
        <v>42647</v>
      </c>
      <c r="N186" s="29">
        <f t="shared" si="212"/>
        <v>104.87598099070722</v>
      </c>
      <c r="O186" s="26">
        <f>O192-O191-O190-O189-O188-O187</f>
        <v>17468</v>
      </c>
      <c r="P186" s="28">
        <f>Q186/O186</f>
        <v>2.4027936798717655</v>
      </c>
      <c r="Q186" s="26">
        <f>Q192-Q191-Q190-Q189-Q188-Q187</f>
        <v>41972</v>
      </c>
      <c r="R186" s="26">
        <f>R192-R191-R190-R189-R188-R187</f>
        <v>1369</v>
      </c>
      <c r="S186" s="26">
        <f t="shared" ref="S186:AG186" si="285">S192-S191-S190-S189-S188-S187</f>
        <v>1044</v>
      </c>
      <c r="T186" s="26">
        <f t="shared" si="285"/>
        <v>1107</v>
      </c>
      <c r="U186" s="26">
        <f t="shared" si="285"/>
        <v>1251</v>
      </c>
      <c r="V186" s="26">
        <f t="shared" si="285"/>
        <v>1395</v>
      </c>
      <c r="W186" s="26">
        <f t="shared" si="285"/>
        <v>1054</v>
      </c>
      <c r="X186" s="26">
        <f t="shared" si="285"/>
        <v>720</v>
      </c>
      <c r="Y186" s="26">
        <f t="shared" si="285"/>
        <v>763</v>
      </c>
      <c r="Z186" s="26">
        <f t="shared" si="285"/>
        <v>1098</v>
      </c>
      <c r="AA186" s="26">
        <f t="shared" si="285"/>
        <v>1132</v>
      </c>
      <c r="AB186" s="26">
        <f t="shared" si="285"/>
        <v>1806</v>
      </c>
      <c r="AC186" s="26">
        <f t="shared" si="285"/>
        <v>2103</v>
      </c>
      <c r="AD186" s="26">
        <f t="shared" si="285"/>
        <v>1050</v>
      </c>
      <c r="AE186" s="26">
        <f t="shared" si="285"/>
        <v>776</v>
      </c>
      <c r="AF186" s="26">
        <f t="shared" si="285"/>
        <v>506</v>
      </c>
      <c r="AG186" s="26">
        <f t="shared" si="285"/>
        <v>294</v>
      </c>
      <c r="AH186" s="121">
        <f t="shared" si="263"/>
        <v>0.20151133501259447</v>
      </c>
      <c r="AI186" s="121">
        <f t="shared" si="264"/>
        <v>0.15147698648958094</v>
      </c>
      <c r="AJ186" s="121">
        <f t="shared" si="265"/>
        <v>0.20809480192351729</v>
      </c>
      <c r="AK186" s="122">
        <f t="shared" si="266"/>
        <v>6.480421341882299E-2</v>
      </c>
      <c r="AL186" s="121">
        <f t="shared" si="267"/>
        <v>0.3741126631554843</v>
      </c>
      <c r="AM186" s="39">
        <v>25061</v>
      </c>
      <c r="AN186" s="39">
        <v>43293</v>
      </c>
      <c r="AO186" s="121">
        <f t="shared" si="268"/>
        <v>0.56108312342569266</v>
      </c>
      <c r="AP186" s="26">
        <f>AP192-AP191-AP190-AP189-AP188-AP187</f>
        <v>17468</v>
      </c>
      <c r="AQ186" s="26">
        <f t="shared" ref="AQ186:AS186" si="286">AQ192-AQ191-AQ190-AQ189-AQ188-AQ187</f>
        <v>3150</v>
      </c>
      <c r="AR186" s="26">
        <f t="shared" si="286"/>
        <v>12807</v>
      </c>
      <c r="AS186" s="26">
        <f t="shared" si="286"/>
        <v>4661</v>
      </c>
      <c r="AT186" s="26">
        <f>AT192-AT191-AT190-AT189-AT188-AT187</f>
        <v>389</v>
      </c>
      <c r="AU186" s="26">
        <f t="shared" ref="AU186:BC186" si="287">AU192-AU191-AU190-AU189-AU188-AU187</f>
        <v>534</v>
      </c>
      <c r="AV186" s="26">
        <f t="shared" si="287"/>
        <v>2223</v>
      </c>
      <c r="AW186" s="26">
        <f t="shared" si="287"/>
        <v>1406</v>
      </c>
      <c r="AX186" s="26">
        <f t="shared" si="287"/>
        <v>733</v>
      </c>
      <c r="AY186" s="26">
        <f t="shared" si="287"/>
        <v>1288</v>
      </c>
      <c r="AZ186" s="26">
        <f t="shared" si="287"/>
        <v>1511</v>
      </c>
      <c r="BA186" s="26">
        <f t="shared" si="287"/>
        <v>755</v>
      </c>
      <c r="BB186" s="26">
        <f t="shared" si="287"/>
        <v>192</v>
      </c>
      <c r="BC186" s="26">
        <f t="shared" si="287"/>
        <v>2159</v>
      </c>
      <c r="BD186" s="26">
        <f t="shared" ref="BD186" si="288">BD192-BD191-BD190-BD189-BD188-BD187</f>
        <v>351</v>
      </c>
      <c r="BE186" s="26">
        <f t="shared" ref="BE186" si="289">BE192-BE191-BE190-BE189-BE188-BE187</f>
        <v>151</v>
      </c>
      <c r="BF186" s="26">
        <f t="shared" ref="BF186" si="290">BF192-BF191-BF190-BF189-BF188-BF187</f>
        <v>4370</v>
      </c>
      <c r="BG186" s="26">
        <f t="shared" ref="BG186" si="291">BG192-BG191-BG190-BG189-BG188-BG187</f>
        <v>216</v>
      </c>
      <c r="BH186" s="26">
        <f t="shared" ref="BH186" si="292">BH192-BH191-BH190-BH189-BH188-BH187</f>
        <v>7</v>
      </c>
      <c r="BI186" s="121">
        <f t="shared" si="238"/>
        <v>0.23708934602394841</v>
      </c>
      <c r="BJ186" s="26">
        <v>5.4</v>
      </c>
      <c r="BK186" s="26">
        <v>6.8</v>
      </c>
      <c r="BL186" s="26">
        <v>5.0999999999999996</v>
      </c>
      <c r="BM186" s="26">
        <v>6.1</v>
      </c>
      <c r="BN186" s="26">
        <v>6</v>
      </c>
      <c r="BO186" s="26">
        <v>5.9</v>
      </c>
      <c r="BP186" s="26">
        <v>5.4</v>
      </c>
      <c r="BQ186" s="26">
        <v>4.8</v>
      </c>
      <c r="BR186" s="26">
        <v>6.6</v>
      </c>
      <c r="BS186" s="26">
        <v>6.3</v>
      </c>
      <c r="BT186" s="26">
        <v>6.1</v>
      </c>
      <c r="BU186" s="26">
        <v>5.7</v>
      </c>
      <c r="BV186" s="26">
        <v>7.9</v>
      </c>
      <c r="BW186" s="26">
        <v>7.7</v>
      </c>
      <c r="BX186" s="26">
        <v>5.2</v>
      </c>
      <c r="BY186" s="26">
        <v>4.3</v>
      </c>
      <c r="BZ186" s="26">
        <v>2.1</v>
      </c>
      <c r="CA186" s="26">
        <v>2.5</v>
      </c>
      <c r="CB186" s="115">
        <f t="shared" si="227"/>
        <v>17.299999999999997</v>
      </c>
      <c r="CC186" s="115">
        <f t="shared" si="228"/>
        <v>60.8</v>
      </c>
      <c r="CD186" s="115">
        <f t="shared" si="229"/>
        <v>21.8</v>
      </c>
    </row>
    <row r="187" spans="1:82" x14ac:dyDescent="0.25">
      <c r="A187" s="7" t="s">
        <v>480</v>
      </c>
      <c r="B187" t="s">
        <v>481</v>
      </c>
      <c r="C187" s="1" t="s">
        <v>482</v>
      </c>
      <c r="D187" s="1" t="s">
        <v>2099</v>
      </c>
      <c r="E187" t="s">
        <v>483</v>
      </c>
      <c r="F187" s="8" t="s">
        <v>484</v>
      </c>
      <c r="G187" s="8" t="s">
        <v>440</v>
      </c>
      <c r="H187" s="8" t="s">
        <v>485</v>
      </c>
      <c r="I187" s="8" t="s">
        <v>486</v>
      </c>
      <c r="J187" s="8">
        <v>5403292</v>
      </c>
      <c r="K187" s="8" t="s">
        <v>116</v>
      </c>
      <c r="L187" s="32">
        <v>0.39360729902565544</v>
      </c>
      <c r="M187" s="1">
        <v>1142</v>
      </c>
      <c r="N187" s="102">
        <f t="shared" si="212"/>
        <v>2901.3689604510209</v>
      </c>
      <c r="O187" s="1">
        <v>266</v>
      </c>
      <c r="P187" s="21">
        <v>3.25</v>
      </c>
      <c r="Q187" s="1">
        <v>864</v>
      </c>
      <c r="R187" s="1">
        <v>14</v>
      </c>
      <c r="S187" s="1">
        <v>17</v>
      </c>
      <c r="T187" s="1">
        <v>7</v>
      </c>
      <c r="U187" s="1">
        <v>2</v>
      </c>
      <c r="V187" s="1">
        <v>12</v>
      </c>
      <c r="W187" s="1">
        <v>22</v>
      </c>
      <c r="X187" s="1">
        <v>11</v>
      </c>
      <c r="Y187" s="1">
        <v>11</v>
      </c>
      <c r="Z187" s="1">
        <v>8</v>
      </c>
      <c r="AA187" s="1">
        <v>41</v>
      </c>
      <c r="AB187" s="1">
        <v>28</v>
      </c>
      <c r="AC187" s="1">
        <v>21</v>
      </c>
      <c r="AD187" s="1">
        <v>26</v>
      </c>
      <c r="AE187" s="1">
        <v>19</v>
      </c>
      <c r="AF187" s="1">
        <v>13</v>
      </c>
      <c r="AG187" s="1">
        <v>14</v>
      </c>
      <c r="AH187" s="106">
        <f t="shared" si="263"/>
        <v>0.14285714285714285</v>
      </c>
      <c r="AI187" s="106">
        <f t="shared" si="264"/>
        <v>5.2631578947368418E-2</v>
      </c>
      <c r="AJ187" s="106">
        <f t="shared" si="265"/>
        <v>0.19548872180451127</v>
      </c>
      <c r="AK187" s="6">
        <f t="shared" si="266"/>
        <v>0.15413533834586465</v>
      </c>
      <c r="AL187" s="106">
        <f t="shared" si="267"/>
        <v>0.45488721804511278</v>
      </c>
      <c r="AM187" s="38">
        <v>18788</v>
      </c>
      <c r="AN187" s="38">
        <v>55357</v>
      </c>
      <c r="AO187" s="106">
        <f t="shared" si="268"/>
        <v>0.39097744360902253</v>
      </c>
      <c r="AP187" s="1">
        <v>266</v>
      </c>
      <c r="AQ187" s="1">
        <v>106</v>
      </c>
      <c r="AR187" s="1">
        <v>199</v>
      </c>
      <c r="AS187" s="1">
        <v>67</v>
      </c>
      <c r="AT187" s="1">
        <v>0</v>
      </c>
      <c r="AU187" s="1">
        <v>7</v>
      </c>
      <c r="AV187" s="1">
        <v>31</v>
      </c>
      <c r="AW187" s="1">
        <v>13</v>
      </c>
      <c r="AX187" s="1">
        <v>2</v>
      </c>
      <c r="AY187" s="1">
        <v>11</v>
      </c>
      <c r="AZ187" s="11">
        <v>20</v>
      </c>
      <c r="BA187" s="1">
        <v>3</v>
      </c>
      <c r="BB187" s="1">
        <v>7</v>
      </c>
      <c r="BC187" s="1">
        <v>39</v>
      </c>
      <c r="BD187" s="1">
        <v>6</v>
      </c>
      <c r="BE187" s="1">
        <v>19</v>
      </c>
      <c r="BF187" s="1">
        <v>77</v>
      </c>
      <c r="BG187" s="1">
        <v>0</v>
      </c>
      <c r="BH187" s="1">
        <v>0</v>
      </c>
      <c r="BI187" s="106">
        <f t="shared" si="238"/>
        <v>0.28936170212765955</v>
      </c>
      <c r="BJ187" s="1">
        <v>2.5</v>
      </c>
      <c r="BK187" s="1">
        <v>3.5</v>
      </c>
      <c r="BL187" s="1">
        <v>6.7</v>
      </c>
      <c r="BM187" s="1">
        <v>18.2</v>
      </c>
      <c r="BN187" s="1">
        <v>21.5</v>
      </c>
      <c r="BO187" s="1">
        <v>4.9000000000000004</v>
      </c>
      <c r="BP187" s="1">
        <v>3.2</v>
      </c>
      <c r="BQ187" s="1">
        <v>3.9</v>
      </c>
      <c r="BR187" s="1">
        <v>3.1</v>
      </c>
      <c r="BS187" s="1">
        <v>3.4</v>
      </c>
      <c r="BT187" s="1">
        <v>4.3</v>
      </c>
      <c r="BU187" s="1">
        <v>4.7</v>
      </c>
      <c r="BV187" s="1">
        <v>5.7</v>
      </c>
      <c r="BW187" s="1">
        <v>4.3</v>
      </c>
      <c r="BX187" s="1">
        <v>3.9</v>
      </c>
      <c r="BY187" s="1">
        <v>2.5</v>
      </c>
      <c r="BZ187" s="1">
        <v>2.2999999999999998</v>
      </c>
      <c r="CA187" s="1">
        <v>1.4</v>
      </c>
      <c r="CB187" s="1">
        <f t="shared" si="227"/>
        <v>12.7</v>
      </c>
      <c r="CC187" s="1">
        <f t="shared" si="228"/>
        <v>72.900000000000006</v>
      </c>
      <c r="CD187" s="1">
        <f t="shared" si="229"/>
        <v>14.4</v>
      </c>
    </row>
    <row r="188" spans="1:82" x14ac:dyDescent="0.25">
      <c r="A188" s="7" t="s">
        <v>597</v>
      </c>
      <c r="B188" t="s">
        <v>598</v>
      </c>
      <c r="C188" s="1" t="s">
        <v>599</v>
      </c>
      <c r="D188" s="1" t="s">
        <v>2099</v>
      </c>
      <c r="E188" t="s">
        <v>483</v>
      </c>
      <c r="F188" s="8" t="s">
        <v>484</v>
      </c>
      <c r="G188" s="8" t="s">
        <v>440</v>
      </c>
      <c r="H188" s="8" t="s">
        <v>600</v>
      </c>
      <c r="I188" s="8" t="s">
        <v>601</v>
      </c>
      <c r="J188" s="8">
        <v>5408524</v>
      </c>
      <c r="K188" s="8" t="s">
        <v>133</v>
      </c>
      <c r="L188" s="32">
        <v>9.0156785729920568</v>
      </c>
      <c r="M188" s="1">
        <v>9699</v>
      </c>
      <c r="N188" s="102">
        <f t="shared" si="212"/>
        <v>1075.7925675228646</v>
      </c>
      <c r="O188" s="1">
        <v>4138</v>
      </c>
      <c r="P188" s="21">
        <v>2.29</v>
      </c>
      <c r="Q188" s="1">
        <v>9473</v>
      </c>
      <c r="R188" s="1">
        <v>348</v>
      </c>
      <c r="S188" s="1">
        <v>318</v>
      </c>
      <c r="T188" s="1">
        <v>333</v>
      </c>
      <c r="U188" s="1">
        <v>320</v>
      </c>
      <c r="V188" s="1">
        <v>302</v>
      </c>
      <c r="W188" s="1">
        <v>194</v>
      </c>
      <c r="X188" s="1">
        <v>274</v>
      </c>
      <c r="Y188" s="1">
        <v>289</v>
      </c>
      <c r="Z188" s="1">
        <v>216</v>
      </c>
      <c r="AA188" s="1">
        <v>170</v>
      </c>
      <c r="AB188" s="1">
        <v>572</v>
      </c>
      <c r="AC188" s="1">
        <v>416</v>
      </c>
      <c r="AD188" s="1">
        <v>190</v>
      </c>
      <c r="AE188" s="1">
        <v>17</v>
      </c>
      <c r="AF188" s="1">
        <v>34</v>
      </c>
      <c r="AG188" s="1">
        <v>145</v>
      </c>
      <c r="AH188" s="106">
        <f t="shared" si="263"/>
        <v>0.24142097631706139</v>
      </c>
      <c r="AI188" s="106">
        <f t="shared" si="264"/>
        <v>0.15031416143064283</v>
      </c>
      <c r="AJ188" s="106">
        <f t="shared" si="265"/>
        <v>0.23513774770420492</v>
      </c>
      <c r="AK188" s="6">
        <f t="shared" si="266"/>
        <v>4.1082648622522956E-2</v>
      </c>
      <c r="AL188" s="106">
        <f t="shared" si="267"/>
        <v>0.33204446592556791</v>
      </c>
      <c r="AM188" s="38">
        <v>24735</v>
      </c>
      <c r="AN188" s="38">
        <v>39677</v>
      </c>
      <c r="AO188" s="106">
        <f t="shared" si="268"/>
        <v>0.62687288545190911</v>
      </c>
      <c r="AP188" s="1">
        <v>4138</v>
      </c>
      <c r="AQ188" s="1">
        <v>779</v>
      </c>
      <c r="AR188" s="1">
        <v>2493</v>
      </c>
      <c r="AS188" s="1">
        <v>1645</v>
      </c>
      <c r="AT188" s="1">
        <v>69</v>
      </c>
      <c r="AU188" s="1">
        <v>128</v>
      </c>
      <c r="AV188" s="1">
        <v>588</v>
      </c>
      <c r="AW188" s="1">
        <v>204</v>
      </c>
      <c r="AX188" s="1">
        <v>283</v>
      </c>
      <c r="AY188" s="1">
        <v>322</v>
      </c>
      <c r="AZ188" s="11">
        <v>284</v>
      </c>
      <c r="BA188" s="1">
        <v>257</v>
      </c>
      <c r="BB188" s="1">
        <v>188</v>
      </c>
      <c r="BC188" s="1">
        <v>668</v>
      </c>
      <c r="BD188" s="1">
        <v>51</v>
      </c>
      <c r="BE188" s="1">
        <v>0</v>
      </c>
      <c r="BF188" s="1">
        <v>776</v>
      </c>
      <c r="BG188" s="1">
        <v>0</v>
      </c>
      <c r="BH188" s="1">
        <v>0</v>
      </c>
      <c r="BI188" s="106">
        <f t="shared" si="238"/>
        <v>0.28758512310110007</v>
      </c>
      <c r="BJ188" s="1">
        <v>6.3</v>
      </c>
      <c r="BK188" s="1">
        <v>7</v>
      </c>
      <c r="BL188" s="1">
        <v>4.4000000000000004</v>
      </c>
      <c r="BM188" s="1">
        <v>3.3</v>
      </c>
      <c r="BN188" s="1">
        <v>6</v>
      </c>
      <c r="BO188" s="1">
        <v>8</v>
      </c>
      <c r="BP188" s="1">
        <v>6.4</v>
      </c>
      <c r="BQ188" s="1">
        <v>5.0999999999999996</v>
      </c>
      <c r="BR188" s="1">
        <v>5.0999999999999996</v>
      </c>
      <c r="BS188" s="1">
        <v>7.2</v>
      </c>
      <c r="BT188" s="1">
        <v>4.8</v>
      </c>
      <c r="BU188" s="1">
        <v>6</v>
      </c>
      <c r="BV188" s="1">
        <v>9.8000000000000007</v>
      </c>
      <c r="BW188" s="1">
        <v>5.4</v>
      </c>
      <c r="BX188" s="1">
        <v>5</v>
      </c>
      <c r="BY188" s="1">
        <v>4.5999999999999996</v>
      </c>
      <c r="BZ188" s="1">
        <v>2.5</v>
      </c>
      <c r="CA188" s="1">
        <v>2.9</v>
      </c>
      <c r="CB188" s="1">
        <f t="shared" si="227"/>
        <v>17.700000000000003</v>
      </c>
      <c r="CC188" s="1">
        <f t="shared" si="228"/>
        <v>61.7</v>
      </c>
      <c r="CD188" s="1">
        <f t="shared" si="229"/>
        <v>20.399999999999999</v>
      </c>
    </row>
    <row r="189" spans="1:82" x14ac:dyDescent="0.25">
      <c r="A189" s="7" t="s">
        <v>614</v>
      </c>
      <c r="B189" t="s">
        <v>615</v>
      </c>
      <c r="C189" s="1" t="s">
        <v>616</v>
      </c>
      <c r="D189" s="1" t="s">
        <v>2099</v>
      </c>
      <c r="E189" t="s">
        <v>483</v>
      </c>
      <c r="F189" s="8" t="s">
        <v>484</v>
      </c>
      <c r="G189" s="8" t="s">
        <v>440</v>
      </c>
      <c r="H189" s="8" t="s">
        <v>617</v>
      </c>
      <c r="I189" s="8" t="s">
        <v>618</v>
      </c>
      <c r="J189" s="8">
        <v>5409796</v>
      </c>
      <c r="K189" s="8" t="s">
        <v>136</v>
      </c>
      <c r="L189" s="32">
        <v>0.58349461918822554</v>
      </c>
      <c r="M189" s="1">
        <v>281</v>
      </c>
      <c r="N189" s="102">
        <f t="shared" ref="N189:N254" si="293">M189/L189</f>
        <v>481.58113332893328</v>
      </c>
      <c r="O189" s="1">
        <v>105</v>
      </c>
      <c r="P189" s="21">
        <v>2.68</v>
      </c>
      <c r="Q189" s="1">
        <v>281</v>
      </c>
      <c r="R189" s="1">
        <v>14</v>
      </c>
      <c r="S189" s="1">
        <v>6</v>
      </c>
      <c r="T189" s="1">
        <v>9</v>
      </c>
      <c r="U189" s="1">
        <v>10</v>
      </c>
      <c r="V189" s="1">
        <v>6</v>
      </c>
      <c r="W189" s="1">
        <v>0</v>
      </c>
      <c r="X189" s="1">
        <v>5</v>
      </c>
      <c r="Y189" s="1">
        <v>2</v>
      </c>
      <c r="Z189" s="1">
        <v>3</v>
      </c>
      <c r="AA189" s="1">
        <v>24</v>
      </c>
      <c r="AB189" s="1">
        <v>13</v>
      </c>
      <c r="AC189" s="1">
        <v>3</v>
      </c>
      <c r="AD189" s="1">
        <v>3</v>
      </c>
      <c r="AE189" s="1">
        <v>3</v>
      </c>
      <c r="AF189" s="1">
        <v>0</v>
      </c>
      <c r="AG189" s="1">
        <v>4</v>
      </c>
      <c r="AH189" s="106">
        <f t="shared" si="263"/>
        <v>0.27619047619047621</v>
      </c>
      <c r="AI189" s="106">
        <f t="shared" si="264"/>
        <v>0.15238095238095239</v>
      </c>
      <c r="AJ189" s="106">
        <f t="shared" si="265"/>
        <v>9.5238095238095233E-2</v>
      </c>
      <c r="AK189" s="6">
        <f t="shared" si="266"/>
        <v>0.22857142857142856</v>
      </c>
      <c r="AL189" s="106">
        <f t="shared" si="267"/>
        <v>0.24761904761904763</v>
      </c>
      <c r="AM189" s="38">
        <v>19554</v>
      </c>
      <c r="AN189" s="38">
        <v>47917</v>
      </c>
      <c r="AO189" s="106">
        <f t="shared" si="268"/>
        <v>0.52380952380952384</v>
      </c>
      <c r="AP189" s="1">
        <v>105</v>
      </c>
      <c r="AQ189" s="1">
        <v>82</v>
      </c>
      <c r="AR189" s="1">
        <v>97</v>
      </c>
      <c r="AS189" s="1">
        <v>8</v>
      </c>
      <c r="AT189" s="1">
        <v>0</v>
      </c>
      <c r="AU189" s="1">
        <v>12</v>
      </c>
      <c r="AV189" s="1">
        <v>17</v>
      </c>
      <c r="AW189" s="1">
        <v>2</v>
      </c>
      <c r="AX189" s="1">
        <v>8</v>
      </c>
      <c r="AY189" s="1">
        <v>6</v>
      </c>
      <c r="AZ189" s="11">
        <v>10</v>
      </c>
      <c r="BA189" s="1">
        <v>0</v>
      </c>
      <c r="BB189" s="1">
        <v>0</v>
      </c>
      <c r="BC189" s="1">
        <v>16</v>
      </c>
      <c r="BD189" s="1">
        <v>21</v>
      </c>
      <c r="BE189" s="1">
        <v>0</v>
      </c>
      <c r="BF189" s="1">
        <v>10</v>
      </c>
      <c r="BG189" s="1">
        <v>0</v>
      </c>
      <c r="BH189" s="1">
        <v>0</v>
      </c>
      <c r="BI189" s="106">
        <f t="shared" si="238"/>
        <v>0.22549019607843138</v>
      </c>
      <c r="BJ189" s="1">
        <v>5</v>
      </c>
      <c r="BK189" s="1">
        <v>0.7</v>
      </c>
      <c r="BL189" s="1">
        <v>3.9</v>
      </c>
      <c r="BM189" s="1">
        <v>3.2</v>
      </c>
      <c r="BN189" s="1">
        <v>6</v>
      </c>
      <c r="BO189" s="1">
        <v>6.4</v>
      </c>
      <c r="BP189" s="1">
        <v>14.9</v>
      </c>
      <c r="BQ189" s="1">
        <v>3.6</v>
      </c>
      <c r="BR189" s="1">
        <v>2.5</v>
      </c>
      <c r="BS189" s="1">
        <v>1.4</v>
      </c>
      <c r="BT189" s="1">
        <v>7.1</v>
      </c>
      <c r="BU189" s="1">
        <v>7.1</v>
      </c>
      <c r="BV189" s="1">
        <v>10</v>
      </c>
      <c r="BW189" s="1">
        <v>7.1</v>
      </c>
      <c r="BX189" s="1">
        <v>10.3</v>
      </c>
      <c r="BY189" s="1">
        <v>2.1</v>
      </c>
      <c r="BZ189" s="1">
        <v>3.6</v>
      </c>
      <c r="CA189" s="1">
        <v>5</v>
      </c>
      <c r="CB189" s="1">
        <f t="shared" si="227"/>
        <v>9.6</v>
      </c>
      <c r="CC189" s="1">
        <f t="shared" si="228"/>
        <v>62.2</v>
      </c>
      <c r="CD189" s="1">
        <f t="shared" si="229"/>
        <v>28.1</v>
      </c>
    </row>
    <row r="190" spans="1:82" x14ac:dyDescent="0.25">
      <c r="A190" s="7" t="s">
        <v>1270</v>
      </c>
      <c r="B190" t="s">
        <v>1271</v>
      </c>
      <c r="C190" s="1" t="s">
        <v>1272</v>
      </c>
      <c r="D190" s="1" t="s">
        <v>2099</v>
      </c>
      <c r="E190" t="s">
        <v>483</v>
      </c>
      <c r="F190" s="8" t="s">
        <v>484</v>
      </c>
      <c r="G190" s="8" t="s">
        <v>440</v>
      </c>
      <c r="H190" s="8" t="s">
        <v>1273</v>
      </c>
      <c r="I190" s="8" t="s">
        <v>1274</v>
      </c>
      <c r="J190" s="8">
        <v>5460196</v>
      </c>
      <c r="K190" s="8" t="s">
        <v>255</v>
      </c>
      <c r="L190" s="32">
        <v>0.4195654269554191</v>
      </c>
      <c r="M190" s="1">
        <v>238</v>
      </c>
      <c r="N190" s="102">
        <f t="shared" si="293"/>
        <v>567.25360267896588</v>
      </c>
      <c r="O190" s="1">
        <v>57</v>
      </c>
      <c r="P190" s="21">
        <v>4.18</v>
      </c>
      <c r="Q190" s="1">
        <v>238</v>
      </c>
      <c r="R190" s="1">
        <v>3</v>
      </c>
      <c r="S190" s="1">
        <v>1</v>
      </c>
      <c r="T190" s="1">
        <v>5</v>
      </c>
      <c r="U190" s="1">
        <v>28</v>
      </c>
      <c r="V190" s="1">
        <v>2</v>
      </c>
      <c r="W190" s="1">
        <v>0</v>
      </c>
      <c r="X190" s="1">
        <v>1</v>
      </c>
      <c r="Y190" s="1">
        <v>4</v>
      </c>
      <c r="Z190" s="1">
        <v>5</v>
      </c>
      <c r="AA190" s="1">
        <v>2</v>
      </c>
      <c r="AB190" s="1">
        <v>4</v>
      </c>
      <c r="AC190" s="1">
        <v>0</v>
      </c>
      <c r="AD190" s="1">
        <v>1</v>
      </c>
      <c r="AE190" s="1">
        <v>0</v>
      </c>
      <c r="AF190" s="1">
        <v>0</v>
      </c>
      <c r="AG190" s="1">
        <v>1</v>
      </c>
      <c r="AH190" s="106">
        <f t="shared" si="263"/>
        <v>0.15789473684210525</v>
      </c>
      <c r="AI190" s="106">
        <f t="shared" si="264"/>
        <v>0.52631578947368418</v>
      </c>
      <c r="AJ190" s="106">
        <f t="shared" si="265"/>
        <v>0.17543859649122806</v>
      </c>
      <c r="AK190" s="6">
        <f t="shared" si="266"/>
        <v>3.5087719298245612E-2</v>
      </c>
      <c r="AL190" s="106">
        <f t="shared" si="267"/>
        <v>0.10526315789473684</v>
      </c>
      <c r="AM190" s="38">
        <v>10888</v>
      </c>
      <c r="AN190" s="38">
        <v>24241</v>
      </c>
      <c r="AO190" s="106">
        <f t="shared" si="268"/>
        <v>0.85964912280701755</v>
      </c>
      <c r="AP190" s="1">
        <v>57</v>
      </c>
      <c r="AQ190" s="1">
        <v>17</v>
      </c>
      <c r="AR190" s="1">
        <v>20</v>
      </c>
      <c r="AS190" s="1">
        <v>37</v>
      </c>
      <c r="AT190" s="1">
        <v>1</v>
      </c>
      <c r="AU190" s="1">
        <v>0</v>
      </c>
      <c r="AV190" s="1">
        <v>7</v>
      </c>
      <c r="AW190" s="1">
        <v>0</v>
      </c>
      <c r="AX190" s="1">
        <v>2</v>
      </c>
      <c r="AY190" s="1">
        <v>0</v>
      </c>
      <c r="AZ190" s="11">
        <v>5</v>
      </c>
      <c r="BA190" s="1">
        <v>1</v>
      </c>
      <c r="BB190" s="1">
        <v>4</v>
      </c>
      <c r="BC190" s="1">
        <v>6</v>
      </c>
      <c r="BD190" s="1">
        <v>0</v>
      </c>
      <c r="BE190" s="1">
        <v>0</v>
      </c>
      <c r="BF190" s="1">
        <v>2</v>
      </c>
      <c r="BG190" s="1">
        <v>0</v>
      </c>
      <c r="BH190" s="1">
        <v>0</v>
      </c>
      <c r="BI190" s="106">
        <f t="shared" si="238"/>
        <v>0.39285714285714285</v>
      </c>
      <c r="BJ190" s="1">
        <v>4.5999999999999996</v>
      </c>
      <c r="BK190" s="1">
        <v>26.5</v>
      </c>
      <c r="BL190" s="1">
        <v>23.1</v>
      </c>
      <c r="BM190" s="1">
        <v>3.4</v>
      </c>
      <c r="BN190" s="1">
        <v>2.5</v>
      </c>
      <c r="BO190" s="1">
        <v>0.4</v>
      </c>
      <c r="BP190" s="1">
        <v>9.6999999999999993</v>
      </c>
      <c r="BQ190" s="1">
        <v>11.8</v>
      </c>
      <c r="BR190" s="1">
        <v>0</v>
      </c>
      <c r="BS190" s="1">
        <v>1.7</v>
      </c>
      <c r="BT190" s="1">
        <v>6.3</v>
      </c>
      <c r="BU190" s="1">
        <v>0.8</v>
      </c>
      <c r="BV190" s="1">
        <v>2.5</v>
      </c>
      <c r="BW190" s="1">
        <v>0.8</v>
      </c>
      <c r="BX190" s="1">
        <v>0</v>
      </c>
      <c r="BY190" s="1">
        <v>3.8</v>
      </c>
      <c r="BZ190" s="1">
        <v>0.4</v>
      </c>
      <c r="CA190" s="1">
        <v>1.7</v>
      </c>
      <c r="CB190" s="1">
        <f t="shared" si="227"/>
        <v>54.2</v>
      </c>
      <c r="CC190" s="1">
        <f t="shared" si="228"/>
        <v>39.099999999999994</v>
      </c>
      <c r="CD190" s="1">
        <f t="shared" si="229"/>
        <v>6.7</v>
      </c>
    </row>
    <row r="191" spans="1:82" x14ac:dyDescent="0.25">
      <c r="A191" s="7" t="s">
        <v>1363</v>
      </c>
      <c r="B191" t="s">
        <v>1364</v>
      </c>
      <c r="C191" s="1" t="s">
        <v>1365</v>
      </c>
      <c r="D191" s="1" t="s">
        <v>2099</v>
      </c>
      <c r="E191" t="s">
        <v>483</v>
      </c>
      <c r="F191" s="8" t="s">
        <v>484</v>
      </c>
      <c r="G191" s="8" t="s">
        <v>440</v>
      </c>
      <c r="H191" s="8" t="s">
        <v>1366</v>
      </c>
      <c r="I191" s="8" t="s">
        <v>1367</v>
      </c>
      <c r="J191" s="8">
        <v>5465692</v>
      </c>
      <c r="K191" s="8" t="s">
        <v>273</v>
      </c>
      <c r="L191" s="32">
        <v>3.0503165213432779</v>
      </c>
      <c r="M191" s="1">
        <v>5885</v>
      </c>
      <c r="N191" s="102">
        <f t="shared" si="293"/>
        <v>1929.3079779826926</v>
      </c>
      <c r="O191" s="1">
        <v>2600</v>
      </c>
      <c r="P191" s="21">
        <v>2.2599999999999998</v>
      </c>
      <c r="Q191" s="1">
        <v>5876</v>
      </c>
      <c r="R191" s="1">
        <v>153</v>
      </c>
      <c r="S191" s="1">
        <v>163</v>
      </c>
      <c r="T191" s="1">
        <v>238</v>
      </c>
      <c r="U191" s="1">
        <v>253</v>
      </c>
      <c r="V191" s="1">
        <v>94</v>
      </c>
      <c r="W191" s="1">
        <v>241</v>
      </c>
      <c r="X191" s="1">
        <v>173</v>
      </c>
      <c r="Y191" s="1">
        <v>192</v>
      </c>
      <c r="Z191" s="1">
        <v>139</v>
      </c>
      <c r="AA191" s="1">
        <v>202</v>
      </c>
      <c r="AB191" s="1">
        <v>253</v>
      </c>
      <c r="AC191" s="1">
        <v>275</v>
      </c>
      <c r="AD191" s="1">
        <v>131</v>
      </c>
      <c r="AE191" s="1">
        <v>45</v>
      </c>
      <c r="AF191" s="1">
        <v>17</v>
      </c>
      <c r="AG191" s="1">
        <v>31</v>
      </c>
      <c r="AH191" s="106">
        <f t="shared" si="263"/>
        <v>0.21307692307692308</v>
      </c>
      <c r="AI191" s="106">
        <f t="shared" si="264"/>
        <v>0.13346153846153846</v>
      </c>
      <c r="AJ191" s="106">
        <f t="shared" si="265"/>
        <v>0.28653846153846152</v>
      </c>
      <c r="AK191" s="6">
        <f t="shared" si="266"/>
        <v>7.7692307692307686E-2</v>
      </c>
      <c r="AL191" s="106">
        <f t="shared" si="267"/>
        <v>0.28923076923076924</v>
      </c>
      <c r="AM191" s="38">
        <v>22361</v>
      </c>
      <c r="AN191" s="38">
        <v>39569</v>
      </c>
      <c r="AO191" s="106">
        <f t="shared" si="268"/>
        <v>0.63307692307692309</v>
      </c>
      <c r="AP191" s="1">
        <v>2600</v>
      </c>
      <c r="AQ191" s="1">
        <v>647</v>
      </c>
      <c r="AR191" s="1">
        <v>1370</v>
      </c>
      <c r="AS191" s="1">
        <v>1230</v>
      </c>
      <c r="AT191" s="1">
        <v>19</v>
      </c>
      <c r="AU191" s="1">
        <v>145</v>
      </c>
      <c r="AV191" s="1">
        <v>377</v>
      </c>
      <c r="AW191" s="1">
        <v>156</v>
      </c>
      <c r="AX191" s="1">
        <v>175</v>
      </c>
      <c r="AY191" s="1">
        <v>225</v>
      </c>
      <c r="AZ191" s="11">
        <v>203</v>
      </c>
      <c r="BA191" s="1">
        <v>194</v>
      </c>
      <c r="BB191" s="1">
        <v>101</v>
      </c>
      <c r="BC191" s="1">
        <v>287</v>
      </c>
      <c r="BD191" s="1">
        <v>107</v>
      </c>
      <c r="BE191" s="1">
        <v>6</v>
      </c>
      <c r="BF191" s="1">
        <v>471</v>
      </c>
      <c r="BG191" s="1">
        <v>13</v>
      </c>
      <c r="BH191" s="1">
        <v>0</v>
      </c>
      <c r="BI191" s="106">
        <f t="shared" si="238"/>
        <v>0.28600242033077855</v>
      </c>
      <c r="BJ191" s="1">
        <v>5.4</v>
      </c>
      <c r="BK191" s="1">
        <v>8.1999999999999993</v>
      </c>
      <c r="BL191" s="1">
        <v>3.4</v>
      </c>
      <c r="BM191" s="1">
        <v>5.4</v>
      </c>
      <c r="BN191" s="1">
        <v>5.5</v>
      </c>
      <c r="BO191" s="1">
        <v>8</v>
      </c>
      <c r="BP191" s="1">
        <v>6.5</v>
      </c>
      <c r="BQ191" s="1">
        <v>4.3</v>
      </c>
      <c r="BR191" s="1">
        <v>5.8</v>
      </c>
      <c r="BS191" s="1">
        <v>9.1</v>
      </c>
      <c r="BT191" s="1">
        <v>5.0999999999999996</v>
      </c>
      <c r="BU191" s="1">
        <v>4.5</v>
      </c>
      <c r="BV191" s="1">
        <v>5.4</v>
      </c>
      <c r="BW191" s="1">
        <v>8.1999999999999993</v>
      </c>
      <c r="BX191" s="1">
        <v>4.8</v>
      </c>
      <c r="BY191" s="1">
        <v>2.7</v>
      </c>
      <c r="BZ191" s="1">
        <v>2.5</v>
      </c>
      <c r="CA191" s="1">
        <v>5.0999999999999996</v>
      </c>
      <c r="CB191" s="1">
        <f t="shared" si="227"/>
        <v>17</v>
      </c>
      <c r="CC191" s="1">
        <f t="shared" si="228"/>
        <v>59.6</v>
      </c>
      <c r="CD191" s="1">
        <f t="shared" si="229"/>
        <v>23.299999999999997</v>
      </c>
    </row>
    <row r="192" spans="1:82" s="18" customFormat="1" x14ac:dyDescent="0.25">
      <c r="A192" s="17" t="s">
        <v>55</v>
      </c>
      <c r="B192" s="42" t="s">
        <v>1984</v>
      </c>
      <c r="D192" s="18" t="s">
        <v>2098</v>
      </c>
      <c r="I192" s="110"/>
      <c r="J192" s="110">
        <v>54055</v>
      </c>
      <c r="K192" s="110" t="s">
        <v>54</v>
      </c>
      <c r="L192" s="34">
        <f>SUM(L186:L191)</f>
        <v>420.10486589864405</v>
      </c>
      <c r="M192" s="17">
        <v>59892</v>
      </c>
      <c r="N192" s="19">
        <f t="shared" si="293"/>
        <v>142.56440441813342</v>
      </c>
      <c r="O192" s="17">
        <v>24634</v>
      </c>
      <c r="P192" s="22">
        <v>2.38</v>
      </c>
      <c r="Q192" s="17">
        <v>58704</v>
      </c>
      <c r="R192" s="17">
        <v>1901</v>
      </c>
      <c r="S192" s="17">
        <v>1549</v>
      </c>
      <c r="T192" s="17">
        <v>1699</v>
      </c>
      <c r="U192" s="17">
        <v>1864</v>
      </c>
      <c r="V192" s="17">
        <v>1811</v>
      </c>
      <c r="W192" s="17">
        <v>1511</v>
      </c>
      <c r="X192" s="17">
        <v>1184</v>
      </c>
      <c r="Y192" s="17">
        <v>1261</v>
      </c>
      <c r="Z192" s="17">
        <v>1469</v>
      </c>
      <c r="AA192" s="17">
        <v>1571</v>
      </c>
      <c r="AB192" s="17">
        <v>2676</v>
      </c>
      <c r="AC192" s="17">
        <v>2818</v>
      </c>
      <c r="AD192" s="17">
        <v>1401</v>
      </c>
      <c r="AE192" s="17">
        <v>860</v>
      </c>
      <c r="AF192" s="17">
        <v>570</v>
      </c>
      <c r="AG192" s="17">
        <v>489</v>
      </c>
      <c r="AH192" s="113">
        <f t="shared" si="263"/>
        <v>0.20902005358447673</v>
      </c>
      <c r="AI192" s="113">
        <f t="shared" si="264"/>
        <v>0.14918405455873995</v>
      </c>
      <c r="AJ192" s="113">
        <f t="shared" si="265"/>
        <v>0.22022408053909232</v>
      </c>
      <c r="AK192" s="113">
        <f t="shared" si="266"/>
        <v>6.3773646180076318E-2</v>
      </c>
      <c r="AL192" s="113">
        <f t="shared" si="267"/>
        <v>0.3577981651376147</v>
      </c>
      <c r="AM192" s="37">
        <v>25061</v>
      </c>
      <c r="AN192" s="37">
        <v>43293</v>
      </c>
      <c r="AO192" s="113">
        <f t="shared" si="268"/>
        <v>0.57842818868230905</v>
      </c>
      <c r="AP192" s="17">
        <v>24634</v>
      </c>
      <c r="AQ192" s="17">
        <v>4781</v>
      </c>
      <c r="AR192" s="17">
        <v>16986</v>
      </c>
      <c r="AS192" s="17">
        <v>7648</v>
      </c>
      <c r="AT192" s="17">
        <v>478</v>
      </c>
      <c r="AU192" s="17">
        <v>826</v>
      </c>
      <c r="AV192" s="17">
        <v>3243</v>
      </c>
      <c r="AW192" s="17">
        <v>1781</v>
      </c>
      <c r="AX192" s="17">
        <v>1203</v>
      </c>
      <c r="AY192" s="17">
        <v>1852</v>
      </c>
      <c r="AZ192" s="112">
        <v>2033</v>
      </c>
      <c r="BA192" s="17">
        <v>1210</v>
      </c>
      <c r="BB192" s="17">
        <v>492</v>
      </c>
      <c r="BC192" s="17">
        <v>3175</v>
      </c>
      <c r="BD192" s="17">
        <v>536</v>
      </c>
      <c r="BE192" s="17">
        <v>176</v>
      </c>
      <c r="BF192" s="17">
        <v>5706</v>
      </c>
      <c r="BG192" s="17">
        <v>229</v>
      </c>
      <c r="BH192" s="17">
        <v>7</v>
      </c>
      <c r="BI192" s="113">
        <f t="shared" si="238"/>
        <v>0.2514489911535277</v>
      </c>
      <c r="BJ192" s="17">
        <v>5.4</v>
      </c>
      <c r="BK192" s="17">
        <v>6.8</v>
      </c>
      <c r="BL192" s="17">
        <v>5.0999999999999996</v>
      </c>
      <c r="BM192" s="17">
        <v>6.1</v>
      </c>
      <c r="BN192" s="17">
        <v>6</v>
      </c>
      <c r="BO192" s="17">
        <v>5.9</v>
      </c>
      <c r="BP192" s="17">
        <v>5.4</v>
      </c>
      <c r="BQ192" s="17">
        <v>4.8</v>
      </c>
      <c r="BR192" s="17">
        <v>6.6</v>
      </c>
      <c r="BS192" s="17">
        <v>6.3</v>
      </c>
      <c r="BT192" s="17">
        <v>6.1</v>
      </c>
      <c r="BU192" s="17">
        <v>5.7</v>
      </c>
      <c r="BV192" s="17">
        <v>7.9</v>
      </c>
      <c r="BW192" s="17">
        <v>7.7</v>
      </c>
      <c r="BX192" s="17">
        <v>5.2</v>
      </c>
      <c r="BY192" s="17">
        <v>4.3</v>
      </c>
      <c r="BZ192" s="17">
        <v>2.1</v>
      </c>
      <c r="CA192" s="17">
        <v>2.5</v>
      </c>
      <c r="CB192" s="112">
        <f t="shared" si="227"/>
        <v>17.299999999999997</v>
      </c>
      <c r="CC192" s="112">
        <f t="shared" si="228"/>
        <v>60.8</v>
      </c>
      <c r="CD192" s="112">
        <f t="shared" si="229"/>
        <v>21.8</v>
      </c>
    </row>
    <row r="193" spans="1:82" s="25" customFormat="1" x14ac:dyDescent="0.25">
      <c r="A193" s="24" t="s">
        <v>1820</v>
      </c>
      <c r="B193" s="25" t="s">
        <v>1821</v>
      </c>
      <c r="C193" s="26" t="s">
        <v>1822</v>
      </c>
      <c r="D193" s="26" t="s">
        <v>2097</v>
      </c>
      <c r="E193" s="25" t="s">
        <v>678</v>
      </c>
      <c r="F193" s="27" t="s">
        <v>679</v>
      </c>
      <c r="G193" s="27" t="s">
        <v>440</v>
      </c>
      <c r="H193" s="27" t="s">
        <v>1823</v>
      </c>
      <c r="I193" s="27" t="s">
        <v>1824</v>
      </c>
      <c r="J193" s="27" t="s">
        <v>1978</v>
      </c>
      <c r="K193" s="27" t="s">
        <v>1978</v>
      </c>
      <c r="L193" s="33">
        <v>325.21674343670617</v>
      </c>
      <c r="M193" s="26">
        <f>M199-M198-M197-M196-M194-M195</f>
        <v>19547</v>
      </c>
      <c r="N193" s="29">
        <f t="shared" si="293"/>
        <v>60.104531499326839</v>
      </c>
      <c r="O193" s="26">
        <f>O199-O198-O197-O196-O194-O195</f>
        <v>7408</v>
      </c>
      <c r="P193" s="28">
        <f>Q193/O193</f>
        <v>2.609071274298056</v>
      </c>
      <c r="Q193" s="26">
        <f t="shared" ref="Q193:AG193" si="294">Q199-Q198-Q197-Q196-Q194-Q195</f>
        <v>19328</v>
      </c>
      <c r="R193" s="26">
        <f t="shared" si="294"/>
        <v>216</v>
      </c>
      <c r="S193" s="26">
        <f t="shared" si="294"/>
        <v>453</v>
      </c>
      <c r="T193" s="26">
        <f t="shared" si="294"/>
        <v>484</v>
      </c>
      <c r="U193" s="26">
        <f t="shared" si="294"/>
        <v>235</v>
      </c>
      <c r="V193" s="26">
        <f t="shared" si="294"/>
        <v>223</v>
      </c>
      <c r="W193" s="26">
        <f t="shared" si="294"/>
        <v>194</v>
      </c>
      <c r="X193" s="26">
        <f t="shared" si="294"/>
        <v>438</v>
      </c>
      <c r="Y193" s="26">
        <f t="shared" si="294"/>
        <v>340</v>
      </c>
      <c r="Z193" s="26">
        <f t="shared" si="294"/>
        <v>286</v>
      </c>
      <c r="AA193" s="26">
        <f t="shared" si="294"/>
        <v>720</v>
      </c>
      <c r="AB193" s="26">
        <f t="shared" si="294"/>
        <v>809</v>
      </c>
      <c r="AC193" s="26">
        <f t="shared" si="294"/>
        <v>1415</v>
      </c>
      <c r="AD193" s="26">
        <f t="shared" si="294"/>
        <v>713</v>
      </c>
      <c r="AE193" s="26">
        <f t="shared" si="294"/>
        <v>270</v>
      </c>
      <c r="AF193" s="26">
        <f t="shared" si="294"/>
        <v>342</v>
      </c>
      <c r="AG193" s="26">
        <f t="shared" si="294"/>
        <v>270</v>
      </c>
      <c r="AH193" s="121">
        <f t="shared" si="263"/>
        <v>0.15564254859611232</v>
      </c>
      <c r="AI193" s="121">
        <f t="shared" si="264"/>
        <v>6.1825053995680349E-2</v>
      </c>
      <c r="AJ193" s="121">
        <f t="shared" si="265"/>
        <v>0.16981641468682504</v>
      </c>
      <c r="AK193" s="122">
        <f>AA193/O193</f>
        <v>9.719222462203024E-2</v>
      </c>
      <c r="AL193" s="121">
        <f t="shared" si="267"/>
        <v>0.51552375809935203</v>
      </c>
      <c r="AM193" s="39">
        <v>30564</v>
      </c>
      <c r="AN193" s="39">
        <v>57345</v>
      </c>
      <c r="AO193" s="121">
        <f t="shared" si="268"/>
        <v>0.38728401727861772</v>
      </c>
      <c r="AP193" s="26">
        <f t="shared" ref="AP193:BH193" si="295">AP199-AP198-AP197-AP196-AP194-AP195</f>
        <v>7408</v>
      </c>
      <c r="AQ193" s="26">
        <f t="shared" si="295"/>
        <v>1186</v>
      </c>
      <c r="AR193" s="26">
        <f t="shared" si="295"/>
        <v>6405</v>
      </c>
      <c r="AS193" s="26">
        <f t="shared" si="295"/>
        <v>1003</v>
      </c>
      <c r="AT193" s="26">
        <f t="shared" si="295"/>
        <v>145</v>
      </c>
      <c r="AU193" s="26">
        <f t="shared" si="295"/>
        <v>284</v>
      </c>
      <c r="AV193" s="26">
        <f t="shared" si="295"/>
        <v>667</v>
      </c>
      <c r="AW193" s="26">
        <f t="shared" si="295"/>
        <v>249</v>
      </c>
      <c r="AX193" s="26">
        <f t="shared" si="295"/>
        <v>96</v>
      </c>
      <c r="AY193" s="26">
        <f t="shared" si="295"/>
        <v>275</v>
      </c>
      <c r="AZ193" s="26">
        <f t="shared" si="295"/>
        <v>622</v>
      </c>
      <c r="BA193" s="26">
        <f t="shared" si="295"/>
        <v>270</v>
      </c>
      <c r="BB193" s="26">
        <f t="shared" si="295"/>
        <v>162</v>
      </c>
      <c r="BC193" s="26">
        <f t="shared" si="295"/>
        <v>1130</v>
      </c>
      <c r="BD193" s="26">
        <f t="shared" si="295"/>
        <v>262</v>
      </c>
      <c r="BE193" s="26">
        <f t="shared" si="295"/>
        <v>60</v>
      </c>
      <c r="BF193" s="26">
        <f t="shared" si="295"/>
        <v>2760</v>
      </c>
      <c r="BG193" s="26">
        <f t="shared" si="295"/>
        <v>152</v>
      </c>
      <c r="BH193" s="26">
        <f t="shared" si="295"/>
        <v>77</v>
      </c>
      <c r="BI193" s="121">
        <f t="shared" si="238"/>
        <v>0.17209818333102206</v>
      </c>
      <c r="BJ193" s="26">
        <v>4.5999999999999996</v>
      </c>
      <c r="BK193" s="26">
        <v>4.9000000000000004</v>
      </c>
      <c r="BL193" s="26">
        <v>6.8</v>
      </c>
      <c r="BM193" s="26">
        <v>6.6</v>
      </c>
      <c r="BN193" s="26">
        <v>5.0999999999999996</v>
      </c>
      <c r="BO193" s="26">
        <v>6.3</v>
      </c>
      <c r="BP193" s="26">
        <v>5.2</v>
      </c>
      <c r="BQ193" s="26">
        <v>5.5</v>
      </c>
      <c r="BR193" s="26">
        <v>5.4</v>
      </c>
      <c r="BS193" s="26">
        <v>6.8</v>
      </c>
      <c r="BT193" s="26">
        <v>7.2</v>
      </c>
      <c r="BU193" s="26">
        <v>6.1</v>
      </c>
      <c r="BV193" s="26">
        <v>7.7</v>
      </c>
      <c r="BW193" s="26">
        <v>7</v>
      </c>
      <c r="BX193" s="26">
        <v>6.3</v>
      </c>
      <c r="BY193" s="26">
        <v>3.8</v>
      </c>
      <c r="BZ193" s="26">
        <v>2.6</v>
      </c>
      <c r="CA193" s="26">
        <v>2</v>
      </c>
      <c r="CB193" s="115">
        <f t="shared" si="227"/>
        <v>16.3</v>
      </c>
      <c r="CC193" s="115">
        <f t="shared" si="228"/>
        <v>61.900000000000006</v>
      </c>
      <c r="CD193" s="115">
        <f t="shared" si="229"/>
        <v>21.700000000000003</v>
      </c>
    </row>
    <row r="194" spans="1:82" s="18" customFormat="1" x14ac:dyDescent="0.25">
      <c r="A194" s="7" t="s">
        <v>675</v>
      </c>
      <c r="B194" t="s">
        <v>676</v>
      </c>
      <c r="C194" s="1" t="s">
        <v>677</v>
      </c>
      <c r="D194" s="1" t="s">
        <v>2099</v>
      </c>
      <c r="E194" t="s">
        <v>678</v>
      </c>
      <c r="F194" s="8" t="s">
        <v>679</v>
      </c>
      <c r="G194" s="8" t="s">
        <v>440</v>
      </c>
      <c r="H194" s="8" t="s">
        <v>680</v>
      </c>
      <c r="I194" s="8" t="s">
        <v>681</v>
      </c>
      <c r="J194" s="8">
        <v>5413525</v>
      </c>
      <c r="K194" s="8" t="s">
        <v>147</v>
      </c>
      <c r="L194" s="32">
        <v>1.3034721910686744</v>
      </c>
      <c r="M194" s="1">
        <v>1048</v>
      </c>
      <c r="N194" s="102">
        <f t="shared" si="293"/>
        <v>804.00641239670711</v>
      </c>
      <c r="O194" s="1">
        <v>399</v>
      </c>
      <c r="P194" s="21">
        <v>2.63</v>
      </c>
      <c r="Q194" s="1">
        <v>1048</v>
      </c>
      <c r="R194" s="1">
        <v>18</v>
      </c>
      <c r="S194" s="1">
        <v>20</v>
      </c>
      <c r="T194" s="1">
        <v>9</v>
      </c>
      <c r="U194" s="1">
        <v>7</v>
      </c>
      <c r="V194" s="1">
        <v>18</v>
      </c>
      <c r="W194" s="1">
        <v>24</v>
      </c>
      <c r="X194" s="1">
        <v>6</v>
      </c>
      <c r="Y194" s="1">
        <v>7</v>
      </c>
      <c r="Z194" s="1">
        <v>32</v>
      </c>
      <c r="AA194" s="1">
        <v>51</v>
      </c>
      <c r="AB194" s="1">
        <v>33</v>
      </c>
      <c r="AC194" s="1">
        <v>114</v>
      </c>
      <c r="AD194" s="1">
        <v>26</v>
      </c>
      <c r="AE194" s="1">
        <v>34</v>
      </c>
      <c r="AF194" s="1">
        <v>0</v>
      </c>
      <c r="AG194" s="1">
        <v>0</v>
      </c>
      <c r="AH194" s="106">
        <f t="shared" si="263"/>
        <v>0.11779448621553884</v>
      </c>
      <c r="AI194" s="106">
        <f t="shared" si="264"/>
        <v>6.2656641604010022E-2</v>
      </c>
      <c r="AJ194" s="106">
        <f t="shared" si="265"/>
        <v>0.17293233082706766</v>
      </c>
      <c r="AK194" s="6">
        <f t="shared" si="266"/>
        <v>0.12781954887218044</v>
      </c>
      <c r="AL194" s="106">
        <f t="shared" si="267"/>
        <v>0.51879699248120303</v>
      </c>
      <c r="AM194" s="38">
        <v>27884</v>
      </c>
      <c r="AN194" s="38">
        <v>61442</v>
      </c>
      <c r="AO194" s="106">
        <f t="shared" si="268"/>
        <v>0.35338345864661652</v>
      </c>
      <c r="AP194" s="1">
        <v>399</v>
      </c>
      <c r="AQ194" s="1">
        <v>33</v>
      </c>
      <c r="AR194" s="1">
        <v>351</v>
      </c>
      <c r="AS194" s="1">
        <v>48</v>
      </c>
      <c r="AT194" s="1">
        <v>11</v>
      </c>
      <c r="AU194" s="1">
        <v>8</v>
      </c>
      <c r="AV194" s="1">
        <v>19</v>
      </c>
      <c r="AW194" s="1">
        <v>4</v>
      </c>
      <c r="AX194" s="1">
        <v>17</v>
      </c>
      <c r="AY194" s="1">
        <v>23</v>
      </c>
      <c r="AZ194" s="11">
        <v>14</v>
      </c>
      <c r="BA194" s="1">
        <v>19</v>
      </c>
      <c r="BB194" s="1">
        <v>12</v>
      </c>
      <c r="BC194" s="1">
        <v>74</v>
      </c>
      <c r="BD194" s="1">
        <v>7</v>
      </c>
      <c r="BE194" s="1">
        <v>3</v>
      </c>
      <c r="BF194" s="1">
        <v>171</v>
      </c>
      <c r="BG194" s="1">
        <v>3</v>
      </c>
      <c r="BH194" s="1">
        <v>0</v>
      </c>
      <c r="BI194" s="106">
        <f t="shared" si="238"/>
        <v>0.14805194805194805</v>
      </c>
      <c r="BJ194" s="1">
        <v>3.9</v>
      </c>
      <c r="BK194" s="1">
        <v>3.1</v>
      </c>
      <c r="BL194" s="1">
        <v>4.8</v>
      </c>
      <c r="BM194" s="1">
        <v>2.6</v>
      </c>
      <c r="BN194" s="1">
        <v>2.2999999999999998</v>
      </c>
      <c r="BO194" s="1">
        <v>12.5</v>
      </c>
      <c r="BP194" s="1">
        <v>1</v>
      </c>
      <c r="BQ194" s="1">
        <v>13.3</v>
      </c>
      <c r="BR194" s="1">
        <v>3.8</v>
      </c>
      <c r="BS194" s="1">
        <v>8.1999999999999993</v>
      </c>
      <c r="BT194" s="1">
        <v>10.5</v>
      </c>
      <c r="BU194" s="1">
        <v>10.9</v>
      </c>
      <c r="BV194" s="1">
        <v>6.1</v>
      </c>
      <c r="BW194" s="1">
        <v>4.8</v>
      </c>
      <c r="BX194" s="1">
        <v>4.5999999999999996</v>
      </c>
      <c r="BY194" s="1">
        <v>3.8</v>
      </c>
      <c r="BZ194" s="1">
        <v>3.8</v>
      </c>
      <c r="CA194" s="1">
        <v>0.2</v>
      </c>
      <c r="CB194" s="1">
        <f t="shared" si="227"/>
        <v>11.8</v>
      </c>
      <c r="CC194" s="1">
        <f t="shared" si="228"/>
        <v>71.2</v>
      </c>
      <c r="CD194" s="1">
        <f t="shared" si="229"/>
        <v>17.2</v>
      </c>
    </row>
    <row r="195" spans="1:82" s="18" customFormat="1" x14ac:dyDescent="0.25">
      <c r="A195" s="7" t="s">
        <v>2139</v>
      </c>
      <c r="B195" t="s">
        <v>2140</v>
      </c>
      <c r="C195" s="1" t="s">
        <v>2141</v>
      </c>
      <c r="D195" s="1" t="s">
        <v>2099</v>
      </c>
      <c r="E195" t="s">
        <v>678</v>
      </c>
      <c r="F195" s="8" t="s">
        <v>679</v>
      </c>
      <c r="G195" s="8" t="s">
        <v>440</v>
      </c>
      <c r="H195" s="8" t="s">
        <v>2142</v>
      </c>
      <c r="I195" s="8" t="s">
        <v>2143</v>
      </c>
      <c r="J195" s="8">
        <v>5424484</v>
      </c>
      <c r="K195" s="8" t="s">
        <v>2144</v>
      </c>
      <c r="L195" s="32">
        <v>0.2575088257502347</v>
      </c>
      <c r="M195" s="1">
        <v>194</v>
      </c>
      <c r="N195" s="102">
        <f t="shared" si="293"/>
        <v>753.37223660118832</v>
      </c>
      <c r="O195" s="1">
        <v>53</v>
      </c>
      <c r="P195" s="21">
        <v>3.66</v>
      </c>
      <c r="Q195" s="1">
        <v>194</v>
      </c>
      <c r="R195" s="1">
        <v>1</v>
      </c>
      <c r="S195" s="1">
        <v>3</v>
      </c>
      <c r="T195" s="1">
        <v>3</v>
      </c>
      <c r="U195" s="1">
        <v>5</v>
      </c>
      <c r="V195" s="1">
        <v>5</v>
      </c>
      <c r="W195" s="1">
        <v>0</v>
      </c>
      <c r="X195" s="1">
        <v>7</v>
      </c>
      <c r="Y195" s="1">
        <v>4</v>
      </c>
      <c r="Z195" s="1">
        <v>0</v>
      </c>
      <c r="AA195" s="1">
        <v>0</v>
      </c>
      <c r="AB195" s="1">
        <v>3</v>
      </c>
      <c r="AC195" s="1">
        <v>7</v>
      </c>
      <c r="AD195" s="1">
        <v>5</v>
      </c>
      <c r="AE195" s="1">
        <v>5</v>
      </c>
      <c r="AF195" s="1">
        <v>5</v>
      </c>
      <c r="AG195" s="1">
        <v>0</v>
      </c>
      <c r="AH195" s="106">
        <f t="shared" ref="AH195" si="296">(R195+S195+T195)/O195</f>
        <v>0.13207547169811321</v>
      </c>
      <c r="AI195" s="106">
        <f t="shared" ref="AI195" si="297">(U195+V195)/O195</f>
        <v>0.18867924528301888</v>
      </c>
      <c r="AJ195" s="106">
        <f t="shared" ref="AJ195" si="298">(W195+X195+Y195+Z195)/O195</f>
        <v>0.20754716981132076</v>
      </c>
      <c r="AK195" s="6">
        <f t="shared" ref="AK195" si="299">AA195/O195</f>
        <v>0</v>
      </c>
      <c r="AL195" s="106">
        <f t="shared" ref="AL195" si="300">(AB195+AC195+AD195+AE195+AF195+AG195)/O195</f>
        <v>0.47169811320754718</v>
      </c>
      <c r="AM195" s="38">
        <v>20812</v>
      </c>
      <c r="AN195" s="38" t="s">
        <v>2009</v>
      </c>
      <c r="AO195" s="106">
        <f t="shared" si="268"/>
        <v>0.52830188679245282</v>
      </c>
      <c r="AP195" s="1">
        <v>53</v>
      </c>
      <c r="AQ195" s="1">
        <v>16</v>
      </c>
      <c r="AR195" s="1">
        <v>52</v>
      </c>
      <c r="AS195" s="1">
        <v>1</v>
      </c>
      <c r="AT195" s="1">
        <v>5</v>
      </c>
      <c r="AU195" s="1">
        <v>1</v>
      </c>
      <c r="AV195" s="1">
        <v>1</v>
      </c>
      <c r="AW195" s="1">
        <v>4</v>
      </c>
      <c r="AX195" s="1">
        <v>3</v>
      </c>
      <c r="AY195" s="1">
        <v>3</v>
      </c>
      <c r="AZ195" s="11">
        <v>9</v>
      </c>
      <c r="BA195" s="1">
        <v>2</v>
      </c>
      <c r="BB195" s="1">
        <v>0</v>
      </c>
      <c r="BC195" s="1">
        <v>3</v>
      </c>
      <c r="BD195" s="1">
        <v>0</v>
      </c>
      <c r="BE195" s="1">
        <v>0</v>
      </c>
      <c r="BF195" s="1">
        <v>22</v>
      </c>
      <c r="BG195" s="1">
        <v>0</v>
      </c>
      <c r="BH195" s="1">
        <v>0</v>
      </c>
      <c r="BI195" s="106">
        <f t="shared" si="238"/>
        <v>7.5471698113207544E-2</v>
      </c>
      <c r="BJ195" s="1">
        <v>4.0999999999999996</v>
      </c>
      <c r="BK195" s="1">
        <v>16</v>
      </c>
      <c r="BL195" s="1">
        <v>6.7</v>
      </c>
      <c r="BM195" s="1">
        <v>12.9</v>
      </c>
      <c r="BN195" s="1">
        <v>0</v>
      </c>
      <c r="BO195" s="1">
        <v>4.0999999999999996</v>
      </c>
      <c r="BP195" s="1">
        <v>6.7</v>
      </c>
      <c r="BQ195" s="1">
        <v>8.8000000000000007</v>
      </c>
      <c r="BR195" s="1">
        <v>7.7</v>
      </c>
      <c r="BS195" s="1">
        <v>12.4</v>
      </c>
      <c r="BT195" s="1">
        <v>0.5</v>
      </c>
      <c r="BU195" s="1">
        <v>3.6</v>
      </c>
      <c r="BV195" s="1">
        <v>6.2</v>
      </c>
      <c r="BW195" s="1">
        <v>2.6</v>
      </c>
      <c r="BX195" s="1">
        <v>3.6</v>
      </c>
      <c r="BY195" s="1">
        <v>2.6</v>
      </c>
      <c r="BZ195" s="1">
        <v>1.5</v>
      </c>
      <c r="CA195" s="1">
        <v>0</v>
      </c>
      <c r="CB195" s="1">
        <f t="shared" ref="CB195" si="301">BJ195+BK195+BL195</f>
        <v>26.8</v>
      </c>
      <c r="CC195" s="1">
        <f t="shared" ref="CC195" si="302">BM195+BN195+BO195+BP195+BQ195+BR195+BS195+BT195+BU195+BV195</f>
        <v>62.900000000000006</v>
      </c>
      <c r="CD195" s="1">
        <f t="shared" ref="CD195" si="303">BW195+BX195+BY195+BZ195+CA195</f>
        <v>10.3</v>
      </c>
    </row>
    <row r="196" spans="1:82" x14ac:dyDescent="0.25">
      <c r="A196" s="7" t="s">
        <v>1045</v>
      </c>
      <c r="B196" t="s">
        <v>1046</v>
      </c>
      <c r="C196" s="1" t="s">
        <v>1047</v>
      </c>
      <c r="D196" s="1" t="s">
        <v>2099</v>
      </c>
      <c r="E196" t="s">
        <v>678</v>
      </c>
      <c r="F196" s="8" t="s">
        <v>679</v>
      </c>
      <c r="G196" s="8" t="s">
        <v>440</v>
      </c>
      <c r="H196" s="8" t="s">
        <v>1048</v>
      </c>
      <c r="I196" s="8" t="s">
        <v>1049</v>
      </c>
      <c r="J196" s="8">
        <v>5443492</v>
      </c>
      <c r="K196" s="8" t="s">
        <v>212</v>
      </c>
      <c r="L196" s="32">
        <v>1.9662216795357732</v>
      </c>
      <c r="M196" s="1">
        <v>4916</v>
      </c>
      <c r="N196" s="102">
        <f t="shared" si="293"/>
        <v>2500.2267298571705</v>
      </c>
      <c r="O196" s="1">
        <v>2107</v>
      </c>
      <c r="P196" s="21">
        <v>2.13</v>
      </c>
      <c r="Q196" s="1">
        <v>4486</v>
      </c>
      <c r="R196" s="1">
        <v>260</v>
      </c>
      <c r="S196" s="1">
        <v>176</v>
      </c>
      <c r="T196" s="1">
        <v>109</v>
      </c>
      <c r="U196" s="1">
        <v>87</v>
      </c>
      <c r="V196" s="1">
        <v>180</v>
      </c>
      <c r="W196" s="1">
        <v>110</v>
      </c>
      <c r="X196" s="1">
        <v>48</v>
      </c>
      <c r="Y196" s="1">
        <v>151</v>
      </c>
      <c r="Z196" s="1">
        <v>21</v>
      </c>
      <c r="AA196" s="1">
        <v>203</v>
      </c>
      <c r="AB196" s="1">
        <v>290</v>
      </c>
      <c r="AC196" s="1">
        <v>257</v>
      </c>
      <c r="AD196" s="1">
        <v>64</v>
      </c>
      <c r="AE196" s="1">
        <v>0</v>
      </c>
      <c r="AF196" s="1">
        <v>96</v>
      </c>
      <c r="AG196" s="1">
        <v>55</v>
      </c>
      <c r="AH196" s="106">
        <f t="shared" si="263"/>
        <v>0.25866160417655432</v>
      </c>
      <c r="AI196" s="106">
        <f t="shared" si="264"/>
        <v>0.12672045562411011</v>
      </c>
      <c r="AJ196" s="106">
        <f t="shared" si="265"/>
        <v>0.15662078785002373</v>
      </c>
      <c r="AK196" s="6">
        <f t="shared" si="266"/>
        <v>9.634551495016612E-2</v>
      </c>
      <c r="AL196" s="106">
        <f t="shared" si="267"/>
        <v>0.36165163739914569</v>
      </c>
      <c r="AM196" s="38">
        <v>27150</v>
      </c>
      <c r="AN196" s="38">
        <v>41618</v>
      </c>
      <c r="AO196" s="106">
        <f t="shared" si="268"/>
        <v>0.54200284765068818</v>
      </c>
      <c r="AP196" s="1">
        <v>2107</v>
      </c>
      <c r="AQ196" s="1">
        <v>684</v>
      </c>
      <c r="AR196" s="1">
        <v>1077</v>
      </c>
      <c r="AS196" s="1">
        <v>1030</v>
      </c>
      <c r="AT196" s="1">
        <v>17</v>
      </c>
      <c r="AU196" s="1">
        <v>182</v>
      </c>
      <c r="AV196" s="1">
        <v>246</v>
      </c>
      <c r="AW196" s="1">
        <v>82</v>
      </c>
      <c r="AX196" s="1">
        <v>201</v>
      </c>
      <c r="AY196" s="1">
        <v>94</v>
      </c>
      <c r="AZ196" s="11">
        <v>78</v>
      </c>
      <c r="BA196" s="1">
        <v>142</v>
      </c>
      <c r="BB196" s="1">
        <v>0</v>
      </c>
      <c r="BC196" s="1">
        <v>471</v>
      </c>
      <c r="BD196" s="1">
        <v>22</v>
      </c>
      <c r="BE196" s="1">
        <v>0</v>
      </c>
      <c r="BF196" s="1">
        <v>472</v>
      </c>
      <c r="BG196" s="1">
        <v>0</v>
      </c>
      <c r="BH196" s="1">
        <v>0</v>
      </c>
      <c r="BI196" s="106">
        <f t="shared" si="238"/>
        <v>0.16940707523667164</v>
      </c>
      <c r="BJ196" s="1">
        <v>0</v>
      </c>
      <c r="BK196" s="1">
        <v>4.3</v>
      </c>
      <c r="BL196" s="1">
        <v>9.6999999999999993</v>
      </c>
      <c r="BM196" s="1">
        <v>9.9</v>
      </c>
      <c r="BN196" s="1">
        <v>2.6</v>
      </c>
      <c r="BO196" s="1">
        <v>14.1</v>
      </c>
      <c r="BP196" s="1">
        <v>4.5</v>
      </c>
      <c r="BQ196" s="1">
        <v>4.4000000000000004</v>
      </c>
      <c r="BR196" s="1">
        <v>7.8</v>
      </c>
      <c r="BS196" s="1">
        <v>3.2</v>
      </c>
      <c r="BT196" s="1">
        <v>9</v>
      </c>
      <c r="BU196" s="1">
        <v>1.3</v>
      </c>
      <c r="BV196" s="1">
        <v>7</v>
      </c>
      <c r="BW196" s="1">
        <v>10.1</v>
      </c>
      <c r="BX196" s="1">
        <v>5.7</v>
      </c>
      <c r="BY196" s="1">
        <v>3.2</v>
      </c>
      <c r="BZ196" s="1">
        <v>1.9</v>
      </c>
      <c r="CA196" s="1">
        <v>1.5</v>
      </c>
      <c r="CB196" s="1">
        <f t="shared" si="227"/>
        <v>14</v>
      </c>
      <c r="CC196" s="1">
        <f t="shared" si="228"/>
        <v>63.8</v>
      </c>
      <c r="CD196" s="1">
        <f t="shared" si="229"/>
        <v>22.4</v>
      </c>
    </row>
    <row r="197" spans="1:82" x14ac:dyDescent="0.25">
      <c r="A197" s="7" t="s">
        <v>1328</v>
      </c>
      <c r="B197" t="s">
        <v>1329</v>
      </c>
      <c r="C197" s="1" t="s">
        <v>1330</v>
      </c>
      <c r="D197" s="1" t="s">
        <v>2099</v>
      </c>
      <c r="E197" t="s">
        <v>678</v>
      </c>
      <c r="F197" s="8" t="s">
        <v>679</v>
      </c>
      <c r="G197" s="8" t="s">
        <v>440</v>
      </c>
      <c r="H197" s="8" t="s">
        <v>1331</v>
      </c>
      <c r="I197" s="8" t="s">
        <v>1332</v>
      </c>
      <c r="J197" s="8">
        <v>5463604</v>
      </c>
      <c r="K197" s="8" t="s">
        <v>266</v>
      </c>
      <c r="L197" s="32">
        <v>0.38018845040398641</v>
      </c>
      <c r="M197" s="1">
        <v>873</v>
      </c>
      <c r="N197" s="102">
        <f t="shared" si="293"/>
        <v>2296.2296699764406</v>
      </c>
      <c r="O197" s="1">
        <v>296</v>
      </c>
      <c r="P197" s="21">
        <v>2.95</v>
      </c>
      <c r="Q197" s="1">
        <v>873</v>
      </c>
      <c r="R197" s="1">
        <v>29</v>
      </c>
      <c r="S197" s="1">
        <v>19</v>
      </c>
      <c r="T197" s="1">
        <v>31</v>
      </c>
      <c r="U197" s="1">
        <v>9</v>
      </c>
      <c r="V197" s="1">
        <v>15</v>
      </c>
      <c r="W197" s="1">
        <v>20</v>
      </c>
      <c r="X197" s="1">
        <v>33</v>
      </c>
      <c r="Y197" s="1">
        <v>8</v>
      </c>
      <c r="Z197" s="1">
        <v>11</v>
      </c>
      <c r="AA197" s="1">
        <v>17</v>
      </c>
      <c r="AB197" s="1">
        <v>54</v>
      </c>
      <c r="AC197" s="1">
        <v>18</v>
      </c>
      <c r="AD197" s="1">
        <v>21</v>
      </c>
      <c r="AE197" s="1">
        <v>4</v>
      </c>
      <c r="AF197" s="1">
        <v>2</v>
      </c>
      <c r="AG197" s="1">
        <v>5</v>
      </c>
      <c r="AH197" s="106">
        <f t="shared" si="263"/>
        <v>0.26689189189189189</v>
      </c>
      <c r="AI197" s="106">
        <f t="shared" si="264"/>
        <v>8.1081081081081086E-2</v>
      </c>
      <c r="AJ197" s="106">
        <f t="shared" si="265"/>
        <v>0.24324324324324326</v>
      </c>
      <c r="AK197" s="6">
        <f t="shared" si="266"/>
        <v>5.7432432432432436E-2</v>
      </c>
      <c r="AL197" s="106">
        <f t="shared" si="267"/>
        <v>0.35135135135135137</v>
      </c>
      <c r="AM197" s="38">
        <v>24559</v>
      </c>
      <c r="AN197" s="38">
        <v>37500</v>
      </c>
      <c r="AO197" s="106">
        <f t="shared" si="268"/>
        <v>0.59121621621621623</v>
      </c>
      <c r="AP197" s="1">
        <v>296</v>
      </c>
      <c r="AQ197" s="1">
        <v>127</v>
      </c>
      <c r="AR197" s="1">
        <v>152</v>
      </c>
      <c r="AS197" s="1">
        <v>144</v>
      </c>
      <c r="AT197" s="1">
        <v>7</v>
      </c>
      <c r="AU197" s="1">
        <v>17</v>
      </c>
      <c r="AV197" s="1">
        <v>30</v>
      </c>
      <c r="AW197" s="1">
        <v>19</v>
      </c>
      <c r="AX197" s="1">
        <v>8</v>
      </c>
      <c r="AY197" s="1">
        <v>2</v>
      </c>
      <c r="AZ197" s="11">
        <v>49</v>
      </c>
      <c r="BA197" s="1">
        <v>1</v>
      </c>
      <c r="BB197" s="1">
        <v>2</v>
      </c>
      <c r="BC197" s="1">
        <v>69</v>
      </c>
      <c r="BD197" s="1">
        <v>2</v>
      </c>
      <c r="BE197" s="1">
        <v>0</v>
      </c>
      <c r="BF197" s="1">
        <v>50</v>
      </c>
      <c r="BG197" s="1">
        <v>0</v>
      </c>
      <c r="BH197" s="1">
        <v>0</v>
      </c>
      <c r="BI197" s="106">
        <f t="shared" si="238"/>
        <v>0.1328125</v>
      </c>
      <c r="BJ197" s="1">
        <v>1.4</v>
      </c>
      <c r="BK197" s="1">
        <v>13.3</v>
      </c>
      <c r="BL197" s="1">
        <v>4.8</v>
      </c>
      <c r="BM197" s="1">
        <v>9.5</v>
      </c>
      <c r="BN197" s="1">
        <v>3.9</v>
      </c>
      <c r="BO197" s="1">
        <v>2.2000000000000002</v>
      </c>
      <c r="BP197" s="1">
        <v>7</v>
      </c>
      <c r="BQ197" s="1">
        <v>2.2000000000000002</v>
      </c>
      <c r="BR197" s="1">
        <v>5.2</v>
      </c>
      <c r="BS197" s="1">
        <v>10.9</v>
      </c>
      <c r="BT197" s="1">
        <v>6.3</v>
      </c>
      <c r="BU197" s="1">
        <v>9</v>
      </c>
      <c r="BV197" s="1">
        <v>5.6</v>
      </c>
      <c r="BW197" s="1">
        <v>6.1</v>
      </c>
      <c r="BX197" s="1">
        <v>4.4000000000000004</v>
      </c>
      <c r="BY197" s="1">
        <v>4.5</v>
      </c>
      <c r="BZ197" s="1">
        <v>2.9</v>
      </c>
      <c r="CA197" s="1">
        <v>1</v>
      </c>
      <c r="CB197" s="1">
        <f t="shared" si="227"/>
        <v>19.5</v>
      </c>
      <c r="CC197" s="1">
        <f t="shared" si="228"/>
        <v>61.8</v>
      </c>
      <c r="CD197" s="1">
        <f t="shared" si="229"/>
        <v>18.899999999999999</v>
      </c>
    </row>
    <row r="198" spans="1:82" x14ac:dyDescent="0.25">
      <c r="A198" s="7" t="s">
        <v>1419</v>
      </c>
      <c r="B198" t="s">
        <v>1420</v>
      </c>
      <c r="C198" s="1" t="s">
        <v>1421</v>
      </c>
      <c r="D198" s="1" t="s">
        <v>2099</v>
      </c>
      <c r="E198" t="s">
        <v>678</v>
      </c>
      <c r="F198" s="8" t="s">
        <v>679</v>
      </c>
      <c r="G198" s="8" t="s">
        <v>440</v>
      </c>
      <c r="H198" s="8" t="s">
        <v>1422</v>
      </c>
      <c r="I198" s="8" t="s">
        <v>1423</v>
      </c>
      <c r="J198" s="8">
        <v>5468260</v>
      </c>
      <c r="K198" s="8" t="s">
        <v>283</v>
      </c>
      <c r="L198" s="32">
        <v>0.29143919382183492</v>
      </c>
      <c r="M198" s="1">
        <v>467</v>
      </c>
      <c r="N198" s="102">
        <f t="shared" si="293"/>
        <v>1602.3925741624525</v>
      </c>
      <c r="O198" s="1">
        <v>168</v>
      </c>
      <c r="P198" s="21">
        <v>2.78</v>
      </c>
      <c r="Q198" s="1">
        <v>467</v>
      </c>
      <c r="R198" s="1">
        <v>1</v>
      </c>
      <c r="S198" s="1">
        <v>1</v>
      </c>
      <c r="T198" s="1">
        <v>13</v>
      </c>
      <c r="U198" s="1">
        <v>12</v>
      </c>
      <c r="V198" s="1">
        <v>29</v>
      </c>
      <c r="W198" s="1">
        <v>20</v>
      </c>
      <c r="X198" s="1">
        <v>0</v>
      </c>
      <c r="Y198" s="1">
        <v>7</v>
      </c>
      <c r="Z198" s="1">
        <v>23</v>
      </c>
      <c r="AA198" s="1">
        <v>14</v>
      </c>
      <c r="AB198" s="1">
        <v>12</v>
      </c>
      <c r="AC198" s="1">
        <v>18</v>
      </c>
      <c r="AD198" s="1">
        <v>16</v>
      </c>
      <c r="AE198" s="1">
        <v>0</v>
      </c>
      <c r="AF198" s="1">
        <v>0</v>
      </c>
      <c r="AG198" s="1">
        <v>2</v>
      </c>
      <c r="AH198" s="106">
        <f t="shared" ref="AH198:AH214" si="304">(R198+S198+T198)/O198</f>
        <v>8.9285714285714288E-2</v>
      </c>
      <c r="AI198" s="106">
        <f t="shared" ref="AI198:AI214" si="305">(U198+V198)/O198</f>
        <v>0.24404761904761904</v>
      </c>
      <c r="AJ198" s="106">
        <f t="shared" ref="AJ198:AJ214" si="306">(W198+X198+Y198+Z198)/O198</f>
        <v>0.29761904761904762</v>
      </c>
      <c r="AK198" s="6">
        <f t="shared" ref="AK198:AK214" si="307">AA198/O198</f>
        <v>8.3333333333333329E-2</v>
      </c>
      <c r="AL198" s="106">
        <f t="shared" ref="AL198:AL214" si="308">(AB198+AC198+AD198+AE198+AF198+AG198)/O198</f>
        <v>0.2857142857142857</v>
      </c>
      <c r="AM198" s="38">
        <v>21607</v>
      </c>
      <c r="AN198" s="38">
        <v>45278</v>
      </c>
      <c r="AO198" s="106">
        <f t="shared" ref="AO198:AO214" si="309">(R198+S198+T198+U198+V198+W198+X198+Y198+Z198)/O198</f>
        <v>0.63095238095238093</v>
      </c>
      <c r="AP198" s="1">
        <v>168</v>
      </c>
      <c r="AQ198" s="1">
        <v>64</v>
      </c>
      <c r="AR198" s="1">
        <v>140</v>
      </c>
      <c r="AS198" s="1">
        <v>28</v>
      </c>
      <c r="AT198" s="1">
        <v>13</v>
      </c>
      <c r="AU198" s="1">
        <v>0</v>
      </c>
      <c r="AV198" s="1">
        <v>1</v>
      </c>
      <c r="AW198" s="1">
        <v>17</v>
      </c>
      <c r="AX198" s="1">
        <v>30</v>
      </c>
      <c r="AY198" s="1">
        <v>14</v>
      </c>
      <c r="AZ198" s="11">
        <v>23</v>
      </c>
      <c r="BA198" s="1">
        <v>7</v>
      </c>
      <c r="BB198" s="1">
        <v>0</v>
      </c>
      <c r="BC198" s="1">
        <v>22</v>
      </c>
      <c r="BD198" s="1">
        <v>4</v>
      </c>
      <c r="BE198" s="1">
        <v>0</v>
      </c>
      <c r="BF198" s="1">
        <v>36</v>
      </c>
      <c r="BG198" s="1">
        <v>0</v>
      </c>
      <c r="BH198" s="1">
        <v>0</v>
      </c>
      <c r="BI198" s="106">
        <f t="shared" si="238"/>
        <v>8.9820359281437126E-2</v>
      </c>
      <c r="BJ198" s="1">
        <v>1.7</v>
      </c>
      <c r="BK198" s="1">
        <v>3.6</v>
      </c>
      <c r="BL198" s="1">
        <v>7.5</v>
      </c>
      <c r="BM198" s="1">
        <v>14.6</v>
      </c>
      <c r="BN198" s="1">
        <v>5.8</v>
      </c>
      <c r="BO198" s="1">
        <v>4.5</v>
      </c>
      <c r="BP198" s="1">
        <v>3.2</v>
      </c>
      <c r="BQ198" s="1">
        <v>2.6</v>
      </c>
      <c r="BR198" s="1">
        <v>7.1</v>
      </c>
      <c r="BS198" s="1">
        <v>6.2</v>
      </c>
      <c r="BT198" s="1">
        <v>8.4</v>
      </c>
      <c r="BU198" s="1">
        <v>5.6</v>
      </c>
      <c r="BV198" s="1">
        <v>4.3</v>
      </c>
      <c r="BW198" s="1">
        <v>5.8</v>
      </c>
      <c r="BX198" s="1">
        <v>7.1</v>
      </c>
      <c r="BY198" s="1">
        <v>7.7</v>
      </c>
      <c r="BZ198" s="1">
        <v>2.6</v>
      </c>
      <c r="CA198" s="1">
        <v>1.9</v>
      </c>
      <c r="CB198" s="1">
        <f t="shared" ref="CB198:CB262" si="310">BJ198+BK198+BL198</f>
        <v>12.8</v>
      </c>
      <c r="CC198" s="1">
        <f t="shared" ref="CC198:CC262" si="311">BM198+BN198+BO198+BP198+BQ198+BR198+BS198+BT198+BU198+BV198</f>
        <v>62.3</v>
      </c>
      <c r="CD198" s="1">
        <f t="shared" ref="CD198:CD262" si="312">BW198+BX198+BY198+BZ198+CA198</f>
        <v>25.099999999999998</v>
      </c>
    </row>
    <row r="199" spans="1:82" s="18" customFormat="1" x14ac:dyDescent="0.25">
      <c r="A199" s="17" t="s">
        <v>57</v>
      </c>
      <c r="B199" s="42" t="s">
        <v>1984</v>
      </c>
      <c r="D199" s="18" t="s">
        <v>2098</v>
      </c>
      <c r="I199" s="110"/>
      <c r="J199" s="110">
        <v>54057</v>
      </c>
      <c r="K199" s="110" t="s">
        <v>56</v>
      </c>
      <c r="L199" s="34">
        <f>SUM(L193:L198)</f>
        <v>329.41557377728662</v>
      </c>
      <c r="M199" s="17">
        <v>27045</v>
      </c>
      <c r="N199" s="19">
        <f t="shared" si="293"/>
        <v>82.099943514767631</v>
      </c>
      <c r="O199" s="17">
        <v>10431</v>
      </c>
      <c r="P199" s="22">
        <v>2.5299999999999998</v>
      </c>
      <c r="Q199" s="17">
        <v>26396</v>
      </c>
      <c r="R199" s="17">
        <v>525</v>
      </c>
      <c r="S199" s="17">
        <v>672</v>
      </c>
      <c r="T199" s="17">
        <v>649</v>
      </c>
      <c r="U199" s="17">
        <v>355</v>
      </c>
      <c r="V199" s="17">
        <v>470</v>
      </c>
      <c r="W199" s="17">
        <v>368</v>
      </c>
      <c r="X199" s="17">
        <v>532</v>
      </c>
      <c r="Y199" s="17">
        <v>517</v>
      </c>
      <c r="Z199" s="17">
        <v>373</v>
      </c>
      <c r="AA199" s="17">
        <v>1005</v>
      </c>
      <c r="AB199" s="17">
        <v>1201</v>
      </c>
      <c r="AC199" s="17">
        <v>1829</v>
      </c>
      <c r="AD199" s="17">
        <v>845</v>
      </c>
      <c r="AE199" s="17">
        <v>313</v>
      </c>
      <c r="AF199" s="17">
        <v>445</v>
      </c>
      <c r="AG199" s="17">
        <v>332</v>
      </c>
      <c r="AH199" s="113">
        <f t="shared" si="304"/>
        <v>0.17697248585945738</v>
      </c>
      <c r="AI199" s="113">
        <f t="shared" si="305"/>
        <v>7.909117054932413E-2</v>
      </c>
      <c r="AJ199" s="113">
        <f t="shared" si="306"/>
        <v>0.17160387307065478</v>
      </c>
      <c r="AK199" s="113">
        <f t="shared" si="307"/>
        <v>9.6347425941903944E-2</v>
      </c>
      <c r="AL199" s="113">
        <f t="shared" si="308"/>
        <v>0.47598504457865976</v>
      </c>
      <c r="AM199" s="37">
        <v>30564</v>
      </c>
      <c r="AN199" s="37">
        <v>57345</v>
      </c>
      <c r="AO199" s="113">
        <f t="shared" si="309"/>
        <v>0.42766752947943631</v>
      </c>
      <c r="AP199" s="17">
        <v>10431</v>
      </c>
      <c r="AQ199" s="17">
        <v>2110</v>
      </c>
      <c r="AR199" s="17">
        <v>8177</v>
      </c>
      <c r="AS199" s="17">
        <v>2254</v>
      </c>
      <c r="AT199" s="17">
        <v>198</v>
      </c>
      <c r="AU199" s="17">
        <v>492</v>
      </c>
      <c r="AV199" s="17">
        <v>964</v>
      </c>
      <c r="AW199" s="17">
        <v>375</v>
      </c>
      <c r="AX199" s="17">
        <v>355</v>
      </c>
      <c r="AY199" s="17">
        <v>411</v>
      </c>
      <c r="AZ199" s="112">
        <v>795</v>
      </c>
      <c r="BA199" s="17">
        <v>441</v>
      </c>
      <c r="BB199" s="17">
        <v>176</v>
      </c>
      <c r="BC199" s="17">
        <v>1769</v>
      </c>
      <c r="BD199" s="17">
        <v>297</v>
      </c>
      <c r="BE199" s="17">
        <v>63</v>
      </c>
      <c r="BF199" s="17">
        <v>3511</v>
      </c>
      <c r="BG199" s="17">
        <v>155</v>
      </c>
      <c r="BH199" s="17">
        <v>77</v>
      </c>
      <c r="BI199" s="113">
        <f t="shared" si="238"/>
        <v>0.16777458081158844</v>
      </c>
      <c r="BJ199" s="17">
        <v>4.5999999999999996</v>
      </c>
      <c r="BK199" s="17">
        <v>4.9000000000000004</v>
      </c>
      <c r="BL199" s="17">
        <v>6.8</v>
      </c>
      <c r="BM199" s="17">
        <v>6.6</v>
      </c>
      <c r="BN199" s="17">
        <v>5.0999999999999996</v>
      </c>
      <c r="BO199" s="17">
        <v>6.3</v>
      </c>
      <c r="BP199" s="17">
        <v>5.2</v>
      </c>
      <c r="BQ199" s="17">
        <v>5.5</v>
      </c>
      <c r="BR199" s="17">
        <v>5.4</v>
      </c>
      <c r="BS199" s="17">
        <v>6.8</v>
      </c>
      <c r="BT199" s="17">
        <v>7.2</v>
      </c>
      <c r="BU199" s="17">
        <v>6.1</v>
      </c>
      <c r="BV199" s="17">
        <v>7.7</v>
      </c>
      <c r="BW199" s="17">
        <v>7</v>
      </c>
      <c r="BX199" s="17">
        <v>6.3</v>
      </c>
      <c r="BY199" s="17">
        <v>3.8</v>
      </c>
      <c r="BZ199" s="17">
        <v>2.6</v>
      </c>
      <c r="CA199" s="17">
        <v>2</v>
      </c>
      <c r="CB199" s="112">
        <f t="shared" si="310"/>
        <v>16.3</v>
      </c>
      <c r="CC199" s="112">
        <f t="shared" si="311"/>
        <v>61.900000000000006</v>
      </c>
      <c r="CD199" s="112">
        <f t="shared" si="312"/>
        <v>21.700000000000003</v>
      </c>
    </row>
    <row r="200" spans="1:82" s="25" customFormat="1" x14ac:dyDescent="0.25">
      <c r="A200" s="24" t="s">
        <v>1825</v>
      </c>
      <c r="B200" s="25" t="s">
        <v>1826</v>
      </c>
      <c r="C200" s="26" t="s">
        <v>1827</v>
      </c>
      <c r="D200" s="26" t="s">
        <v>2097</v>
      </c>
      <c r="E200" s="25" t="s">
        <v>772</v>
      </c>
      <c r="F200" s="27" t="s">
        <v>773</v>
      </c>
      <c r="G200" s="27" t="s">
        <v>440</v>
      </c>
      <c r="H200" s="27" t="s">
        <v>1828</v>
      </c>
      <c r="I200" s="27" t="s">
        <v>1829</v>
      </c>
      <c r="J200" s="27" t="s">
        <v>1978</v>
      </c>
      <c r="K200" s="27" t="s">
        <v>1978</v>
      </c>
      <c r="L200" s="33">
        <v>416.56236465560704</v>
      </c>
      <c r="M200" s="26">
        <f>M206-M205-M204-M203-M202-M201</f>
        <v>19183</v>
      </c>
      <c r="N200" s="29">
        <f t="shared" si="293"/>
        <v>46.050727640408766</v>
      </c>
      <c r="O200" s="26">
        <f>O206-O205-O204-O203-O202-O201</f>
        <v>7025</v>
      </c>
      <c r="P200" s="28">
        <f>Q200/O200</f>
        <v>2.7306761565836299</v>
      </c>
      <c r="Q200" s="26">
        <f>Q206-Q205-Q204-Q203-Q202-Q201</f>
        <v>19183</v>
      </c>
      <c r="R200" s="26">
        <f>R206-R205-R204-R203-R202-R201</f>
        <v>881</v>
      </c>
      <c r="S200" s="26">
        <f t="shared" ref="S200:AG200" si="313">S206-S205-S204-S203-S202-S201</f>
        <v>737</v>
      </c>
      <c r="T200" s="26">
        <f t="shared" si="313"/>
        <v>512</v>
      </c>
      <c r="U200" s="26">
        <f t="shared" si="313"/>
        <v>406</v>
      </c>
      <c r="V200" s="26">
        <f t="shared" si="313"/>
        <v>267</v>
      </c>
      <c r="W200" s="26">
        <f t="shared" si="313"/>
        <v>365</v>
      </c>
      <c r="X200" s="26">
        <f t="shared" si="313"/>
        <v>430</v>
      </c>
      <c r="Y200" s="26">
        <f t="shared" si="313"/>
        <v>313</v>
      </c>
      <c r="Z200" s="26">
        <f t="shared" si="313"/>
        <v>376</v>
      </c>
      <c r="AA200" s="26">
        <f t="shared" si="313"/>
        <v>627</v>
      </c>
      <c r="AB200" s="26">
        <f t="shared" si="313"/>
        <v>532</v>
      </c>
      <c r="AC200" s="26">
        <f t="shared" si="313"/>
        <v>790</v>
      </c>
      <c r="AD200" s="26">
        <f t="shared" si="313"/>
        <v>382</v>
      </c>
      <c r="AE200" s="26">
        <f t="shared" si="313"/>
        <v>206</v>
      </c>
      <c r="AF200" s="26">
        <f t="shared" si="313"/>
        <v>130</v>
      </c>
      <c r="AG200" s="26">
        <f t="shared" si="313"/>
        <v>71</v>
      </c>
      <c r="AH200" s="121">
        <f t="shared" si="304"/>
        <v>0.30320284697508898</v>
      </c>
      <c r="AI200" s="121">
        <f t="shared" si="305"/>
        <v>9.5800711743772249E-2</v>
      </c>
      <c r="AJ200" s="121">
        <f t="shared" si="306"/>
        <v>0.2112455516014235</v>
      </c>
      <c r="AK200" s="122">
        <f t="shared" si="307"/>
        <v>8.9252669039145902E-2</v>
      </c>
      <c r="AL200" s="121">
        <f t="shared" si="308"/>
        <v>0.30049822064056941</v>
      </c>
      <c r="AM200" s="39">
        <v>19631</v>
      </c>
      <c r="AN200" s="39">
        <v>35349</v>
      </c>
      <c r="AO200" s="121">
        <f t="shared" si="309"/>
        <v>0.61024911032028473</v>
      </c>
      <c r="AP200" s="26">
        <f>AP206-AP205-AP204-AP203-AP202-AP201</f>
        <v>7025</v>
      </c>
      <c r="AQ200" s="26">
        <f t="shared" ref="AQ200:AS200" si="314">AQ206-AQ205-AQ204-AQ203-AQ202-AQ201</f>
        <v>1972</v>
      </c>
      <c r="AR200" s="26">
        <f t="shared" si="314"/>
        <v>5698</v>
      </c>
      <c r="AS200" s="26">
        <f t="shared" si="314"/>
        <v>1327</v>
      </c>
      <c r="AT200" s="26">
        <f>AT206-AT205-AT204-AT203-AT202-AT201</f>
        <v>321</v>
      </c>
      <c r="AU200" s="26">
        <f t="shared" ref="AU200:BC200" si="315">AU206-AU205-AU204-AU203-AU202-AU201</f>
        <v>445</v>
      </c>
      <c r="AV200" s="26">
        <f t="shared" si="315"/>
        <v>933</v>
      </c>
      <c r="AW200" s="26">
        <f t="shared" si="315"/>
        <v>551</v>
      </c>
      <c r="AX200" s="26">
        <f t="shared" si="315"/>
        <v>233</v>
      </c>
      <c r="AY200" s="26">
        <f t="shared" si="315"/>
        <v>190</v>
      </c>
      <c r="AZ200" s="26">
        <f t="shared" si="315"/>
        <v>845</v>
      </c>
      <c r="BA200" s="26">
        <f t="shared" si="315"/>
        <v>173</v>
      </c>
      <c r="BB200" s="26">
        <f t="shared" si="315"/>
        <v>60</v>
      </c>
      <c r="BC200" s="26">
        <f t="shared" si="315"/>
        <v>1030</v>
      </c>
      <c r="BD200" s="26">
        <f t="shared" ref="BD200" si="316">BD206-BD205-BD204-BD203-BD202-BD201</f>
        <v>35</v>
      </c>
      <c r="BE200" s="26">
        <f t="shared" ref="BE200" si="317">BE206-BE205-BE204-BE203-BE202-BE201</f>
        <v>28</v>
      </c>
      <c r="BF200" s="26">
        <f t="shared" ref="BF200" si="318">BF206-BF205-BF204-BF203-BF202-BF201</f>
        <v>1534</v>
      </c>
      <c r="BG200" s="26">
        <f t="shared" ref="BG200" si="319">BG206-BG205-BG204-BG203-BG202-BG201</f>
        <v>33</v>
      </c>
      <c r="BH200" s="26">
        <f t="shared" ref="BH200" si="320">BH206-BH205-BH204-BH203-BH202-BH201</f>
        <v>0</v>
      </c>
      <c r="BI200" s="121">
        <f t="shared" ref="BI200:BI264" si="321">(BH200+BE200+BB200+AY200+AV200)/(AT200+AU200+AV200+AW200+AX200+AY200+AZ200+BA200+BB200+BC200+BD200+BE200+BF200+BG200+BH200)</f>
        <v>0.18889408828575885</v>
      </c>
      <c r="BJ200" s="26">
        <v>5.8</v>
      </c>
      <c r="BK200" s="26">
        <v>4.9000000000000004</v>
      </c>
      <c r="BL200" s="26">
        <v>7.3</v>
      </c>
      <c r="BM200" s="26">
        <v>6.1</v>
      </c>
      <c r="BN200" s="26">
        <v>4.5</v>
      </c>
      <c r="BO200" s="26">
        <v>5.4</v>
      </c>
      <c r="BP200" s="26">
        <v>5.2</v>
      </c>
      <c r="BQ200" s="26">
        <v>5.4</v>
      </c>
      <c r="BR200" s="26">
        <v>6.8</v>
      </c>
      <c r="BS200" s="26">
        <v>6.5</v>
      </c>
      <c r="BT200" s="26">
        <v>6.6</v>
      </c>
      <c r="BU200" s="26">
        <v>7.3</v>
      </c>
      <c r="BV200" s="26">
        <v>8.1</v>
      </c>
      <c r="BW200" s="26">
        <v>6.7</v>
      </c>
      <c r="BX200" s="26">
        <v>6.7</v>
      </c>
      <c r="BY200" s="26">
        <v>4</v>
      </c>
      <c r="BZ200" s="26">
        <v>1.4</v>
      </c>
      <c r="CA200" s="26">
        <v>1.3</v>
      </c>
      <c r="CB200" s="115">
        <f t="shared" si="310"/>
        <v>18</v>
      </c>
      <c r="CC200" s="115">
        <f t="shared" si="311"/>
        <v>61.9</v>
      </c>
      <c r="CD200" s="115">
        <f t="shared" si="312"/>
        <v>20.099999999999998</v>
      </c>
    </row>
    <row r="201" spans="1:82" x14ac:dyDescent="0.25">
      <c r="A201" s="7" t="s">
        <v>769</v>
      </c>
      <c r="B201" t="s">
        <v>770</v>
      </c>
      <c r="C201" s="1" t="s">
        <v>771</v>
      </c>
      <c r="D201" s="1" t="s">
        <v>2099</v>
      </c>
      <c r="E201" t="s">
        <v>772</v>
      </c>
      <c r="F201" s="8" t="s">
        <v>773</v>
      </c>
      <c r="G201" s="8" t="s">
        <v>440</v>
      </c>
      <c r="H201" s="8" t="s">
        <v>774</v>
      </c>
      <c r="I201" s="8" t="s">
        <v>775</v>
      </c>
      <c r="J201" s="8">
        <v>5420980</v>
      </c>
      <c r="K201" s="8" t="s">
        <v>163</v>
      </c>
      <c r="L201" s="32">
        <v>1.9860188030044497</v>
      </c>
      <c r="M201" s="1">
        <v>483</v>
      </c>
      <c r="N201" s="102">
        <f t="shared" si="293"/>
        <v>243.20011435406226</v>
      </c>
      <c r="O201" s="1">
        <v>194</v>
      </c>
      <c r="P201" s="21">
        <v>2.4900000000000002</v>
      </c>
      <c r="Q201" s="1">
        <v>483</v>
      </c>
      <c r="R201" s="1">
        <v>34</v>
      </c>
      <c r="S201" s="1">
        <v>26</v>
      </c>
      <c r="T201" s="1">
        <v>6</v>
      </c>
      <c r="U201" s="1">
        <v>6</v>
      </c>
      <c r="V201" s="1">
        <v>39</v>
      </c>
      <c r="W201" s="1">
        <v>3</v>
      </c>
      <c r="X201" s="1">
        <v>8</v>
      </c>
      <c r="Y201" s="1">
        <v>0</v>
      </c>
      <c r="Z201" s="1">
        <v>2</v>
      </c>
      <c r="AA201" s="1">
        <v>21</v>
      </c>
      <c r="AB201" s="1">
        <v>17</v>
      </c>
      <c r="AC201" s="1">
        <v>15</v>
      </c>
      <c r="AD201" s="1">
        <v>4</v>
      </c>
      <c r="AE201" s="1">
        <v>7</v>
      </c>
      <c r="AF201" s="1">
        <v>6</v>
      </c>
      <c r="AG201" s="1">
        <v>0</v>
      </c>
      <c r="AH201" s="106">
        <f t="shared" si="304"/>
        <v>0.34020618556701032</v>
      </c>
      <c r="AI201" s="106">
        <f t="shared" si="305"/>
        <v>0.23195876288659795</v>
      </c>
      <c r="AJ201" s="106">
        <f t="shared" si="306"/>
        <v>6.7010309278350513E-2</v>
      </c>
      <c r="AK201" s="6">
        <f t="shared" si="307"/>
        <v>0.10824742268041238</v>
      </c>
      <c r="AL201" s="106">
        <f t="shared" si="308"/>
        <v>0.25257731958762886</v>
      </c>
      <c r="AM201" s="38">
        <v>19407</v>
      </c>
      <c r="AN201" s="38">
        <v>28906</v>
      </c>
      <c r="AO201" s="106">
        <f t="shared" si="309"/>
        <v>0.63917525773195871</v>
      </c>
      <c r="AP201" s="1">
        <v>194</v>
      </c>
      <c r="AQ201" s="1">
        <v>97</v>
      </c>
      <c r="AR201" s="1">
        <v>163</v>
      </c>
      <c r="AS201" s="1">
        <v>31</v>
      </c>
      <c r="AT201" s="1">
        <v>12</v>
      </c>
      <c r="AU201" s="1">
        <v>12</v>
      </c>
      <c r="AV201" s="1">
        <v>39</v>
      </c>
      <c r="AW201" s="1">
        <v>12</v>
      </c>
      <c r="AX201" s="1">
        <v>33</v>
      </c>
      <c r="AY201" s="1">
        <v>3</v>
      </c>
      <c r="AZ201" s="11">
        <v>6</v>
      </c>
      <c r="BA201" s="1">
        <v>4</v>
      </c>
      <c r="BB201" s="1">
        <v>0</v>
      </c>
      <c r="BC201" s="1">
        <v>35</v>
      </c>
      <c r="BD201" s="1">
        <v>3</v>
      </c>
      <c r="BE201" s="1">
        <v>0</v>
      </c>
      <c r="BF201" s="1">
        <v>32</v>
      </c>
      <c r="BG201" s="1">
        <v>0</v>
      </c>
      <c r="BH201" s="1">
        <v>0</v>
      </c>
      <c r="BI201" s="106">
        <f t="shared" si="321"/>
        <v>0.21989528795811519</v>
      </c>
      <c r="BJ201" s="1">
        <v>1.9</v>
      </c>
      <c r="BK201" s="1">
        <v>1.4</v>
      </c>
      <c r="BL201" s="1">
        <v>6.6</v>
      </c>
      <c r="BM201" s="1">
        <v>6.6</v>
      </c>
      <c r="BN201" s="1">
        <v>3.5</v>
      </c>
      <c r="BO201" s="1">
        <v>12.4</v>
      </c>
      <c r="BP201" s="1">
        <v>3.3</v>
      </c>
      <c r="BQ201" s="1">
        <v>7.5</v>
      </c>
      <c r="BR201" s="1">
        <v>5.6</v>
      </c>
      <c r="BS201" s="1">
        <v>3.5</v>
      </c>
      <c r="BT201" s="1">
        <v>10.4</v>
      </c>
      <c r="BU201" s="1">
        <v>2.7</v>
      </c>
      <c r="BV201" s="1">
        <v>13.3</v>
      </c>
      <c r="BW201" s="1">
        <v>7.7</v>
      </c>
      <c r="BX201" s="1">
        <v>6.4</v>
      </c>
      <c r="BY201" s="1">
        <v>4.3</v>
      </c>
      <c r="BZ201" s="1">
        <v>0.4</v>
      </c>
      <c r="CA201" s="1">
        <v>2.5</v>
      </c>
      <c r="CB201" s="1">
        <f t="shared" si="310"/>
        <v>9.8999999999999986</v>
      </c>
      <c r="CC201" s="1">
        <f t="shared" si="311"/>
        <v>68.8</v>
      </c>
      <c r="CD201" s="1">
        <f t="shared" si="312"/>
        <v>21.3</v>
      </c>
    </row>
    <row r="202" spans="1:82" s="18" customFormat="1" x14ac:dyDescent="0.25">
      <c r="A202" s="7" t="s">
        <v>892</v>
      </c>
      <c r="B202" t="s">
        <v>893</v>
      </c>
      <c r="C202" s="1" t="s">
        <v>894</v>
      </c>
      <c r="D202" s="1" t="s">
        <v>2099</v>
      </c>
      <c r="E202" t="s">
        <v>772</v>
      </c>
      <c r="F202" s="8" t="s">
        <v>773</v>
      </c>
      <c r="G202" s="8" t="s">
        <v>440</v>
      </c>
      <c r="H202" s="8" t="s">
        <v>895</v>
      </c>
      <c r="I202" s="8" t="s">
        <v>896</v>
      </c>
      <c r="J202" s="8">
        <v>5430772</v>
      </c>
      <c r="K202" s="8" t="s">
        <v>185</v>
      </c>
      <c r="L202" s="32">
        <v>1.0403418702654093</v>
      </c>
      <c r="M202" s="1">
        <v>342</v>
      </c>
      <c r="N202" s="102">
        <f t="shared" si="293"/>
        <v>328.73809059780501</v>
      </c>
      <c r="O202" s="1">
        <v>159</v>
      </c>
      <c r="P202" s="21">
        <v>2.15</v>
      </c>
      <c r="Q202" s="1">
        <v>342</v>
      </c>
      <c r="R202" s="1">
        <v>9</v>
      </c>
      <c r="S202" s="1">
        <v>18</v>
      </c>
      <c r="T202" s="1">
        <v>19</v>
      </c>
      <c r="U202" s="1">
        <v>12</v>
      </c>
      <c r="V202" s="1">
        <v>4</v>
      </c>
      <c r="W202" s="1">
        <v>3</v>
      </c>
      <c r="X202" s="1">
        <v>9</v>
      </c>
      <c r="Y202" s="1">
        <v>3</v>
      </c>
      <c r="Z202" s="1">
        <v>4</v>
      </c>
      <c r="AA202" s="1">
        <v>10</v>
      </c>
      <c r="AB202" s="1">
        <v>15</v>
      </c>
      <c r="AC202" s="1">
        <v>24</v>
      </c>
      <c r="AD202" s="1">
        <v>7</v>
      </c>
      <c r="AE202" s="1">
        <v>13</v>
      </c>
      <c r="AF202" s="1">
        <v>2</v>
      </c>
      <c r="AG202" s="1">
        <v>7</v>
      </c>
      <c r="AH202" s="106">
        <f t="shared" si="304"/>
        <v>0.28930817610062892</v>
      </c>
      <c r="AI202" s="106">
        <f t="shared" si="305"/>
        <v>0.10062893081761007</v>
      </c>
      <c r="AJ202" s="106">
        <f t="shared" si="306"/>
        <v>0.11949685534591195</v>
      </c>
      <c r="AK202" s="6">
        <f t="shared" si="307"/>
        <v>6.2893081761006289E-2</v>
      </c>
      <c r="AL202" s="106">
        <f t="shared" si="308"/>
        <v>0.42767295597484278</v>
      </c>
      <c r="AM202" s="38">
        <v>32839</v>
      </c>
      <c r="AN202" s="38">
        <v>49063</v>
      </c>
      <c r="AO202" s="106">
        <f t="shared" si="309"/>
        <v>0.50943396226415094</v>
      </c>
      <c r="AP202" s="1">
        <v>159</v>
      </c>
      <c r="AQ202" s="1">
        <v>86</v>
      </c>
      <c r="AR202" s="1">
        <v>106</v>
      </c>
      <c r="AS202" s="1">
        <v>53</v>
      </c>
      <c r="AT202" s="1">
        <v>0</v>
      </c>
      <c r="AU202" s="1">
        <v>2</v>
      </c>
      <c r="AV202" s="1">
        <v>44</v>
      </c>
      <c r="AW202" s="1">
        <v>0</v>
      </c>
      <c r="AX202" s="1">
        <v>11</v>
      </c>
      <c r="AY202" s="1">
        <v>8</v>
      </c>
      <c r="AZ202" s="11">
        <v>8</v>
      </c>
      <c r="BA202" s="1">
        <v>0</v>
      </c>
      <c r="BB202" s="1">
        <v>8</v>
      </c>
      <c r="BC202" s="1">
        <v>14</v>
      </c>
      <c r="BD202" s="1">
        <v>11</v>
      </c>
      <c r="BE202" s="1">
        <v>0</v>
      </c>
      <c r="BF202" s="1">
        <v>44</v>
      </c>
      <c r="BG202" s="1">
        <v>0</v>
      </c>
      <c r="BH202" s="1">
        <v>0</v>
      </c>
      <c r="BI202" s="106">
        <f t="shared" si="321"/>
        <v>0.4</v>
      </c>
      <c r="BJ202" s="1">
        <v>0.9</v>
      </c>
      <c r="BK202" s="1">
        <v>1.5</v>
      </c>
      <c r="BL202" s="1">
        <v>6.4</v>
      </c>
      <c r="BM202" s="1">
        <v>3.2</v>
      </c>
      <c r="BN202" s="1">
        <v>5</v>
      </c>
      <c r="BO202" s="1">
        <v>7.3</v>
      </c>
      <c r="BP202" s="1">
        <v>2</v>
      </c>
      <c r="BQ202" s="1">
        <v>8.8000000000000007</v>
      </c>
      <c r="BR202" s="1">
        <v>2.6</v>
      </c>
      <c r="BS202" s="1">
        <v>5.3</v>
      </c>
      <c r="BT202" s="1">
        <v>14</v>
      </c>
      <c r="BU202" s="1">
        <v>9.6</v>
      </c>
      <c r="BV202" s="1">
        <v>4.4000000000000004</v>
      </c>
      <c r="BW202" s="1">
        <v>16.100000000000001</v>
      </c>
      <c r="BX202" s="1">
        <v>7.6</v>
      </c>
      <c r="BY202" s="1">
        <v>3.2</v>
      </c>
      <c r="BZ202" s="1">
        <v>0</v>
      </c>
      <c r="CA202" s="1">
        <v>2</v>
      </c>
      <c r="CB202" s="1">
        <f t="shared" si="310"/>
        <v>8.8000000000000007</v>
      </c>
      <c r="CC202" s="1">
        <f t="shared" si="311"/>
        <v>62.2</v>
      </c>
      <c r="CD202" s="1">
        <f t="shared" si="312"/>
        <v>28.900000000000002</v>
      </c>
    </row>
    <row r="203" spans="1:82" x14ac:dyDescent="0.25">
      <c r="A203" s="7" t="s">
        <v>1040</v>
      </c>
      <c r="B203" t="s">
        <v>1041</v>
      </c>
      <c r="C203" s="1" t="s">
        <v>1042</v>
      </c>
      <c r="D203" s="1" t="s">
        <v>2099</v>
      </c>
      <c r="E203" t="s">
        <v>772</v>
      </c>
      <c r="F203" s="8" t="s">
        <v>773</v>
      </c>
      <c r="G203" s="8" t="s">
        <v>440</v>
      </c>
      <c r="H203" s="8" t="s">
        <v>1043</v>
      </c>
      <c r="I203" s="8" t="s">
        <v>1044</v>
      </c>
      <c r="J203" s="8">
        <v>5443300</v>
      </c>
      <c r="K203" s="8" t="s">
        <v>211</v>
      </c>
      <c r="L203" s="32">
        <v>0.39106073351225573</v>
      </c>
      <c r="M203" s="1">
        <v>250</v>
      </c>
      <c r="N203" s="102">
        <f t="shared" si="293"/>
        <v>639.28688967225366</v>
      </c>
      <c r="O203" s="1">
        <v>111</v>
      </c>
      <c r="P203" s="21">
        <v>2.25</v>
      </c>
      <c r="Q203" s="1">
        <v>250</v>
      </c>
      <c r="R203" s="1">
        <v>22</v>
      </c>
      <c r="S203" s="1">
        <v>13</v>
      </c>
      <c r="T203" s="1">
        <v>2</v>
      </c>
      <c r="U203" s="1">
        <v>7</v>
      </c>
      <c r="V203" s="1">
        <v>11</v>
      </c>
      <c r="W203" s="1">
        <v>7</v>
      </c>
      <c r="X203" s="1">
        <v>0</v>
      </c>
      <c r="Y203" s="1">
        <v>9</v>
      </c>
      <c r="Z203" s="1">
        <v>0</v>
      </c>
      <c r="AA203" s="1">
        <v>9</v>
      </c>
      <c r="AB203" s="1">
        <v>10</v>
      </c>
      <c r="AC203" s="1">
        <v>10</v>
      </c>
      <c r="AD203" s="1">
        <v>6</v>
      </c>
      <c r="AE203" s="1">
        <v>0</v>
      </c>
      <c r="AF203" s="1">
        <v>5</v>
      </c>
      <c r="AG203" s="1">
        <v>0</v>
      </c>
      <c r="AH203" s="106">
        <f t="shared" si="304"/>
        <v>0.33333333333333331</v>
      </c>
      <c r="AI203" s="106">
        <f t="shared" si="305"/>
        <v>0.16216216216216217</v>
      </c>
      <c r="AJ203" s="106">
        <f t="shared" si="306"/>
        <v>0.14414414414414414</v>
      </c>
      <c r="AK203" s="6">
        <f t="shared" si="307"/>
        <v>8.1081081081081086E-2</v>
      </c>
      <c r="AL203" s="106">
        <f t="shared" si="308"/>
        <v>0.27927927927927926</v>
      </c>
      <c r="AM203" s="38">
        <v>21076</v>
      </c>
      <c r="AN203" s="38">
        <v>32679</v>
      </c>
      <c r="AO203" s="106">
        <f t="shared" si="309"/>
        <v>0.63963963963963966</v>
      </c>
      <c r="AP203" s="1">
        <v>111</v>
      </c>
      <c r="AQ203" s="1">
        <v>31</v>
      </c>
      <c r="AR203" s="1">
        <v>61</v>
      </c>
      <c r="AS203" s="1">
        <v>50</v>
      </c>
      <c r="AT203" s="1">
        <v>2</v>
      </c>
      <c r="AU203" s="1">
        <v>8</v>
      </c>
      <c r="AV203" s="1">
        <v>17</v>
      </c>
      <c r="AW203" s="1">
        <v>11</v>
      </c>
      <c r="AX203" s="1">
        <v>13</v>
      </c>
      <c r="AY203" s="1">
        <v>1</v>
      </c>
      <c r="AZ203" s="11">
        <v>9</v>
      </c>
      <c r="BA203" s="1">
        <v>0</v>
      </c>
      <c r="BB203" s="1">
        <v>0</v>
      </c>
      <c r="BC203" s="1">
        <v>19</v>
      </c>
      <c r="BD203" s="1">
        <v>0</v>
      </c>
      <c r="BE203" s="1">
        <v>0</v>
      </c>
      <c r="BF203" s="1">
        <v>10</v>
      </c>
      <c r="BG203" s="1">
        <v>11</v>
      </c>
      <c r="BH203" s="1">
        <v>0</v>
      </c>
      <c r="BI203" s="106">
        <f t="shared" si="321"/>
        <v>0.17821782178217821</v>
      </c>
      <c r="BJ203" s="1">
        <v>6.4</v>
      </c>
      <c r="BK203" s="1">
        <v>8</v>
      </c>
      <c r="BL203" s="1">
        <v>8.4</v>
      </c>
      <c r="BM203" s="1">
        <v>2.8</v>
      </c>
      <c r="BN203" s="1">
        <v>3.6</v>
      </c>
      <c r="BO203" s="1">
        <v>11.6</v>
      </c>
      <c r="BP203" s="1">
        <v>7.6</v>
      </c>
      <c r="BQ203" s="1">
        <v>3.6</v>
      </c>
      <c r="BR203" s="1">
        <v>8.8000000000000007</v>
      </c>
      <c r="BS203" s="1">
        <v>3.6</v>
      </c>
      <c r="BT203" s="1">
        <v>4</v>
      </c>
      <c r="BU203" s="1">
        <v>7.2</v>
      </c>
      <c r="BV203" s="1">
        <v>6</v>
      </c>
      <c r="BW203" s="1">
        <v>2.4</v>
      </c>
      <c r="BX203" s="1">
        <v>5.6</v>
      </c>
      <c r="BY203" s="1">
        <v>4.8</v>
      </c>
      <c r="BZ203" s="1">
        <v>5.6</v>
      </c>
      <c r="CA203" s="1">
        <v>0</v>
      </c>
      <c r="CB203" s="1">
        <f t="shared" si="310"/>
        <v>22.8</v>
      </c>
      <c r="CC203" s="1">
        <f t="shared" si="311"/>
        <v>58.800000000000004</v>
      </c>
      <c r="CD203" s="1">
        <f t="shared" si="312"/>
        <v>18.399999999999999</v>
      </c>
    </row>
    <row r="204" spans="1:82" x14ac:dyDescent="0.25">
      <c r="A204" s="7" t="s">
        <v>1145</v>
      </c>
      <c r="B204" t="s">
        <v>1146</v>
      </c>
      <c r="C204" s="1" t="s">
        <v>1147</v>
      </c>
      <c r="D204" s="1" t="s">
        <v>2099</v>
      </c>
      <c r="E204" t="s">
        <v>772</v>
      </c>
      <c r="F204" s="8" t="s">
        <v>773</v>
      </c>
      <c r="G204" s="8" t="s">
        <v>440</v>
      </c>
      <c r="H204" s="8" t="s">
        <v>1148</v>
      </c>
      <c r="I204" s="8" t="s">
        <v>1149</v>
      </c>
      <c r="J204" s="8">
        <v>5452324</v>
      </c>
      <c r="K204" s="8" t="s">
        <v>232</v>
      </c>
      <c r="L204" s="32">
        <v>0.54368475939427519</v>
      </c>
      <c r="M204" s="1">
        <v>509</v>
      </c>
      <c r="N204" s="102">
        <f t="shared" si="293"/>
        <v>936.20428236223165</v>
      </c>
      <c r="O204" s="1">
        <v>269</v>
      </c>
      <c r="P204" s="21">
        <v>1.89</v>
      </c>
      <c r="Q204" s="1">
        <v>509</v>
      </c>
      <c r="R204" s="1">
        <v>76</v>
      </c>
      <c r="S204" s="1">
        <v>18</v>
      </c>
      <c r="T204" s="1">
        <v>50</v>
      </c>
      <c r="U204" s="1">
        <v>15</v>
      </c>
      <c r="V204" s="1">
        <v>14</v>
      </c>
      <c r="W204" s="1">
        <v>6</v>
      </c>
      <c r="X204" s="1">
        <v>48</v>
      </c>
      <c r="Y204" s="1">
        <v>6</v>
      </c>
      <c r="Z204" s="1">
        <v>0</v>
      </c>
      <c r="AA204" s="1">
        <v>14</v>
      </c>
      <c r="AB204" s="1">
        <v>7</v>
      </c>
      <c r="AC204" s="1">
        <v>11</v>
      </c>
      <c r="AD204" s="1">
        <v>4</v>
      </c>
      <c r="AE204" s="1">
        <v>0</v>
      </c>
      <c r="AF204" s="1">
        <v>0</v>
      </c>
      <c r="AG204" s="1">
        <v>0</v>
      </c>
      <c r="AH204" s="106">
        <f t="shared" si="304"/>
        <v>0.53531598513011147</v>
      </c>
      <c r="AI204" s="106">
        <f t="shared" si="305"/>
        <v>0.10780669144981413</v>
      </c>
      <c r="AJ204" s="106">
        <f t="shared" si="306"/>
        <v>0.22304832713754646</v>
      </c>
      <c r="AK204" s="6">
        <f t="shared" si="307"/>
        <v>5.204460966542751E-2</v>
      </c>
      <c r="AL204" s="106">
        <f t="shared" si="308"/>
        <v>8.1784386617100371E-2</v>
      </c>
      <c r="AM204" s="38">
        <v>14868</v>
      </c>
      <c r="AN204" s="38">
        <v>18173</v>
      </c>
      <c r="AO204" s="106">
        <f t="shared" si="309"/>
        <v>0.86617100371747213</v>
      </c>
      <c r="AP204" s="1">
        <v>269</v>
      </c>
      <c r="AQ204" s="1">
        <v>75</v>
      </c>
      <c r="AR204" s="1">
        <v>123</v>
      </c>
      <c r="AS204" s="1">
        <v>146</v>
      </c>
      <c r="AT204" s="1">
        <v>14</v>
      </c>
      <c r="AU204" s="1">
        <v>31</v>
      </c>
      <c r="AV204" s="1">
        <v>74</v>
      </c>
      <c r="AW204" s="1">
        <v>22</v>
      </c>
      <c r="AX204" s="1">
        <v>3</v>
      </c>
      <c r="AY204" s="1">
        <v>0</v>
      </c>
      <c r="AZ204" s="11">
        <v>15</v>
      </c>
      <c r="BA204" s="1">
        <v>27</v>
      </c>
      <c r="BB204" s="1">
        <v>0</v>
      </c>
      <c r="BC204" s="1">
        <v>21</v>
      </c>
      <c r="BD204" s="1">
        <v>0</v>
      </c>
      <c r="BE204" s="1">
        <v>0</v>
      </c>
      <c r="BF204" s="1">
        <v>15</v>
      </c>
      <c r="BG204" s="1">
        <v>0</v>
      </c>
      <c r="BH204" s="1">
        <v>0</v>
      </c>
      <c r="BI204" s="106">
        <f t="shared" si="321"/>
        <v>0.33333333333333331</v>
      </c>
      <c r="BJ204" s="1">
        <v>10</v>
      </c>
      <c r="BK204" s="1">
        <v>3.5</v>
      </c>
      <c r="BL204" s="1">
        <v>2.2000000000000002</v>
      </c>
      <c r="BM204" s="1">
        <v>3.7</v>
      </c>
      <c r="BN204" s="1">
        <v>4.5</v>
      </c>
      <c r="BO204" s="1">
        <v>4.3</v>
      </c>
      <c r="BP204" s="1">
        <v>8.3000000000000007</v>
      </c>
      <c r="BQ204" s="1">
        <v>5.9</v>
      </c>
      <c r="BR204" s="1">
        <v>4.7</v>
      </c>
      <c r="BS204" s="1">
        <v>7.5</v>
      </c>
      <c r="BT204" s="1">
        <v>6.3</v>
      </c>
      <c r="BU204" s="1">
        <v>5.5</v>
      </c>
      <c r="BV204" s="1">
        <v>8.6</v>
      </c>
      <c r="BW204" s="1">
        <v>12.8</v>
      </c>
      <c r="BX204" s="1">
        <v>7.7</v>
      </c>
      <c r="BY204" s="1">
        <v>3.3</v>
      </c>
      <c r="BZ204" s="1">
        <v>0.6</v>
      </c>
      <c r="CA204" s="1">
        <v>0.6</v>
      </c>
      <c r="CB204" s="1">
        <f t="shared" si="310"/>
        <v>15.7</v>
      </c>
      <c r="CC204" s="1">
        <f t="shared" si="311"/>
        <v>59.300000000000004</v>
      </c>
      <c r="CD204" s="1">
        <f t="shared" si="312"/>
        <v>25.000000000000004</v>
      </c>
    </row>
    <row r="205" spans="1:82" x14ac:dyDescent="0.25">
      <c r="A205" s="7" t="s">
        <v>1670</v>
      </c>
      <c r="B205" t="s">
        <v>1671</v>
      </c>
      <c r="C205" s="1" t="s">
        <v>1672</v>
      </c>
      <c r="D205" s="1" t="s">
        <v>2099</v>
      </c>
      <c r="E205" t="s">
        <v>772</v>
      </c>
      <c r="F205" s="8" t="s">
        <v>773</v>
      </c>
      <c r="G205" s="8" t="s">
        <v>440</v>
      </c>
      <c r="H205" s="8" t="s">
        <v>1673</v>
      </c>
      <c r="I205" s="8" t="s">
        <v>1674</v>
      </c>
      <c r="J205" s="8">
        <v>5487508</v>
      </c>
      <c r="K205" s="8" t="s">
        <v>332</v>
      </c>
      <c r="L205" s="32">
        <v>3.2392394307040808</v>
      </c>
      <c r="M205" s="1">
        <v>3054</v>
      </c>
      <c r="N205" s="102">
        <f t="shared" si="293"/>
        <v>942.81391213374513</v>
      </c>
      <c r="O205" s="1">
        <v>1352</v>
      </c>
      <c r="P205" s="21">
        <v>2.2000000000000002</v>
      </c>
      <c r="Q205" s="1">
        <v>2975</v>
      </c>
      <c r="R205" s="1">
        <v>413</v>
      </c>
      <c r="S205" s="1">
        <v>182</v>
      </c>
      <c r="T205" s="1">
        <v>112</v>
      </c>
      <c r="U205" s="1">
        <v>116</v>
      </c>
      <c r="V205" s="1">
        <v>16</v>
      </c>
      <c r="W205" s="1">
        <v>87</v>
      </c>
      <c r="X205" s="1">
        <v>66</v>
      </c>
      <c r="Y205" s="1">
        <v>20</v>
      </c>
      <c r="Z205" s="1">
        <v>8</v>
      </c>
      <c r="AA205" s="1">
        <v>20</v>
      </c>
      <c r="AB205" s="1">
        <v>87</v>
      </c>
      <c r="AC205" s="1">
        <v>111</v>
      </c>
      <c r="AD205" s="1">
        <v>37</v>
      </c>
      <c r="AE205" s="1">
        <v>18</v>
      </c>
      <c r="AF205" s="1">
        <v>33</v>
      </c>
      <c r="AG205" s="1">
        <v>26</v>
      </c>
      <c r="AH205" s="106">
        <f t="shared" si="304"/>
        <v>0.52292899408284022</v>
      </c>
      <c r="AI205" s="106">
        <f t="shared" si="305"/>
        <v>9.7633136094674555E-2</v>
      </c>
      <c r="AJ205" s="106">
        <f t="shared" si="306"/>
        <v>0.1338757396449704</v>
      </c>
      <c r="AK205" s="6">
        <f t="shared" si="307"/>
        <v>1.4792899408284023E-2</v>
      </c>
      <c r="AL205" s="106">
        <f t="shared" si="308"/>
        <v>0.23076923076923078</v>
      </c>
      <c r="AM205" s="38">
        <v>23453</v>
      </c>
      <c r="AN205" s="38">
        <v>18640</v>
      </c>
      <c r="AO205" s="106">
        <f t="shared" si="309"/>
        <v>0.75443786982248517</v>
      </c>
      <c r="AP205" s="1">
        <v>1352</v>
      </c>
      <c r="AQ205" s="1">
        <v>288</v>
      </c>
      <c r="AR205" s="1">
        <v>505</v>
      </c>
      <c r="AS205" s="1">
        <v>847</v>
      </c>
      <c r="AT205" s="1">
        <v>46</v>
      </c>
      <c r="AU205" s="1">
        <v>129</v>
      </c>
      <c r="AV205" s="1">
        <v>374</v>
      </c>
      <c r="AW205" s="1">
        <v>106</v>
      </c>
      <c r="AX205" s="1">
        <v>8</v>
      </c>
      <c r="AY205" s="1">
        <v>89</v>
      </c>
      <c r="AZ205" s="11">
        <v>68</v>
      </c>
      <c r="BA205" s="1">
        <v>6</v>
      </c>
      <c r="BB205" s="1">
        <v>20</v>
      </c>
      <c r="BC205" s="1">
        <v>50</v>
      </c>
      <c r="BD205" s="1">
        <v>57</v>
      </c>
      <c r="BE205" s="1">
        <v>0</v>
      </c>
      <c r="BF205" s="1">
        <v>207</v>
      </c>
      <c r="BG205" s="1">
        <v>0</v>
      </c>
      <c r="BH205" s="1">
        <v>0</v>
      </c>
      <c r="BI205" s="106">
        <f t="shared" si="321"/>
        <v>0.41637931034482761</v>
      </c>
      <c r="BJ205" s="1">
        <v>7.1</v>
      </c>
      <c r="BK205" s="1">
        <v>7.7</v>
      </c>
      <c r="BL205" s="1">
        <v>3</v>
      </c>
      <c r="BM205" s="1">
        <v>8.6</v>
      </c>
      <c r="BN205" s="1">
        <v>3.2</v>
      </c>
      <c r="BO205" s="1">
        <v>5.8</v>
      </c>
      <c r="BP205" s="1">
        <v>7.4</v>
      </c>
      <c r="BQ205" s="1">
        <v>3</v>
      </c>
      <c r="BR205" s="1">
        <v>9.3000000000000007</v>
      </c>
      <c r="BS205" s="1">
        <v>2.7</v>
      </c>
      <c r="BT205" s="1">
        <v>4.7</v>
      </c>
      <c r="BU205" s="1">
        <v>6.7</v>
      </c>
      <c r="BV205" s="1">
        <v>10.7</v>
      </c>
      <c r="BW205" s="1">
        <v>4.2</v>
      </c>
      <c r="BX205" s="1">
        <v>4.4000000000000004</v>
      </c>
      <c r="BY205" s="1">
        <v>7.4</v>
      </c>
      <c r="BZ205" s="1">
        <v>1.2</v>
      </c>
      <c r="CA205" s="1">
        <v>2.7</v>
      </c>
      <c r="CB205" s="1">
        <f t="shared" si="310"/>
        <v>17.8</v>
      </c>
      <c r="CC205" s="1">
        <f t="shared" si="311"/>
        <v>62.100000000000009</v>
      </c>
      <c r="CD205" s="1">
        <f t="shared" si="312"/>
        <v>19.899999999999999</v>
      </c>
    </row>
    <row r="206" spans="1:82" s="18" customFormat="1" x14ac:dyDescent="0.25">
      <c r="A206" s="17" t="s">
        <v>59</v>
      </c>
      <c r="B206" s="42" t="s">
        <v>1984</v>
      </c>
      <c r="D206" s="18" t="s">
        <v>2098</v>
      </c>
      <c r="I206" s="110"/>
      <c r="J206" s="110">
        <v>54059</v>
      </c>
      <c r="K206" s="110" t="s">
        <v>58</v>
      </c>
      <c r="L206" s="34">
        <f>SUM(L200:L205)</f>
        <v>423.76271025248752</v>
      </c>
      <c r="M206" s="17">
        <v>23821</v>
      </c>
      <c r="N206" s="19">
        <f t="shared" si="293"/>
        <v>56.213063168788267</v>
      </c>
      <c r="O206" s="17">
        <v>9110</v>
      </c>
      <c r="P206" s="22">
        <v>2.61</v>
      </c>
      <c r="Q206" s="17">
        <v>23742</v>
      </c>
      <c r="R206" s="17">
        <v>1435</v>
      </c>
      <c r="S206" s="17">
        <v>994</v>
      </c>
      <c r="T206" s="17">
        <v>701</v>
      </c>
      <c r="U206" s="17">
        <v>562</v>
      </c>
      <c r="V206" s="17">
        <v>351</v>
      </c>
      <c r="W206" s="17">
        <v>471</v>
      </c>
      <c r="X206" s="17">
        <v>561</v>
      </c>
      <c r="Y206" s="17">
        <v>351</v>
      </c>
      <c r="Z206" s="17">
        <v>390</v>
      </c>
      <c r="AA206" s="17">
        <v>701</v>
      </c>
      <c r="AB206" s="17">
        <v>668</v>
      </c>
      <c r="AC206" s="17">
        <v>961</v>
      </c>
      <c r="AD206" s="17">
        <v>440</v>
      </c>
      <c r="AE206" s="17">
        <v>244</v>
      </c>
      <c r="AF206" s="17">
        <v>176</v>
      </c>
      <c r="AG206" s="17">
        <v>104</v>
      </c>
      <c r="AH206" s="113">
        <f t="shared" si="304"/>
        <v>0.34357848518111966</v>
      </c>
      <c r="AI206" s="113">
        <f t="shared" si="305"/>
        <v>0.10021953896816685</v>
      </c>
      <c r="AJ206" s="113">
        <f t="shared" si="306"/>
        <v>0.19462129527991218</v>
      </c>
      <c r="AK206" s="113">
        <f t="shared" si="307"/>
        <v>7.694840834248079E-2</v>
      </c>
      <c r="AL206" s="113">
        <f t="shared" si="308"/>
        <v>0.28463227222832055</v>
      </c>
      <c r="AM206" s="37">
        <v>19631</v>
      </c>
      <c r="AN206" s="37">
        <v>35349</v>
      </c>
      <c r="AO206" s="113">
        <f t="shared" si="309"/>
        <v>0.63841931942919872</v>
      </c>
      <c r="AP206" s="17">
        <v>9110</v>
      </c>
      <c r="AQ206" s="17">
        <v>2549</v>
      </c>
      <c r="AR206" s="17">
        <v>6656</v>
      </c>
      <c r="AS206" s="17">
        <v>2454</v>
      </c>
      <c r="AT206" s="17">
        <v>395</v>
      </c>
      <c r="AU206" s="17">
        <v>627</v>
      </c>
      <c r="AV206" s="17">
        <v>1481</v>
      </c>
      <c r="AW206" s="17">
        <v>702</v>
      </c>
      <c r="AX206" s="17">
        <v>301</v>
      </c>
      <c r="AY206" s="17">
        <v>291</v>
      </c>
      <c r="AZ206" s="112">
        <v>951</v>
      </c>
      <c r="BA206" s="17">
        <v>210</v>
      </c>
      <c r="BB206" s="17">
        <v>88</v>
      </c>
      <c r="BC206" s="17">
        <v>1169</v>
      </c>
      <c r="BD206" s="17">
        <v>106</v>
      </c>
      <c r="BE206" s="17">
        <v>28</v>
      </c>
      <c r="BF206" s="17">
        <v>1842</v>
      </c>
      <c r="BG206" s="17">
        <v>44</v>
      </c>
      <c r="BH206" s="17">
        <v>0</v>
      </c>
      <c r="BI206" s="113">
        <f t="shared" si="321"/>
        <v>0.22926533090467516</v>
      </c>
      <c r="BJ206" s="17">
        <v>5.8</v>
      </c>
      <c r="BK206" s="17">
        <v>4.9000000000000004</v>
      </c>
      <c r="BL206" s="17">
        <v>7.3</v>
      </c>
      <c r="BM206" s="17">
        <v>6.1</v>
      </c>
      <c r="BN206" s="17">
        <v>4.5</v>
      </c>
      <c r="BO206" s="17">
        <v>5.4</v>
      </c>
      <c r="BP206" s="17">
        <v>5.2</v>
      </c>
      <c r="BQ206" s="17">
        <v>5.4</v>
      </c>
      <c r="BR206" s="17">
        <v>6.8</v>
      </c>
      <c r="BS206" s="17">
        <v>6.5</v>
      </c>
      <c r="BT206" s="17">
        <v>6.6</v>
      </c>
      <c r="BU206" s="17">
        <v>7.3</v>
      </c>
      <c r="BV206" s="17">
        <v>8.1</v>
      </c>
      <c r="BW206" s="17">
        <v>6.7</v>
      </c>
      <c r="BX206" s="17">
        <v>6.7</v>
      </c>
      <c r="BY206" s="17">
        <v>4</v>
      </c>
      <c r="BZ206" s="17">
        <v>1.4</v>
      </c>
      <c r="CA206" s="17">
        <v>1.3</v>
      </c>
      <c r="CB206" s="112">
        <f t="shared" si="310"/>
        <v>18</v>
      </c>
      <c r="CC206" s="112">
        <f t="shared" si="311"/>
        <v>61.9</v>
      </c>
      <c r="CD206" s="112">
        <f t="shared" si="312"/>
        <v>20.099999999999998</v>
      </c>
    </row>
    <row r="207" spans="1:82" s="25" customFormat="1" x14ac:dyDescent="0.25">
      <c r="A207" s="24" t="s">
        <v>1830</v>
      </c>
      <c r="B207" s="25" t="s">
        <v>1831</v>
      </c>
      <c r="C207" s="26" t="s">
        <v>1832</v>
      </c>
      <c r="D207" s="26" t="s">
        <v>2097</v>
      </c>
      <c r="E207" s="25" t="s">
        <v>593</v>
      </c>
      <c r="F207" s="27" t="s">
        <v>594</v>
      </c>
      <c r="G207" s="27" t="s">
        <v>440</v>
      </c>
      <c r="H207" s="27" t="s">
        <v>1833</v>
      </c>
      <c r="I207" s="27" t="s">
        <v>1834</v>
      </c>
      <c r="J207" s="27" t="s">
        <v>1978</v>
      </c>
      <c r="K207" s="27" t="s">
        <v>1978</v>
      </c>
      <c r="L207" s="33">
        <v>351.54287024872093</v>
      </c>
      <c r="M207" s="26">
        <f>M213-M212-M211-M210-M209-M208</f>
        <v>68658</v>
      </c>
      <c r="N207" s="29">
        <f t="shared" si="293"/>
        <v>195.30477165252594</v>
      </c>
      <c r="O207" s="26">
        <f>O213-O212-O211-O210-O209-O208</f>
        <v>28248</v>
      </c>
      <c r="P207" s="28">
        <f>Q207/O207</f>
        <v>2.3998867176437271</v>
      </c>
      <c r="Q207" s="26">
        <f>Q213-Q212-Q211-Q210-Q209-Q208</f>
        <v>67792</v>
      </c>
      <c r="R207" s="26">
        <f>R213-R212-R211-R210-R209-R208</f>
        <v>1676</v>
      </c>
      <c r="S207" s="26">
        <f t="shared" ref="S207:AG207" si="322">S213-S212-S211-S210-S209-S208</f>
        <v>1011</v>
      </c>
      <c r="T207" s="26">
        <f t="shared" si="322"/>
        <v>1060</v>
      </c>
      <c r="U207" s="26">
        <f t="shared" si="322"/>
        <v>1476</v>
      </c>
      <c r="V207" s="26">
        <f t="shared" si="322"/>
        <v>1564</v>
      </c>
      <c r="W207" s="26">
        <f t="shared" si="322"/>
        <v>919</v>
      </c>
      <c r="X207" s="26">
        <f t="shared" si="322"/>
        <v>1082</v>
      </c>
      <c r="Y207" s="26">
        <f t="shared" si="322"/>
        <v>1022</v>
      </c>
      <c r="Z207" s="26">
        <f t="shared" si="322"/>
        <v>923</v>
      </c>
      <c r="AA207" s="26">
        <f t="shared" si="322"/>
        <v>2643</v>
      </c>
      <c r="AB207" s="26">
        <f t="shared" si="322"/>
        <v>2344</v>
      </c>
      <c r="AC207" s="26">
        <f t="shared" si="322"/>
        <v>2595</v>
      </c>
      <c r="AD207" s="26">
        <f t="shared" si="322"/>
        <v>2629</v>
      </c>
      <c r="AE207" s="26">
        <f t="shared" si="322"/>
        <v>1987</v>
      </c>
      <c r="AF207" s="26">
        <f t="shared" si="322"/>
        <v>2531</v>
      </c>
      <c r="AG207" s="26">
        <f t="shared" si="322"/>
        <v>2786</v>
      </c>
      <c r="AH207" s="121">
        <f t="shared" si="304"/>
        <v>0.1326465590484282</v>
      </c>
      <c r="AI207" s="121">
        <f t="shared" si="305"/>
        <v>0.10761823845935996</v>
      </c>
      <c r="AJ207" s="121">
        <f t="shared" si="306"/>
        <v>0.13969130557915604</v>
      </c>
      <c r="AK207" s="122">
        <f t="shared" si="307"/>
        <v>9.3564146134239592E-2</v>
      </c>
      <c r="AL207" s="121">
        <f t="shared" si="308"/>
        <v>0.52647975077881615</v>
      </c>
      <c r="AM207" s="39">
        <v>36502</v>
      </c>
      <c r="AN207" s="39">
        <v>56466</v>
      </c>
      <c r="AO207" s="121">
        <f t="shared" si="309"/>
        <v>0.37995610308694422</v>
      </c>
      <c r="AP207" s="26">
        <f>AP213-AP212-AP211-AP210-AP209-AP208</f>
        <v>28248</v>
      </c>
      <c r="AQ207" s="26">
        <f t="shared" ref="AQ207:AS207" si="323">AQ213-AQ212-AQ211-AQ210-AQ209-AQ208</f>
        <v>3054</v>
      </c>
      <c r="AR207" s="26">
        <f t="shared" si="323"/>
        <v>18361</v>
      </c>
      <c r="AS207" s="26">
        <f t="shared" si="323"/>
        <v>9887</v>
      </c>
      <c r="AT207" s="26">
        <f>AT213-AT212-AT211-AT210-AT209-AT208</f>
        <v>223</v>
      </c>
      <c r="AU207" s="26">
        <f t="shared" ref="AU207:BC207" si="324">AU213-AU212-AU211-AU210-AU209-AU208</f>
        <v>242</v>
      </c>
      <c r="AV207" s="26">
        <f t="shared" si="324"/>
        <v>2804</v>
      </c>
      <c r="AW207" s="26">
        <f t="shared" si="324"/>
        <v>928</v>
      </c>
      <c r="AX207" s="26">
        <f t="shared" si="324"/>
        <v>685</v>
      </c>
      <c r="AY207" s="26">
        <f t="shared" si="324"/>
        <v>2232</v>
      </c>
      <c r="AZ207" s="26">
        <f t="shared" si="324"/>
        <v>992</v>
      </c>
      <c r="BA207" s="26">
        <f t="shared" si="324"/>
        <v>1086</v>
      </c>
      <c r="BB207" s="26">
        <f t="shared" si="324"/>
        <v>892</v>
      </c>
      <c r="BC207" s="26">
        <f t="shared" si="324"/>
        <v>2879</v>
      </c>
      <c r="BD207" s="26">
        <f t="shared" ref="BD207" si="325">BD213-BD212-BD211-BD210-BD209-BD208</f>
        <v>1443</v>
      </c>
      <c r="BE207" s="26">
        <f t="shared" ref="BE207" si="326">BE213-BE212-BE211-BE210-BE209-BE208</f>
        <v>628</v>
      </c>
      <c r="BF207" s="26">
        <f t="shared" ref="BF207" si="327">BF213-BF212-BF211-BF210-BF209-BF208</f>
        <v>10746</v>
      </c>
      <c r="BG207" s="26">
        <f t="shared" ref="BG207" si="328">BG213-BG212-BG211-BG210-BG209-BG208</f>
        <v>1416</v>
      </c>
      <c r="BH207" s="26">
        <f t="shared" ref="BH207" si="329">BH213-BH212-BH211-BH210-BH209-BH208</f>
        <v>200</v>
      </c>
      <c r="BI207" s="121">
        <f t="shared" si="321"/>
        <v>0.24660534384581692</v>
      </c>
      <c r="BJ207" s="26">
        <v>4.8</v>
      </c>
      <c r="BK207" s="26">
        <v>4.5</v>
      </c>
      <c r="BL207" s="26">
        <v>4.5999999999999996</v>
      </c>
      <c r="BM207" s="26">
        <v>8.1999999999999993</v>
      </c>
      <c r="BN207" s="26">
        <v>15.2</v>
      </c>
      <c r="BO207" s="26">
        <v>8.6</v>
      </c>
      <c r="BP207" s="26">
        <v>7.6</v>
      </c>
      <c r="BQ207" s="26">
        <v>6.6</v>
      </c>
      <c r="BR207" s="26">
        <v>6.1</v>
      </c>
      <c r="BS207" s="26">
        <v>5.2</v>
      </c>
      <c r="BT207" s="26">
        <v>5.2</v>
      </c>
      <c r="BU207" s="26">
        <v>5.3</v>
      </c>
      <c r="BV207" s="26">
        <v>5.5</v>
      </c>
      <c r="BW207" s="26">
        <v>4.2</v>
      </c>
      <c r="BX207" s="26">
        <v>3.7</v>
      </c>
      <c r="BY207" s="26">
        <v>2.2000000000000002</v>
      </c>
      <c r="BZ207" s="26">
        <v>1.3</v>
      </c>
      <c r="CA207" s="26">
        <v>1.1000000000000001</v>
      </c>
      <c r="CB207" s="115">
        <f t="shared" si="310"/>
        <v>13.9</v>
      </c>
      <c r="CC207" s="115">
        <f t="shared" si="311"/>
        <v>73.500000000000014</v>
      </c>
      <c r="CD207" s="115">
        <f t="shared" si="312"/>
        <v>12.500000000000002</v>
      </c>
    </row>
    <row r="208" spans="1:82" x14ac:dyDescent="0.25">
      <c r="A208" s="7" t="s">
        <v>590</v>
      </c>
      <c r="B208" t="s">
        <v>591</v>
      </c>
      <c r="C208" s="1" t="s">
        <v>592</v>
      </c>
      <c r="D208" s="1" t="s">
        <v>2099</v>
      </c>
      <c r="E208" t="s">
        <v>593</v>
      </c>
      <c r="F208" s="8" t="s">
        <v>594</v>
      </c>
      <c r="G208" s="8" t="s">
        <v>440</v>
      </c>
      <c r="H208" s="8" t="s">
        <v>595</v>
      </c>
      <c r="I208" s="8" t="s">
        <v>596</v>
      </c>
      <c r="J208" s="8">
        <v>5408092</v>
      </c>
      <c r="K208" s="8" t="s">
        <v>132</v>
      </c>
      <c r="L208" s="32">
        <v>0.30849268598780466</v>
      </c>
      <c r="M208" s="1">
        <v>58</v>
      </c>
      <c r="N208" s="102">
        <f t="shared" si="293"/>
        <v>188.01094040295288</v>
      </c>
      <c r="O208" s="1">
        <v>36</v>
      </c>
      <c r="P208" s="21">
        <v>1.61</v>
      </c>
      <c r="Q208" s="1">
        <v>58</v>
      </c>
      <c r="R208" s="1">
        <v>0</v>
      </c>
      <c r="S208" s="1">
        <v>0</v>
      </c>
      <c r="T208" s="1">
        <v>0</v>
      </c>
      <c r="U208" s="1">
        <v>0</v>
      </c>
      <c r="V208" s="1">
        <v>0</v>
      </c>
      <c r="W208" s="1">
        <v>11</v>
      </c>
      <c r="X208" s="1">
        <v>5</v>
      </c>
      <c r="Y208" s="1">
        <v>2</v>
      </c>
      <c r="Z208" s="1">
        <v>0</v>
      </c>
      <c r="AA208" s="1">
        <v>6</v>
      </c>
      <c r="AB208" s="1">
        <v>4</v>
      </c>
      <c r="AC208" s="1">
        <v>0</v>
      </c>
      <c r="AD208" s="1">
        <v>4</v>
      </c>
      <c r="AE208" s="1">
        <v>0</v>
      </c>
      <c r="AF208" s="1">
        <v>0</v>
      </c>
      <c r="AG208" s="1">
        <v>4</v>
      </c>
      <c r="AH208" s="106">
        <f t="shared" si="304"/>
        <v>0</v>
      </c>
      <c r="AI208" s="106">
        <f t="shared" si="305"/>
        <v>0</v>
      </c>
      <c r="AJ208" s="106">
        <f t="shared" si="306"/>
        <v>0.5</v>
      </c>
      <c r="AK208" s="6">
        <f t="shared" si="307"/>
        <v>0.16666666666666666</v>
      </c>
      <c r="AL208" s="106">
        <f t="shared" si="308"/>
        <v>0.33333333333333331</v>
      </c>
      <c r="AM208" s="38">
        <v>51981</v>
      </c>
      <c r="AN208" s="38">
        <v>48750</v>
      </c>
      <c r="AO208" s="106">
        <f t="shared" si="309"/>
        <v>0.5</v>
      </c>
      <c r="AP208" s="1">
        <v>36</v>
      </c>
      <c r="AQ208" s="1">
        <v>25</v>
      </c>
      <c r="AR208" s="1">
        <v>24</v>
      </c>
      <c r="AS208" s="1">
        <v>12</v>
      </c>
      <c r="AT208" s="1">
        <v>0</v>
      </c>
      <c r="AU208" s="1">
        <v>0</v>
      </c>
      <c r="AV208" s="1">
        <v>0</v>
      </c>
      <c r="AW208" s="1">
        <v>7</v>
      </c>
      <c r="AX208" s="1">
        <v>4</v>
      </c>
      <c r="AY208" s="1">
        <v>0</v>
      </c>
      <c r="AZ208" s="11">
        <v>7</v>
      </c>
      <c r="BA208" s="1">
        <v>0</v>
      </c>
      <c r="BB208" s="1">
        <v>0</v>
      </c>
      <c r="BC208" s="1">
        <v>10</v>
      </c>
      <c r="BD208" s="1">
        <v>0</v>
      </c>
      <c r="BE208" s="1">
        <v>0</v>
      </c>
      <c r="BF208" s="1">
        <v>8</v>
      </c>
      <c r="BG208" s="1">
        <v>0</v>
      </c>
      <c r="BH208" s="1">
        <v>0</v>
      </c>
      <c r="BI208" s="106">
        <f t="shared" si="321"/>
        <v>0</v>
      </c>
      <c r="BJ208" s="1">
        <v>0</v>
      </c>
      <c r="BK208" s="1">
        <v>0</v>
      </c>
      <c r="BL208" s="1">
        <v>0</v>
      </c>
      <c r="BM208" s="1">
        <v>1.7</v>
      </c>
      <c r="BN208" s="1">
        <v>6.9</v>
      </c>
      <c r="BO208" s="1">
        <v>5.2</v>
      </c>
      <c r="BP208" s="1">
        <v>0</v>
      </c>
      <c r="BQ208" s="1">
        <v>8.6</v>
      </c>
      <c r="BR208" s="1">
        <v>5.2</v>
      </c>
      <c r="BS208" s="1">
        <v>0</v>
      </c>
      <c r="BT208" s="1">
        <v>12.1</v>
      </c>
      <c r="BU208" s="1">
        <v>0</v>
      </c>
      <c r="BV208" s="1">
        <v>25.9</v>
      </c>
      <c r="BW208" s="1">
        <v>17.2</v>
      </c>
      <c r="BX208" s="1">
        <v>3.4</v>
      </c>
      <c r="BY208" s="1">
        <v>13.8</v>
      </c>
      <c r="BZ208" s="1">
        <v>0</v>
      </c>
      <c r="CA208" s="1">
        <v>0</v>
      </c>
      <c r="CB208" s="1">
        <f t="shared" si="310"/>
        <v>0</v>
      </c>
      <c r="CC208" s="1">
        <f t="shared" si="311"/>
        <v>65.599999999999994</v>
      </c>
      <c r="CD208" s="1">
        <f t="shared" si="312"/>
        <v>34.4</v>
      </c>
    </row>
    <row r="209" spans="1:82" x14ac:dyDescent="0.25">
      <c r="A209" s="7" t="s">
        <v>931</v>
      </c>
      <c r="B209" t="s">
        <v>932</v>
      </c>
      <c r="C209" s="1" t="s">
        <v>933</v>
      </c>
      <c r="D209" s="1" t="s">
        <v>2099</v>
      </c>
      <c r="E209" t="s">
        <v>593</v>
      </c>
      <c r="F209" s="8" t="s">
        <v>594</v>
      </c>
      <c r="G209" s="8" t="s">
        <v>440</v>
      </c>
      <c r="H209" s="8" t="s">
        <v>934</v>
      </c>
      <c r="I209" s="8" t="s">
        <v>935</v>
      </c>
      <c r="J209" s="8">
        <v>5432932</v>
      </c>
      <c r="K209" s="8" t="s">
        <v>192</v>
      </c>
      <c r="L209" s="32">
        <v>1.297088843680805</v>
      </c>
      <c r="M209" s="1">
        <v>1566</v>
      </c>
      <c r="N209" s="102">
        <f t="shared" si="293"/>
        <v>1207.3189956334018</v>
      </c>
      <c r="O209" s="1">
        <v>637</v>
      </c>
      <c r="P209" s="21">
        <v>2.46</v>
      </c>
      <c r="Q209" s="1">
        <v>1566</v>
      </c>
      <c r="R209" s="1">
        <v>116</v>
      </c>
      <c r="S209" s="1">
        <v>27</v>
      </c>
      <c r="T209" s="1">
        <v>40</v>
      </c>
      <c r="U209" s="1">
        <v>43</v>
      </c>
      <c r="V209" s="1">
        <v>98</v>
      </c>
      <c r="W209" s="1">
        <v>122</v>
      </c>
      <c r="X209" s="1">
        <v>8</v>
      </c>
      <c r="Y209" s="1">
        <v>3</v>
      </c>
      <c r="Z209" s="1">
        <v>5</v>
      </c>
      <c r="AA209" s="1">
        <v>58</v>
      </c>
      <c r="AB209" s="1">
        <v>49</v>
      </c>
      <c r="AC209" s="1">
        <v>29</v>
      </c>
      <c r="AD209" s="1">
        <v>9</v>
      </c>
      <c r="AE209" s="1">
        <v>7</v>
      </c>
      <c r="AF209" s="1">
        <v>23</v>
      </c>
      <c r="AG209" s="1">
        <v>0</v>
      </c>
      <c r="AH209" s="106">
        <f t="shared" si="304"/>
        <v>0.28728414442700156</v>
      </c>
      <c r="AI209" s="106">
        <f t="shared" si="305"/>
        <v>0.22135007849293564</v>
      </c>
      <c r="AJ209" s="106">
        <f t="shared" si="306"/>
        <v>0.21664050235478807</v>
      </c>
      <c r="AK209" s="6">
        <f t="shared" si="307"/>
        <v>9.1051805337519623E-2</v>
      </c>
      <c r="AL209" s="106">
        <f t="shared" si="308"/>
        <v>0.18367346938775511</v>
      </c>
      <c r="AM209" s="38">
        <v>16427</v>
      </c>
      <c r="AN209" s="38">
        <v>29018</v>
      </c>
      <c r="AO209" s="106">
        <f t="shared" si="309"/>
        <v>0.72527472527472525</v>
      </c>
      <c r="AP209" s="1">
        <v>637</v>
      </c>
      <c r="AQ209" s="1">
        <v>85</v>
      </c>
      <c r="AR209" s="1">
        <v>243</v>
      </c>
      <c r="AS209" s="1">
        <v>394</v>
      </c>
      <c r="AT209" s="1">
        <v>5</v>
      </c>
      <c r="AU209" s="1">
        <v>0</v>
      </c>
      <c r="AV209" s="1">
        <v>107</v>
      </c>
      <c r="AW209" s="1">
        <v>80</v>
      </c>
      <c r="AX209" s="1">
        <v>89</v>
      </c>
      <c r="AY209" s="1">
        <v>94</v>
      </c>
      <c r="AZ209" s="11">
        <v>8</v>
      </c>
      <c r="BA209" s="1">
        <v>8</v>
      </c>
      <c r="BB209" s="1">
        <v>0</v>
      </c>
      <c r="BC209" s="1">
        <v>66</v>
      </c>
      <c r="BD209" s="1">
        <v>9</v>
      </c>
      <c r="BE209" s="1">
        <v>0</v>
      </c>
      <c r="BF209" s="1">
        <v>68</v>
      </c>
      <c r="BG209" s="1">
        <v>0</v>
      </c>
      <c r="BH209" s="1">
        <v>0</v>
      </c>
      <c r="BI209" s="106">
        <f t="shared" si="321"/>
        <v>0.37640449438202245</v>
      </c>
      <c r="BJ209" s="1">
        <v>1.9</v>
      </c>
      <c r="BK209" s="1">
        <v>2.4</v>
      </c>
      <c r="BL209" s="1">
        <v>4</v>
      </c>
      <c r="BM209" s="1">
        <v>7.9</v>
      </c>
      <c r="BN209" s="1">
        <v>38.799999999999997</v>
      </c>
      <c r="BO209" s="1">
        <v>5.6</v>
      </c>
      <c r="BP209" s="1">
        <v>8.3000000000000007</v>
      </c>
      <c r="BQ209" s="1">
        <v>3.1</v>
      </c>
      <c r="BR209" s="1">
        <v>1.8</v>
      </c>
      <c r="BS209" s="1">
        <v>1.7</v>
      </c>
      <c r="BT209" s="1">
        <v>6.4</v>
      </c>
      <c r="BU209" s="1">
        <v>3</v>
      </c>
      <c r="BV209" s="1">
        <v>1.1000000000000001</v>
      </c>
      <c r="BW209" s="1">
        <v>6.9</v>
      </c>
      <c r="BX209" s="1">
        <v>3.8</v>
      </c>
      <c r="BY209" s="1">
        <v>1.2</v>
      </c>
      <c r="BZ209" s="1">
        <v>1.3</v>
      </c>
      <c r="CA209" s="1">
        <v>0.9</v>
      </c>
      <c r="CB209" s="1">
        <f t="shared" si="310"/>
        <v>8.3000000000000007</v>
      </c>
      <c r="CC209" s="1">
        <f t="shared" si="311"/>
        <v>77.7</v>
      </c>
      <c r="CD209" s="1">
        <f t="shared" si="312"/>
        <v>14.1</v>
      </c>
    </row>
    <row r="210" spans="1:82" x14ac:dyDescent="0.25">
      <c r="A210" s="7" t="s">
        <v>1199</v>
      </c>
      <c r="B210" t="s">
        <v>1200</v>
      </c>
      <c r="C210" s="1" t="s">
        <v>1201</v>
      </c>
      <c r="D210" s="1" t="s">
        <v>2099</v>
      </c>
      <c r="E210" t="s">
        <v>593</v>
      </c>
      <c r="F210" s="8" t="s">
        <v>594</v>
      </c>
      <c r="G210" s="8" t="s">
        <v>440</v>
      </c>
      <c r="H210" s="8" t="s">
        <v>1202</v>
      </c>
      <c r="I210" s="8" t="s">
        <v>1203</v>
      </c>
      <c r="J210" s="8">
        <v>5455756</v>
      </c>
      <c r="K210" s="8" t="s">
        <v>242</v>
      </c>
      <c r="L210" s="32">
        <v>10.424634799122986</v>
      </c>
      <c r="M210" s="1">
        <v>29316</v>
      </c>
      <c r="N210" s="102">
        <f t="shared" si="293"/>
        <v>2812.1848453114467</v>
      </c>
      <c r="O210" s="1">
        <v>11637</v>
      </c>
      <c r="P210" s="21">
        <v>2.12</v>
      </c>
      <c r="Q210" s="1">
        <v>24716</v>
      </c>
      <c r="R210" s="1">
        <v>2392</v>
      </c>
      <c r="S210" s="1">
        <v>726</v>
      </c>
      <c r="T210" s="1">
        <v>630</v>
      </c>
      <c r="U210" s="1">
        <v>690</v>
      </c>
      <c r="V210" s="1">
        <v>507</v>
      </c>
      <c r="W210" s="1">
        <v>383</v>
      </c>
      <c r="X210" s="1">
        <v>652</v>
      </c>
      <c r="Y210" s="1">
        <v>350</v>
      </c>
      <c r="Z210" s="1">
        <v>366</v>
      </c>
      <c r="AA210" s="1">
        <v>760</v>
      </c>
      <c r="AB210" s="1">
        <v>647</v>
      </c>
      <c r="AC210" s="1">
        <v>929</v>
      </c>
      <c r="AD210" s="1">
        <v>1029</v>
      </c>
      <c r="AE210" s="1">
        <v>473</v>
      </c>
      <c r="AF210" s="1">
        <v>462</v>
      </c>
      <c r="AG210" s="1">
        <v>641</v>
      </c>
      <c r="AH210" s="106">
        <f t="shared" si="304"/>
        <v>0.3220761364612873</v>
      </c>
      <c r="AI210" s="106">
        <f t="shared" si="305"/>
        <v>0.102861562258314</v>
      </c>
      <c r="AJ210" s="106">
        <f t="shared" si="306"/>
        <v>0.15046833376299734</v>
      </c>
      <c r="AK210" s="6">
        <f t="shared" si="307"/>
        <v>6.5308928417977141E-2</v>
      </c>
      <c r="AL210" s="106">
        <f t="shared" si="308"/>
        <v>0.35928503909942427</v>
      </c>
      <c r="AM210" s="38">
        <v>26824</v>
      </c>
      <c r="AN210" s="38">
        <v>36991</v>
      </c>
      <c r="AO210" s="106">
        <f t="shared" si="309"/>
        <v>0.57540603248259858</v>
      </c>
      <c r="AP210" s="1">
        <v>11637</v>
      </c>
      <c r="AQ210" s="1">
        <v>2202</v>
      </c>
      <c r="AR210" s="1">
        <v>4842</v>
      </c>
      <c r="AS210" s="1">
        <v>6795</v>
      </c>
      <c r="AT210" s="1">
        <v>28</v>
      </c>
      <c r="AU210" s="1">
        <v>81</v>
      </c>
      <c r="AV210" s="1">
        <v>3111</v>
      </c>
      <c r="AW210" s="1">
        <v>330</v>
      </c>
      <c r="AX210" s="1">
        <v>312</v>
      </c>
      <c r="AY210" s="1">
        <v>930</v>
      </c>
      <c r="AZ210" s="11">
        <v>658</v>
      </c>
      <c r="BA210" s="1">
        <v>448</v>
      </c>
      <c r="BB210" s="1">
        <v>201</v>
      </c>
      <c r="BC210" s="1">
        <v>708</v>
      </c>
      <c r="BD210" s="1">
        <v>434</v>
      </c>
      <c r="BE210" s="1">
        <v>239</v>
      </c>
      <c r="BF210" s="1">
        <v>3163</v>
      </c>
      <c r="BG210" s="1">
        <v>297</v>
      </c>
      <c r="BH210" s="1">
        <v>39</v>
      </c>
      <c r="BI210" s="106">
        <f t="shared" si="321"/>
        <v>0.41169505419437108</v>
      </c>
      <c r="BJ210" s="1">
        <v>3.1</v>
      </c>
      <c r="BK210" s="1">
        <v>3.1</v>
      </c>
      <c r="BL210" s="1">
        <v>3</v>
      </c>
      <c r="BM210" s="1">
        <v>16.5</v>
      </c>
      <c r="BN210" s="1">
        <v>25.7</v>
      </c>
      <c r="BO210" s="1">
        <v>7.5</v>
      </c>
      <c r="BP210" s="1">
        <v>7.5</v>
      </c>
      <c r="BQ210" s="1">
        <v>4.7</v>
      </c>
      <c r="BR210" s="1">
        <v>4.0999999999999996</v>
      </c>
      <c r="BS210" s="1">
        <v>3</v>
      </c>
      <c r="BT210" s="1">
        <v>4.3</v>
      </c>
      <c r="BU210" s="1">
        <v>3.6</v>
      </c>
      <c r="BV210" s="1">
        <v>4.5</v>
      </c>
      <c r="BW210" s="1">
        <v>2.9</v>
      </c>
      <c r="BX210" s="1">
        <v>3.2</v>
      </c>
      <c r="BY210" s="1">
        <v>1.3</v>
      </c>
      <c r="BZ210" s="1">
        <v>0.9</v>
      </c>
      <c r="CA210" s="1">
        <v>1.2</v>
      </c>
      <c r="CB210" s="1">
        <f t="shared" si="310"/>
        <v>9.1999999999999993</v>
      </c>
      <c r="CC210" s="1">
        <f t="shared" si="311"/>
        <v>81.399999999999991</v>
      </c>
      <c r="CD210" s="1">
        <f t="shared" si="312"/>
        <v>9.4999999999999982</v>
      </c>
    </row>
    <row r="211" spans="1:82" x14ac:dyDescent="0.25">
      <c r="A211" s="7" t="s">
        <v>1515</v>
      </c>
      <c r="B211" t="s">
        <v>1516</v>
      </c>
      <c r="C211" s="1" t="s">
        <v>1517</v>
      </c>
      <c r="D211" s="1" t="s">
        <v>2099</v>
      </c>
      <c r="E211" t="s">
        <v>593</v>
      </c>
      <c r="F211" s="8" t="s">
        <v>594</v>
      </c>
      <c r="G211" s="8" t="s">
        <v>440</v>
      </c>
      <c r="H211" s="8" t="s">
        <v>1518</v>
      </c>
      <c r="I211" s="8" t="s">
        <v>1519</v>
      </c>
      <c r="J211" s="8">
        <v>5476516</v>
      </c>
      <c r="K211" s="8" t="s">
        <v>302</v>
      </c>
      <c r="L211" s="32">
        <v>0.58955604142178275</v>
      </c>
      <c r="M211" s="1">
        <v>2012</v>
      </c>
      <c r="N211" s="102">
        <f t="shared" si="293"/>
        <v>3412.7374814917148</v>
      </c>
      <c r="O211" s="1">
        <v>970</v>
      </c>
      <c r="P211" s="21">
        <v>2.0699999999999998</v>
      </c>
      <c r="Q211" s="1">
        <v>2009</v>
      </c>
      <c r="R211" s="1">
        <v>39</v>
      </c>
      <c r="S211" s="1">
        <v>41</v>
      </c>
      <c r="T211" s="1">
        <v>37</v>
      </c>
      <c r="U211" s="1">
        <v>48</v>
      </c>
      <c r="V211" s="1">
        <v>22</v>
      </c>
      <c r="W211" s="1">
        <v>38</v>
      </c>
      <c r="X211" s="1">
        <v>64</v>
      </c>
      <c r="Y211" s="1">
        <v>42</v>
      </c>
      <c r="Z211" s="1">
        <v>27</v>
      </c>
      <c r="AA211" s="1">
        <v>116</v>
      </c>
      <c r="AB211" s="1">
        <v>113</v>
      </c>
      <c r="AC211" s="1">
        <v>186</v>
      </c>
      <c r="AD211" s="1">
        <v>81</v>
      </c>
      <c r="AE211" s="1">
        <v>39</v>
      </c>
      <c r="AF211" s="1">
        <v>8</v>
      </c>
      <c r="AG211" s="1">
        <v>69</v>
      </c>
      <c r="AH211" s="106">
        <f t="shared" si="304"/>
        <v>0.12061855670103093</v>
      </c>
      <c r="AI211" s="106">
        <f t="shared" si="305"/>
        <v>7.2164948453608241E-2</v>
      </c>
      <c r="AJ211" s="106">
        <f t="shared" si="306"/>
        <v>0.17628865979381445</v>
      </c>
      <c r="AK211" s="6">
        <f t="shared" si="307"/>
        <v>0.11958762886597939</v>
      </c>
      <c r="AL211" s="106">
        <f t="shared" si="308"/>
        <v>0.51134020618556697</v>
      </c>
      <c r="AM211" s="38">
        <v>36886</v>
      </c>
      <c r="AN211" s="38">
        <v>61310</v>
      </c>
      <c r="AO211" s="106">
        <f t="shared" si="309"/>
        <v>0.36907216494845363</v>
      </c>
      <c r="AP211" s="1">
        <v>970</v>
      </c>
      <c r="AQ211" s="1">
        <v>90</v>
      </c>
      <c r="AR211" s="1">
        <v>514</v>
      </c>
      <c r="AS211" s="1">
        <v>456</v>
      </c>
      <c r="AT211" s="1">
        <v>23</v>
      </c>
      <c r="AU211" s="1">
        <v>6</v>
      </c>
      <c r="AV211" s="1">
        <v>86</v>
      </c>
      <c r="AW211" s="1">
        <v>52</v>
      </c>
      <c r="AX211" s="1">
        <v>0</v>
      </c>
      <c r="AY211" s="1">
        <v>50</v>
      </c>
      <c r="AZ211" s="11">
        <v>38</v>
      </c>
      <c r="BA211" s="1">
        <v>56</v>
      </c>
      <c r="BB211" s="1">
        <v>39</v>
      </c>
      <c r="BC211" s="1">
        <v>152</v>
      </c>
      <c r="BD211" s="1">
        <v>32</v>
      </c>
      <c r="BE211" s="1">
        <v>28</v>
      </c>
      <c r="BF211" s="1">
        <v>317</v>
      </c>
      <c r="BG211" s="1">
        <v>66</v>
      </c>
      <c r="BH211" s="1">
        <v>0</v>
      </c>
      <c r="BI211" s="106">
        <f t="shared" si="321"/>
        <v>0.21481481481481482</v>
      </c>
      <c r="BJ211" s="1">
        <v>2.2000000000000002</v>
      </c>
      <c r="BK211" s="1">
        <v>2.6</v>
      </c>
      <c r="BL211" s="1">
        <v>1.9</v>
      </c>
      <c r="BM211" s="1">
        <v>2.6</v>
      </c>
      <c r="BN211" s="1">
        <v>16.399999999999999</v>
      </c>
      <c r="BO211" s="1">
        <v>17.8</v>
      </c>
      <c r="BP211" s="1">
        <v>8.1</v>
      </c>
      <c r="BQ211" s="1">
        <v>2.6</v>
      </c>
      <c r="BR211" s="1">
        <v>6.1</v>
      </c>
      <c r="BS211" s="1">
        <v>0.4</v>
      </c>
      <c r="BT211" s="1">
        <v>6.8</v>
      </c>
      <c r="BU211" s="1">
        <v>10.4</v>
      </c>
      <c r="BV211" s="1">
        <v>3.8</v>
      </c>
      <c r="BW211" s="1">
        <v>6.5</v>
      </c>
      <c r="BX211" s="1">
        <v>5</v>
      </c>
      <c r="BY211" s="1">
        <v>3.5</v>
      </c>
      <c r="BZ211" s="1">
        <v>1.1000000000000001</v>
      </c>
      <c r="CA211" s="1">
        <v>2.1</v>
      </c>
      <c r="CB211" s="1">
        <f t="shared" si="310"/>
        <v>6.7000000000000011</v>
      </c>
      <c r="CC211" s="1">
        <f t="shared" si="311"/>
        <v>75</v>
      </c>
      <c r="CD211" s="1">
        <f t="shared" si="312"/>
        <v>18.200000000000003</v>
      </c>
    </row>
    <row r="212" spans="1:82" x14ac:dyDescent="0.25">
      <c r="A212" s="7" t="s">
        <v>1637</v>
      </c>
      <c r="B212" t="s">
        <v>1638</v>
      </c>
      <c r="C212" s="1" t="s">
        <v>1639</v>
      </c>
      <c r="D212" s="1" t="s">
        <v>2099</v>
      </c>
      <c r="E212" t="s">
        <v>593</v>
      </c>
      <c r="F212" s="8" t="s">
        <v>594</v>
      </c>
      <c r="G212" s="8" t="s">
        <v>440</v>
      </c>
      <c r="H212" s="8" t="s">
        <v>1640</v>
      </c>
      <c r="I212" s="8" t="s">
        <v>1641</v>
      </c>
      <c r="J212" s="8">
        <v>5485996</v>
      </c>
      <c r="K212" s="8" t="s">
        <v>326</v>
      </c>
      <c r="L212" s="32">
        <v>1.5031704864470428</v>
      </c>
      <c r="M212" s="1">
        <v>4085</v>
      </c>
      <c r="N212" s="102">
        <f t="shared" si="293"/>
        <v>2717.5892800127272</v>
      </c>
      <c r="O212" s="1">
        <v>2112</v>
      </c>
      <c r="P212" s="21">
        <v>1.93</v>
      </c>
      <c r="Q212" s="1">
        <v>4085</v>
      </c>
      <c r="R212" s="1">
        <v>79</v>
      </c>
      <c r="S212" s="1">
        <v>44</v>
      </c>
      <c r="T212" s="1">
        <v>191</v>
      </c>
      <c r="U212" s="1">
        <v>98</v>
      </c>
      <c r="V212" s="1">
        <v>110</v>
      </c>
      <c r="W212" s="1">
        <v>92</v>
      </c>
      <c r="X212" s="1">
        <v>110</v>
      </c>
      <c r="Y212" s="1">
        <v>114</v>
      </c>
      <c r="Z212" s="1">
        <v>115</v>
      </c>
      <c r="AA212" s="1">
        <v>352</v>
      </c>
      <c r="AB212" s="1">
        <v>134</v>
      </c>
      <c r="AC212" s="1">
        <v>311</v>
      </c>
      <c r="AD212" s="1">
        <v>123</v>
      </c>
      <c r="AE212" s="1">
        <v>160</v>
      </c>
      <c r="AF212" s="1">
        <v>66</v>
      </c>
      <c r="AG212" s="1">
        <v>13</v>
      </c>
      <c r="AH212" s="106">
        <f t="shared" si="304"/>
        <v>0.14867424242424243</v>
      </c>
      <c r="AI212" s="106">
        <f t="shared" si="305"/>
        <v>9.8484848484848481E-2</v>
      </c>
      <c r="AJ212" s="106">
        <f t="shared" si="306"/>
        <v>0.2040719696969697</v>
      </c>
      <c r="AK212" s="6">
        <f t="shared" si="307"/>
        <v>0.16666666666666666</v>
      </c>
      <c r="AL212" s="106">
        <f t="shared" si="308"/>
        <v>0.38210227272727271</v>
      </c>
      <c r="AM212" s="38">
        <v>32806</v>
      </c>
      <c r="AN212" s="38">
        <v>52672</v>
      </c>
      <c r="AO212" s="106">
        <f t="shared" si="309"/>
        <v>0.45123106060606061</v>
      </c>
      <c r="AP212" s="1">
        <v>2112</v>
      </c>
      <c r="AQ212" s="1">
        <v>65</v>
      </c>
      <c r="AR212" s="1">
        <v>951</v>
      </c>
      <c r="AS212" s="1">
        <v>1161</v>
      </c>
      <c r="AT212" s="1">
        <v>19</v>
      </c>
      <c r="AU212" s="1">
        <v>14</v>
      </c>
      <c r="AV212" s="1">
        <v>208</v>
      </c>
      <c r="AW212" s="1">
        <v>31</v>
      </c>
      <c r="AX212" s="1">
        <v>95</v>
      </c>
      <c r="AY212" s="1">
        <v>156</v>
      </c>
      <c r="AZ212" s="11">
        <v>127</v>
      </c>
      <c r="BA212" s="1">
        <v>160</v>
      </c>
      <c r="BB212" s="1">
        <v>52</v>
      </c>
      <c r="BC212" s="1">
        <v>277</v>
      </c>
      <c r="BD212" s="1">
        <v>203</v>
      </c>
      <c r="BE212" s="1">
        <v>6</v>
      </c>
      <c r="BF212" s="1">
        <v>651</v>
      </c>
      <c r="BG212" s="1">
        <v>13</v>
      </c>
      <c r="BH212" s="1">
        <v>0</v>
      </c>
      <c r="BI212" s="106">
        <f t="shared" si="321"/>
        <v>0.20974155069582506</v>
      </c>
      <c r="BJ212" s="1">
        <v>1.5</v>
      </c>
      <c r="BK212" s="1">
        <v>3.3</v>
      </c>
      <c r="BL212" s="1">
        <v>1.6</v>
      </c>
      <c r="BM212" s="1">
        <v>5.3</v>
      </c>
      <c r="BN212" s="1">
        <v>7.1</v>
      </c>
      <c r="BO212" s="1">
        <v>16.100000000000001</v>
      </c>
      <c r="BP212" s="1">
        <v>6.8</v>
      </c>
      <c r="BQ212" s="1">
        <v>6.9</v>
      </c>
      <c r="BR212" s="1">
        <v>8.8000000000000007</v>
      </c>
      <c r="BS212" s="1">
        <v>10.9</v>
      </c>
      <c r="BT212" s="1">
        <v>5.0999999999999996</v>
      </c>
      <c r="BU212" s="1">
        <v>7.4</v>
      </c>
      <c r="BV212" s="1">
        <v>6.8</v>
      </c>
      <c r="BW212" s="1">
        <v>3.4</v>
      </c>
      <c r="BX212" s="1">
        <v>3.5</v>
      </c>
      <c r="BY212" s="1">
        <v>1.7</v>
      </c>
      <c r="BZ212" s="1">
        <v>0.9</v>
      </c>
      <c r="CA212" s="1">
        <v>3</v>
      </c>
      <c r="CB212" s="1">
        <f t="shared" si="310"/>
        <v>6.4</v>
      </c>
      <c r="CC212" s="1">
        <f t="shared" si="311"/>
        <v>81.2</v>
      </c>
      <c r="CD212" s="1">
        <f t="shared" si="312"/>
        <v>12.5</v>
      </c>
    </row>
    <row r="213" spans="1:82" s="18" customFormat="1" x14ac:dyDescent="0.25">
      <c r="A213" s="17" t="s">
        <v>61</v>
      </c>
      <c r="B213" s="42" t="s">
        <v>1984</v>
      </c>
      <c r="D213" s="18" t="s">
        <v>2098</v>
      </c>
      <c r="I213" s="110"/>
      <c r="J213" s="110">
        <v>54061</v>
      </c>
      <c r="K213" s="110" t="s">
        <v>60</v>
      </c>
      <c r="L213" s="34">
        <f>SUM(L207:L212)</f>
        <v>365.66581310538135</v>
      </c>
      <c r="M213" s="17">
        <v>105695</v>
      </c>
      <c r="N213" s="19">
        <f t="shared" si="293"/>
        <v>289.04807671900062</v>
      </c>
      <c r="O213" s="17">
        <v>43640</v>
      </c>
      <c r="P213" s="22">
        <v>2.2999999999999998</v>
      </c>
      <c r="Q213" s="17">
        <v>100226</v>
      </c>
      <c r="R213" s="17">
        <v>4302</v>
      </c>
      <c r="S213" s="17">
        <v>1849</v>
      </c>
      <c r="T213" s="17">
        <v>1958</v>
      </c>
      <c r="U213" s="17">
        <v>2355</v>
      </c>
      <c r="V213" s="17">
        <v>2301</v>
      </c>
      <c r="W213" s="17">
        <v>1565</v>
      </c>
      <c r="X213" s="17">
        <v>1921</v>
      </c>
      <c r="Y213" s="17">
        <v>1533</v>
      </c>
      <c r="Z213" s="17">
        <v>1436</v>
      </c>
      <c r="AA213" s="17">
        <v>3935</v>
      </c>
      <c r="AB213" s="17">
        <v>3291</v>
      </c>
      <c r="AC213" s="17">
        <v>4050</v>
      </c>
      <c r="AD213" s="17">
        <v>3875</v>
      </c>
      <c r="AE213" s="17">
        <v>2666</v>
      </c>
      <c r="AF213" s="17">
        <v>3090</v>
      </c>
      <c r="AG213" s="17">
        <v>3513</v>
      </c>
      <c r="AH213" s="113">
        <f t="shared" si="304"/>
        <v>0.18581576535288727</v>
      </c>
      <c r="AI213" s="113">
        <f t="shared" si="305"/>
        <v>0.10669110907424381</v>
      </c>
      <c r="AJ213" s="113">
        <f t="shared" si="306"/>
        <v>0.14791475710357471</v>
      </c>
      <c r="AK213" s="113">
        <f t="shared" si="307"/>
        <v>9.0169569202566455E-2</v>
      </c>
      <c r="AL213" s="113">
        <f t="shared" si="308"/>
        <v>0.46940879926672779</v>
      </c>
      <c r="AM213" s="37">
        <v>36502</v>
      </c>
      <c r="AN213" s="37">
        <v>56466</v>
      </c>
      <c r="AO213" s="113">
        <f t="shared" si="309"/>
        <v>0.44042163153070579</v>
      </c>
      <c r="AP213" s="17">
        <v>43640</v>
      </c>
      <c r="AQ213" s="17">
        <v>5521</v>
      </c>
      <c r="AR213" s="17">
        <v>24935</v>
      </c>
      <c r="AS213" s="17">
        <v>18705</v>
      </c>
      <c r="AT213" s="17">
        <v>298</v>
      </c>
      <c r="AU213" s="17">
        <v>343</v>
      </c>
      <c r="AV213" s="17">
        <v>6316</v>
      </c>
      <c r="AW213" s="17">
        <v>1428</v>
      </c>
      <c r="AX213" s="17">
        <v>1185</v>
      </c>
      <c r="AY213" s="17">
        <v>3462</v>
      </c>
      <c r="AZ213" s="112">
        <v>1830</v>
      </c>
      <c r="BA213" s="17">
        <v>1758</v>
      </c>
      <c r="BB213" s="17">
        <v>1184</v>
      </c>
      <c r="BC213" s="17">
        <v>4092</v>
      </c>
      <c r="BD213" s="17">
        <v>2121</v>
      </c>
      <c r="BE213" s="17">
        <v>901</v>
      </c>
      <c r="BF213" s="17">
        <v>14953</v>
      </c>
      <c r="BG213" s="17">
        <v>1792</v>
      </c>
      <c r="BH213" s="17">
        <v>239</v>
      </c>
      <c r="BI213" s="113">
        <f t="shared" si="321"/>
        <v>0.28881676292301084</v>
      </c>
      <c r="BJ213" s="17">
        <v>4.8</v>
      </c>
      <c r="BK213" s="17">
        <v>4.5</v>
      </c>
      <c r="BL213" s="17">
        <v>4.5999999999999996</v>
      </c>
      <c r="BM213" s="17">
        <v>8.1999999999999993</v>
      </c>
      <c r="BN213" s="17">
        <v>15.2</v>
      </c>
      <c r="BO213" s="17">
        <v>8.6</v>
      </c>
      <c r="BP213" s="17">
        <v>7.6</v>
      </c>
      <c r="BQ213" s="17">
        <v>6.6</v>
      </c>
      <c r="BR213" s="17">
        <v>6.1</v>
      </c>
      <c r="BS213" s="17">
        <v>5.2</v>
      </c>
      <c r="BT213" s="17">
        <v>5.2</v>
      </c>
      <c r="BU213" s="17">
        <v>5.3</v>
      </c>
      <c r="BV213" s="17">
        <v>5.5</v>
      </c>
      <c r="BW213" s="17">
        <v>4.2</v>
      </c>
      <c r="BX213" s="17">
        <v>3.7</v>
      </c>
      <c r="BY213" s="17">
        <v>2.2000000000000002</v>
      </c>
      <c r="BZ213" s="17">
        <v>1.3</v>
      </c>
      <c r="CA213" s="17">
        <v>1.1000000000000001</v>
      </c>
      <c r="CB213" s="112">
        <f t="shared" si="310"/>
        <v>13.9</v>
      </c>
      <c r="CC213" s="112">
        <f t="shared" si="311"/>
        <v>73.500000000000014</v>
      </c>
      <c r="CD213" s="112">
        <f t="shared" si="312"/>
        <v>12.500000000000002</v>
      </c>
    </row>
    <row r="214" spans="1:82" s="25" customFormat="1" x14ac:dyDescent="0.25">
      <c r="A214" s="24" t="s">
        <v>1945</v>
      </c>
      <c r="B214" s="25" t="s">
        <v>1946</v>
      </c>
      <c r="C214" s="26" t="s">
        <v>1947</v>
      </c>
      <c r="D214" s="26" t="s">
        <v>2097</v>
      </c>
      <c r="E214" s="25" t="s">
        <v>1320</v>
      </c>
      <c r="F214" s="27" t="s">
        <v>458</v>
      </c>
      <c r="G214" s="27" t="s">
        <v>440</v>
      </c>
      <c r="H214" s="27" t="s">
        <v>1948</v>
      </c>
      <c r="I214" s="27" t="s">
        <v>1949</v>
      </c>
      <c r="J214" s="27" t="s">
        <v>1978</v>
      </c>
      <c r="K214" s="27" t="s">
        <v>1978</v>
      </c>
      <c r="L214" s="33">
        <v>472.04209895633022</v>
      </c>
      <c r="M214" s="26">
        <f>M218-M217-M216-M215</f>
        <v>11081</v>
      </c>
      <c r="N214" s="29">
        <f t="shared" si="293"/>
        <v>23.47460115210006</v>
      </c>
      <c r="O214" s="26">
        <f>O218-O217-O216-O215</f>
        <v>3894</v>
      </c>
      <c r="P214" s="28">
        <f>Q214/O214</f>
        <v>2.8315356959424758</v>
      </c>
      <c r="Q214" s="26">
        <f>Q218-Q217-Q216-Q215</f>
        <v>11026</v>
      </c>
      <c r="R214" s="26">
        <f>R218-R217-R216-R215</f>
        <v>277</v>
      </c>
      <c r="S214" s="26">
        <f t="shared" ref="S214:AG214" si="330">S218-S217-S216-S215</f>
        <v>130</v>
      </c>
      <c r="T214" s="26">
        <f t="shared" si="330"/>
        <v>161</v>
      </c>
      <c r="U214" s="26">
        <f t="shared" si="330"/>
        <v>236</v>
      </c>
      <c r="V214" s="26">
        <f t="shared" si="330"/>
        <v>157</v>
      </c>
      <c r="W214" s="26">
        <f t="shared" si="330"/>
        <v>324</v>
      </c>
      <c r="X214" s="26">
        <f t="shared" si="330"/>
        <v>289</v>
      </c>
      <c r="Y214" s="26">
        <f t="shared" si="330"/>
        <v>168</v>
      </c>
      <c r="Z214" s="26">
        <f t="shared" si="330"/>
        <v>161</v>
      </c>
      <c r="AA214" s="26">
        <f t="shared" si="330"/>
        <v>440</v>
      </c>
      <c r="AB214" s="26">
        <f t="shared" si="330"/>
        <v>386</v>
      </c>
      <c r="AC214" s="26">
        <f t="shared" si="330"/>
        <v>642</v>
      </c>
      <c r="AD214" s="26">
        <f t="shared" si="330"/>
        <v>161</v>
      </c>
      <c r="AE214" s="26">
        <f t="shared" si="330"/>
        <v>160</v>
      </c>
      <c r="AF214" s="26">
        <f t="shared" si="330"/>
        <v>119</v>
      </c>
      <c r="AG214" s="26">
        <f t="shared" si="330"/>
        <v>80</v>
      </c>
      <c r="AH214" s="121">
        <f t="shared" si="304"/>
        <v>0.14586543400102722</v>
      </c>
      <c r="AI214" s="121">
        <f t="shared" si="305"/>
        <v>0.10092449922958398</v>
      </c>
      <c r="AJ214" s="121">
        <f t="shared" si="306"/>
        <v>0.24191063174114022</v>
      </c>
      <c r="AK214" s="122">
        <f t="shared" si="307"/>
        <v>0.11299435028248588</v>
      </c>
      <c r="AL214" s="121">
        <f t="shared" si="308"/>
        <v>0.39753466872110937</v>
      </c>
      <c r="AM214" s="39">
        <v>23787</v>
      </c>
      <c r="AN214" s="39">
        <v>47417</v>
      </c>
      <c r="AO214" s="121">
        <f t="shared" si="309"/>
        <v>0.48870056497175141</v>
      </c>
      <c r="AP214" s="26">
        <f>AP218-AP217-AP216-AP215</f>
        <v>3894</v>
      </c>
      <c r="AQ214" s="26">
        <f t="shared" ref="AQ214:AS214" si="331">AQ218-AQ217-AQ216-AQ215</f>
        <v>1724</v>
      </c>
      <c r="AR214" s="26">
        <f t="shared" si="331"/>
        <v>3233</v>
      </c>
      <c r="AS214" s="26">
        <f t="shared" si="331"/>
        <v>661</v>
      </c>
      <c r="AT214" s="26">
        <f>AT218-AT217-AT216-AT215</f>
        <v>208</v>
      </c>
      <c r="AU214" s="26">
        <f t="shared" ref="AU214:BC214" si="332">AU218-AU217-AU216-AU215</f>
        <v>86</v>
      </c>
      <c r="AV214" s="26">
        <f t="shared" si="332"/>
        <v>170</v>
      </c>
      <c r="AW214" s="26">
        <f t="shared" si="332"/>
        <v>323</v>
      </c>
      <c r="AX214" s="26">
        <f t="shared" si="332"/>
        <v>221</v>
      </c>
      <c r="AY214" s="26">
        <f t="shared" si="332"/>
        <v>143</v>
      </c>
      <c r="AZ214" s="26">
        <f t="shared" si="332"/>
        <v>348</v>
      </c>
      <c r="BA214" s="26">
        <f t="shared" si="332"/>
        <v>199</v>
      </c>
      <c r="BB214" s="26">
        <f t="shared" si="332"/>
        <v>71</v>
      </c>
      <c r="BC214" s="26">
        <f t="shared" si="332"/>
        <v>663</v>
      </c>
      <c r="BD214" s="26">
        <f t="shared" ref="BD214" si="333">BD218-BD217-BD216-BD215</f>
        <v>93</v>
      </c>
      <c r="BE214" s="26">
        <f t="shared" ref="BE214" si="334">BE218-BE217-BE216-BE215</f>
        <v>61</v>
      </c>
      <c r="BF214" s="26">
        <f t="shared" ref="BF214" si="335">BF218-BF217-BF216-BF215</f>
        <v>1035</v>
      </c>
      <c r="BG214" s="26">
        <f t="shared" ref="BG214" si="336">BG218-BG217-BG216-BG215</f>
        <v>71</v>
      </c>
      <c r="BH214" s="26">
        <f t="shared" ref="BH214" si="337">BH218-BH217-BH216-BH215</f>
        <v>0</v>
      </c>
      <c r="BI214" s="121">
        <f t="shared" si="321"/>
        <v>0.12053087757313109</v>
      </c>
      <c r="BJ214" s="26">
        <v>4.7</v>
      </c>
      <c r="BK214" s="26">
        <v>6</v>
      </c>
      <c r="BL214" s="26">
        <v>5.8</v>
      </c>
      <c r="BM214" s="26">
        <v>6.9</v>
      </c>
      <c r="BN214" s="26">
        <v>3.3</v>
      </c>
      <c r="BO214" s="26">
        <v>5.0999999999999996</v>
      </c>
      <c r="BP214" s="26">
        <v>5.2</v>
      </c>
      <c r="BQ214" s="26">
        <v>4</v>
      </c>
      <c r="BR214" s="26">
        <v>6.8</v>
      </c>
      <c r="BS214" s="26">
        <v>6</v>
      </c>
      <c r="BT214" s="26">
        <v>6.8</v>
      </c>
      <c r="BU214" s="26">
        <v>7</v>
      </c>
      <c r="BV214" s="26">
        <v>8</v>
      </c>
      <c r="BW214" s="26">
        <v>9.6999999999999993</v>
      </c>
      <c r="BX214" s="26">
        <v>4.5999999999999996</v>
      </c>
      <c r="BY214" s="26">
        <v>4.7</v>
      </c>
      <c r="BZ214" s="26">
        <v>2.9</v>
      </c>
      <c r="CA214" s="26">
        <v>2.4</v>
      </c>
      <c r="CB214" s="115">
        <f t="shared" si="310"/>
        <v>16.5</v>
      </c>
      <c r="CC214" s="115">
        <f t="shared" si="311"/>
        <v>59.099999999999994</v>
      </c>
      <c r="CD214" s="115">
        <f t="shared" si="312"/>
        <v>24.299999999999997</v>
      </c>
    </row>
    <row r="215" spans="1:82" s="10" customFormat="1" x14ac:dyDescent="0.25">
      <c r="A215" s="119" t="s">
        <v>450</v>
      </c>
      <c r="B215" s="10" t="s">
        <v>451</v>
      </c>
      <c r="C215" s="11" t="s">
        <v>457</v>
      </c>
      <c r="D215" s="11" t="s">
        <v>2099</v>
      </c>
      <c r="E215" s="10" t="s">
        <v>453</v>
      </c>
      <c r="F215" s="12" t="s">
        <v>458</v>
      </c>
      <c r="G215" s="12" t="s">
        <v>440</v>
      </c>
      <c r="H215" s="12" t="s">
        <v>455</v>
      </c>
      <c r="I215" s="12" t="s">
        <v>456</v>
      </c>
      <c r="J215" s="12">
        <v>5400772</v>
      </c>
      <c r="K215" s="12" t="s">
        <v>112</v>
      </c>
      <c r="L215" s="35">
        <v>0.30149719238773498</v>
      </c>
      <c r="M215" s="11">
        <v>337</v>
      </c>
      <c r="N215" s="13">
        <f t="shared" si="293"/>
        <v>1117.7550189807648</v>
      </c>
      <c r="O215" s="11">
        <v>152</v>
      </c>
      <c r="P215" s="23">
        <f>Q215/O215</f>
        <v>2.2171052631578947</v>
      </c>
      <c r="Q215" s="11">
        <v>337</v>
      </c>
      <c r="R215" s="11">
        <v>33</v>
      </c>
      <c r="S215" s="11">
        <v>15</v>
      </c>
      <c r="T215" s="11">
        <v>19</v>
      </c>
      <c r="U215" s="11">
        <v>0</v>
      </c>
      <c r="V215" s="11">
        <v>20</v>
      </c>
      <c r="W215" s="11">
        <v>14</v>
      </c>
      <c r="X215" s="11">
        <v>4</v>
      </c>
      <c r="Y215" s="11">
        <v>9</v>
      </c>
      <c r="Z215" s="11">
        <v>1</v>
      </c>
      <c r="AA215" s="11">
        <v>12</v>
      </c>
      <c r="AB215" s="11">
        <v>13</v>
      </c>
      <c r="AC215" s="11">
        <v>12</v>
      </c>
      <c r="AD215" s="11">
        <v>3</v>
      </c>
      <c r="AE215" s="11">
        <v>0</v>
      </c>
      <c r="AF215" s="11">
        <v>0</v>
      </c>
      <c r="AG215" s="11">
        <v>0</v>
      </c>
      <c r="AH215" s="117">
        <f>(R215+S215+T215)/(R215+S215+T215+U215+V215+W215+X215+Y215+Z215+AA215+AB215+AC215+AD215+AE215+AF215+AG215)</f>
        <v>0.43225806451612903</v>
      </c>
      <c r="AI215" s="117">
        <f>(U215+V215)/(R215+S215+T215+U215+V215+W215+X215+Y215+Z215+AA215+AB215+AC215+AD215+AE215+AF215+AG215)</f>
        <v>0.12903225806451613</v>
      </c>
      <c r="AJ215" s="117">
        <f>(W215+X215+Y215+Z215)/(R215+S215+T215+U215+V215+W215+X215+Y215+Z215+AA215+AB215+AC215+AD215+AE215+AG215+AF215)</f>
        <v>0.18064516129032257</v>
      </c>
      <c r="AK215" s="13">
        <f>AA215/(R215+S215+T215+U215+V215+W215+X215+Y215+Z215+AA215+AB215+AC215+AD215+AE215+AF215+AG215)</f>
        <v>7.7419354838709681E-2</v>
      </c>
      <c r="AL215" s="117">
        <f>(AB215+AC215+AD215+AE215+AF215+AG215)/(R215+S215+T215+U215+V215+W215+X215+Y215+Z215+AA215+AB215+AC215+AD215+AE215+AF215+AG215)</f>
        <v>0.18064516129032257</v>
      </c>
      <c r="AM215" s="40">
        <v>17259</v>
      </c>
      <c r="AN215" s="40">
        <v>28224</v>
      </c>
      <c r="AO215" s="117">
        <f>(R215+S215+T215+U215+V215+W215+X215+Y215+Z215)/(R215+S215+T215+U215+V215+W215+X215+Y215+Z215+AA215+AB215+AC215+AD215+AE215+AF215+AG215)</f>
        <v>0.74193548387096775</v>
      </c>
      <c r="AP215" s="11">
        <v>152</v>
      </c>
      <c r="AQ215" s="11">
        <v>38</v>
      </c>
      <c r="AR215" s="11">
        <v>104</v>
      </c>
      <c r="AS215" s="11">
        <v>48</v>
      </c>
      <c r="AT215" s="11">
        <v>0</v>
      </c>
      <c r="AU215" s="11">
        <v>9</v>
      </c>
      <c r="AV215" s="11">
        <v>47</v>
      </c>
      <c r="AW215" s="11">
        <v>14</v>
      </c>
      <c r="AX215" s="11">
        <v>8</v>
      </c>
      <c r="AY215" s="11">
        <v>10</v>
      </c>
      <c r="AZ215" s="11">
        <v>12</v>
      </c>
      <c r="BA215" s="11">
        <v>2</v>
      </c>
      <c r="BB215" s="11">
        <v>0</v>
      </c>
      <c r="BC215" s="11">
        <v>15</v>
      </c>
      <c r="BD215" s="11">
        <v>4</v>
      </c>
      <c r="BE215" s="11">
        <v>5</v>
      </c>
      <c r="BF215" s="11">
        <v>16</v>
      </c>
      <c r="BG215" s="11">
        <v>0</v>
      </c>
      <c r="BH215" s="11">
        <v>0</v>
      </c>
      <c r="BI215" s="117">
        <f t="shared" si="321"/>
        <v>0.43661971830985913</v>
      </c>
      <c r="BJ215" s="11">
        <v>4</v>
      </c>
      <c r="BK215" s="11">
        <v>6.1</v>
      </c>
      <c r="BL215" s="11">
        <v>1.8</v>
      </c>
      <c r="BM215" s="11">
        <v>4.9000000000000004</v>
      </c>
      <c r="BN215" s="11">
        <v>6.9</v>
      </c>
      <c r="BO215" s="11">
        <v>7.5</v>
      </c>
      <c r="BP215" s="11">
        <v>6.8</v>
      </c>
      <c r="BQ215" s="11">
        <v>2.8</v>
      </c>
      <c r="BR215" s="11">
        <v>5.3</v>
      </c>
      <c r="BS215" s="11">
        <v>3.4</v>
      </c>
      <c r="BT215" s="11">
        <v>5.0999999999999996</v>
      </c>
      <c r="BU215" s="11">
        <v>13.6</v>
      </c>
      <c r="BV215" s="11">
        <v>6.1</v>
      </c>
      <c r="BW215" s="11">
        <v>6.2</v>
      </c>
      <c r="BX215" s="11">
        <v>12.1</v>
      </c>
      <c r="BY215" s="11">
        <v>1.6</v>
      </c>
      <c r="BZ215" s="11">
        <v>0.4</v>
      </c>
      <c r="CA215" s="11">
        <v>5.4</v>
      </c>
      <c r="CB215" s="11">
        <f t="shared" si="310"/>
        <v>11.9</v>
      </c>
      <c r="CC215" s="11">
        <f t="shared" si="311"/>
        <v>62.400000000000006</v>
      </c>
      <c r="CD215" s="11">
        <f t="shared" si="312"/>
        <v>25.700000000000003</v>
      </c>
    </row>
    <row r="216" spans="1:82" s="18" customFormat="1" x14ac:dyDescent="0.25">
      <c r="A216" s="7" t="s">
        <v>1317</v>
      </c>
      <c r="B216" t="s">
        <v>1318</v>
      </c>
      <c r="C216" s="1" t="s">
        <v>1319</v>
      </c>
      <c r="D216" s="1" t="s">
        <v>2099</v>
      </c>
      <c r="E216" t="s">
        <v>1320</v>
      </c>
      <c r="F216" s="8" t="s">
        <v>458</v>
      </c>
      <c r="G216" s="8" t="s">
        <v>440</v>
      </c>
      <c r="H216" s="8" t="s">
        <v>1321</v>
      </c>
      <c r="I216" s="8" t="s">
        <v>1322</v>
      </c>
      <c r="J216" s="8">
        <v>5463052</v>
      </c>
      <c r="K216" s="8" t="s">
        <v>264</v>
      </c>
      <c r="L216" s="32">
        <v>0.31557095600486057</v>
      </c>
      <c r="M216" s="1">
        <v>639</v>
      </c>
      <c r="N216" s="102">
        <f t="shared" si="293"/>
        <v>2024.9011762354892</v>
      </c>
      <c r="O216" s="1">
        <v>205</v>
      </c>
      <c r="P216" s="21">
        <v>3.12</v>
      </c>
      <c r="Q216" s="1">
        <v>639</v>
      </c>
      <c r="R216" s="1">
        <v>14</v>
      </c>
      <c r="S216" s="1">
        <v>7</v>
      </c>
      <c r="T216" s="1">
        <v>7</v>
      </c>
      <c r="U216" s="1">
        <v>32</v>
      </c>
      <c r="V216" s="1">
        <v>12</v>
      </c>
      <c r="W216" s="1">
        <v>19</v>
      </c>
      <c r="X216" s="1">
        <v>3</v>
      </c>
      <c r="Y216" s="1">
        <v>28</v>
      </c>
      <c r="Z216" s="1">
        <v>8</v>
      </c>
      <c r="AA216" s="1">
        <v>9</v>
      </c>
      <c r="AB216" s="1">
        <v>21</v>
      </c>
      <c r="AC216" s="1">
        <v>18</v>
      </c>
      <c r="AD216" s="1">
        <v>10</v>
      </c>
      <c r="AE216" s="1">
        <v>7</v>
      </c>
      <c r="AF216" s="1">
        <v>3</v>
      </c>
      <c r="AG216" s="1">
        <v>7</v>
      </c>
      <c r="AH216" s="106">
        <f t="shared" ref="AH216:AH232" si="338">(R216+S216+T216)/O216</f>
        <v>0.13658536585365855</v>
      </c>
      <c r="AI216" s="106">
        <f t="shared" ref="AI216:AI232" si="339">(U216+V216)/O216</f>
        <v>0.21463414634146341</v>
      </c>
      <c r="AJ216" s="106">
        <f t="shared" ref="AJ216:AJ232" si="340">(W216+X216+Y216+Z216)/O216</f>
        <v>0.28292682926829266</v>
      </c>
      <c r="AK216" s="6">
        <f t="shared" ref="AK216:AK232" si="341">AA216/O216</f>
        <v>4.3902439024390241E-2</v>
      </c>
      <c r="AL216" s="106">
        <f t="shared" ref="AL216:AL232" si="342">(AB216+AC216+AD216+AE216+AF216+AG216)/O216</f>
        <v>0.32195121951219513</v>
      </c>
      <c r="AM216" s="38">
        <v>22754</v>
      </c>
      <c r="AN216" s="38">
        <v>40759</v>
      </c>
      <c r="AO216" s="106">
        <f t="shared" ref="AO216:AO232" si="343">(R216+S216+T216+U216+V216+W216+X216+Y216+Z216)/O216</f>
        <v>0.63414634146341464</v>
      </c>
      <c r="AP216" s="1">
        <v>205</v>
      </c>
      <c r="AQ216" s="1">
        <v>51</v>
      </c>
      <c r="AR216" s="1">
        <v>137</v>
      </c>
      <c r="AS216" s="1">
        <v>68</v>
      </c>
      <c r="AT216" s="1">
        <v>0</v>
      </c>
      <c r="AU216" s="1">
        <v>12</v>
      </c>
      <c r="AV216" s="1">
        <v>16</v>
      </c>
      <c r="AW216" s="1">
        <v>12</v>
      </c>
      <c r="AX216" s="1">
        <v>34</v>
      </c>
      <c r="AY216" s="1">
        <v>10</v>
      </c>
      <c r="AZ216" s="11">
        <v>39</v>
      </c>
      <c r="BA216" s="1">
        <v>0</v>
      </c>
      <c r="BB216" s="1">
        <v>0</v>
      </c>
      <c r="BC216" s="1">
        <v>22</v>
      </c>
      <c r="BD216" s="1">
        <v>8</v>
      </c>
      <c r="BE216" s="1">
        <v>0</v>
      </c>
      <c r="BF216" s="1">
        <v>45</v>
      </c>
      <c r="BG216" s="1">
        <v>0</v>
      </c>
      <c r="BH216" s="1">
        <v>0</v>
      </c>
      <c r="BI216" s="106">
        <f t="shared" si="321"/>
        <v>0.13131313131313133</v>
      </c>
      <c r="BJ216" s="1">
        <v>5.6</v>
      </c>
      <c r="BK216" s="1">
        <v>7.7</v>
      </c>
      <c r="BL216" s="1">
        <v>11.7</v>
      </c>
      <c r="BM216" s="1">
        <v>10</v>
      </c>
      <c r="BN216" s="1">
        <v>0.2</v>
      </c>
      <c r="BO216" s="1">
        <v>10.5</v>
      </c>
      <c r="BP216" s="1">
        <v>6.6</v>
      </c>
      <c r="BQ216" s="1">
        <v>7.4</v>
      </c>
      <c r="BR216" s="1">
        <v>5.3</v>
      </c>
      <c r="BS216" s="1">
        <v>2</v>
      </c>
      <c r="BT216" s="1">
        <v>2</v>
      </c>
      <c r="BU216" s="1">
        <v>7.2</v>
      </c>
      <c r="BV216" s="1">
        <v>8.5</v>
      </c>
      <c r="BW216" s="1">
        <v>4.5</v>
      </c>
      <c r="BX216" s="1">
        <v>3.8</v>
      </c>
      <c r="BY216" s="1">
        <v>3</v>
      </c>
      <c r="BZ216" s="1">
        <v>0.5</v>
      </c>
      <c r="CA216" s="1">
        <v>3.6</v>
      </c>
      <c r="CB216" s="1">
        <f t="shared" si="310"/>
        <v>25</v>
      </c>
      <c r="CC216" s="1">
        <f t="shared" si="311"/>
        <v>59.699999999999996</v>
      </c>
      <c r="CD216" s="1">
        <f t="shared" si="312"/>
        <v>15.4</v>
      </c>
    </row>
    <row r="217" spans="1:82" x14ac:dyDescent="0.25">
      <c r="A217" s="7" t="s">
        <v>1565</v>
      </c>
      <c r="B217" t="s">
        <v>1566</v>
      </c>
      <c r="C217" s="1" t="s">
        <v>1567</v>
      </c>
      <c r="D217" s="1" t="s">
        <v>2099</v>
      </c>
      <c r="E217" t="s">
        <v>1320</v>
      </c>
      <c r="F217" s="8" t="s">
        <v>458</v>
      </c>
      <c r="G217" s="8" t="s">
        <v>440</v>
      </c>
      <c r="H217" s="8" t="s">
        <v>1568</v>
      </c>
      <c r="I217" s="8" t="s">
        <v>1569</v>
      </c>
      <c r="J217" s="8">
        <v>5481940</v>
      </c>
      <c r="K217" s="8" t="s">
        <v>312</v>
      </c>
      <c r="L217" s="32">
        <v>0.44741054301460881</v>
      </c>
      <c r="M217" s="1">
        <v>435</v>
      </c>
      <c r="N217" s="102">
        <f t="shared" si="293"/>
        <v>972.26139792999118</v>
      </c>
      <c r="O217" s="1">
        <v>242</v>
      </c>
      <c r="P217" s="21">
        <v>1.8</v>
      </c>
      <c r="Q217" s="1">
        <v>435</v>
      </c>
      <c r="R217" s="1">
        <v>16</v>
      </c>
      <c r="S217" s="1">
        <v>25</v>
      </c>
      <c r="T217" s="1">
        <v>11</v>
      </c>
      <c r="U217" s="1">
        <v>16</v>
      </c>
      <c r="V217" s="1">
        <v>45</v>
      </c>
      <c r="W217" s="1">
        <v>9</v>
      </c>
      <c r="X217" s="1">
        <v>11</v>
      </c>
      <c r="Y217" s="1">
        <v>4</v>
      </c>
      <c r="Z217" s="1">
        <v>14</v>
      </c>
      <c r="AA217" s="1">
        <v>9</v>
      </c>
      <c r="AB217" s="1">
        <v>18</v>
      </c>
      <c r="AC217" s="1">
        <v>31</v>
      </c>
      <c r="AD217" s="1">
        <v>26</v>
      </c>
      <c r="AE217" s="1">
        <v>4</v>
      </c>
      <c r="AF217" s="1">
        <v>3</v>
      </c>
      <c r="AG217" s="1">
        <v>0</v>
      </c>
      <c r="AH217" s="106">
        <f t="shared" si="338"/>
        <v>0.21487603305785125</v>
      </c>
      <c r="AI217" s="106">
        <f t="shared" si="339"/>
        <v>0.25206611570247933</v>
      </c>
      <c r="AJ217" s="106">
        <f t="shared" si="340"/>
        <v>0.15702479338842976</v>
      </c>
      <c r="AK217" s="6">
        <f t="shared" si="341"/>
        <v>3.71900826446281E-2</v>
      </c>
      <c r="AL217" s="106">
        <f t="shared" si="342"/>
        <v>0.33884297520661155</v>
      </c>
      <c r="AM217" s="38">
        <v>27045</v>
      </c>
      <c r="AN217" s="38">
        <v>34583</v>
      </c>
      <c r="AO217" s="106">
        <f t="shared" si="343"/>
        <v>0.62396694214876036</v>
      </c>
      <c r="AP217" s="1">
        <v>242</v>
      </c>
      <c r="AQ217" s="1">
        <v>81</v>
      </c>
      <c r="AR217" s="1">
        <v>170</v>
      </c>
      <c r="AS217" s="1">
        <v>72</v>
      </c>
      <c r="AT217" s="1">
        <v>0</v>
      </c>
      <c r="AU217" s="1">
        <v>14</v>
      </c>
      <c r="AV217" s="1">
        <v>29</v>
      </c>
      <c r="AW217" s="1">
        <v>26</v>
      </c>
      <c r="AX217" s="1">
        <v>42</v>
      </c>
      <c r="AY217" s="1">
        <v>2</v>
      </c>
      <c r="AZ217" s="11">
        <v>22</v>
      </c>
      <c r="BA217" s="1">
        <v>0</v>
      </c>
      <c r="BB217" s="1">
        <v>7</v>
      </c>
      <c r="BC217" s="1">
        <v>27</v>
      </c>
      <c r="BD217" s="1">
        <v>0</v>
      </c>
      <c r="BE217" s="1">
        <v>0</v>
      </c>
      <c r="BF217" s="1">
        <v>64</v>
      </c>
      <c r="BG217" s="1">
        <v>0</v>
      </c>
      <c r="BH217" s="1">
        <v>0</v>
      </c>
      <c r="BI217" s="106">
        <f t="shared" si="321"/>
        <v>0.1630901287553648</v>
      </c>
      <c r="BJ217" s="1">
        <v>2.1</v>
      </c>
      <c r="BK217" s="1">
        <v>1.4</v>
      </c>
      <c r="BL217" s="1">
        <v>0.9</v>
      </c>
      <c r="BM217" s="1">
        <v>2.5</v>
      </c>
      <c r="BN217" s="1">
        <v>1.1000000000000001</v>
      </c>
      <c r="BO217" s="1">
        <v>6.7</v>
      </c>
      <c r="BP217" s="1">
        <v>3</v>
      </c>
      <c r="BQ217" s="1">
        <v>8.6999999999999993</v>
      </c>
      <c r="BR217" s="1">
        <v>0.9</v>
      </c>
      <c r="BS217" s="1">
        <v>8</v>
      </c>
      <c r="BT217" s="1">
        <v>4.4000000000000004</v>
      </c>
      <c r="BU217" s="1">
        <v>9</v>
      </c>
      <c r="BV217" s="1">
        <v>10.1</v>
      </c>
      <c r="BW217" s="1">
        <v>12.4</v>
      </c>
      <c r="BX217" s="1">
        <v>8</v>
      </c>
      <c r="BY217" s="1">
        <v>10.6</v>
      </c>
      <c r="BZ217" s="1">
        <v>8.3000000000000007</v>
      </c>
      <c r="CA217" s="1">
        <v>1.8</v>
      </c>
      <c r="CB217" s="1">
        <f t="shared" si="310"/>
        <v>4.4000000000000004</v>
      </c>
      <c r="CC217" s="1">
        <f t="shared" si="311"/>
        <v>54.4</v>
      </c>
      <c r="CD217" s="1">
        <f t="shared" si="312"/>
        <v>41.099999999999994</v>
      </c>
    </row>
    <row r="218" spans="1:82" s="18" customFormat="1" x14ac:dyDescent="0.25">
      <c r="A218" s="17" t="s">
        <v>63</v>
      </c>
      <c r="B218" s="42" t="s">
        <v>1984</v>
      </c>
      <c r="D218" s="18" t="s">
        <v>2098</v>
      </c>
      <c r="I218" s="110"/>
      <c r="J218" s="110">
        <v>54063</v>
      </c>
      <c r="K218" s="110" t="s">
        <v>62</v>
      </c>
      <c r="L218" s="34">
        <f>SUM(L214:L217)</f>
        <v>473.10657764773742</v>
      </c>
      <c r="M218" s="17">
        <v>12492</v>
      </c>
      <c r="N218" s="19">
        <f t="shared" si="293"/>
        <v>26.404198525646393</v>
      </c>
      <c r="O218" s="17">
        <v>4493</v>
      </c>
      <c r="P218" s="22">
        <v>2.77</v>
      </c>
      <c r="Q218" s="17">
        <v>12437</v>
      </c>
      <c r="R218" s="17">
        <v>340</v>
      </c>
      <c r="S218" s="17">
        <v>177</v>
      </c>
      <c r="T218" s="17">
        <v>198</v>
      </c>
      <c r="U218" s="17">
        <v>284</v>
      </c>
      <c r="V218" s="17">
        <v>234</v>
      </c>
      <c r="W218" s="17">
        <v>366</v>
      </c>
      <c r="X218" s="17">
        <v>307</v>
      </c>
      <c r="Y218" s="17">
        <v>209</v>
      </c>
      <c r="Z218" s="17">
        <v>184</v>
      </c>
      <c r="AA218" s="17">
        <v>470</v>
      </c>
      <c r="AB218" s="17">
        <v>438</v>
      </c>
      <c r="AC218" s="17">
        <v>703</v>
      </c>
      <c r="AD218" s="17">
        <v>200</v>
      </c>
      <c r="AE218" s="17">
        <v>171</v>
      </c>
      <c r="AF218" s="17">
        <v>125</v>
      </c>
      <c r="AG218" s="17">
        <v>87</v>
      </c>
      <c r="AH218" s="113">
        <f t="shared" si="338"/>
        <v>0.15913643445359449</v>
      </c>
      <c r="AI218" s="113">
        <f t="shared" si="339"/>
        <v>0.11529045181393278</v>
      </c>
      <c r="AJ218" s="113">
        <f t="shared" si="340"/>
        <v>0.23725795682172268</v>
      </c>
      <c r="AK218" s="113">
        <f t="shared" si="341"/>
        <v>0.10460716670376141</v>
      </c>
      <c r="AL218" s="113">
        <f t="shared" si="342"/>
        <v>0.38370799020698865</v>
      </c>
      <c r="AM218" s="37">
        <v>23787</v>
      </c>
      <c r="AN218" s="37">
        <v>47417</v>
      </c>
      <c r="AO218" s="113">
        <f t="shared" si="343"/>
        <v>0.51168484308925</v>
      </c>
      <c r="AP218" s="17">
        <v>4493</v>
      </c>
      <c r="AQ218" s="17">
        <v>1894</v>
      </c>
      <c r="AR218" s="17">
        <v>3644</v>
      </c>
      <c r="AS218" s="17">
        <v>849</v>
      </c>
      <c r="AT218" s="17">
        <v>208</v>
      </c>
      <c r="AU218" s="17">
        <v>121</v>
      </c>
      <c r="AV218" s="17">
        <v>262</v>
      </c>
      <c r="AW218" s="17">
        <v>375</v>
      </c>
      <c r="AX218" s="17">
        <v>305</v>
      </c>
      <c r="AY218" s="17">
        <v>165</v>
      </c>
      <c r="AZ218" s="112">
        <v>421</v>
      </c>
      <c r="BA218" s="17">
        <v>201</v>
      </c>
      <c r="BB218" s="17">
        <v>78</v>
      </c>
      <c r="BC218" s="17">
        <v>727</v>
      </c>
      <c r="BD218" s="17">
        <v>105</v>
      </c>
      <c r="BE218" s="17">
        <v>66</v>
      </c>
      <c r="BF218" s="17">
        <v>1160</v>
      </c>
      <c r="BG218" s="17">
        <v>71</v>
      </c>
      <c r="BH218" s="17">
        <v>0</v>
      </c>
      <c r="BI218" s="113">
        <f t="shared" si="321"/>
        <v>0.13388042203985931</v>
      </c>
      <c r="BJ218" s="17">
        <v>4.7</v>
      </c>
      <c r="BK218" s="17">
        <v>6</v>
      </c>
      <c r="BL218" s="17">
        <v>5.8</v>
      </c>
      <c r="BM218" s="17">
        <v>6.9</v>
      </c>
      <c r="BN218" s="17">
        <v>3.3</v>
      </c>
      <c r="BO218" s="17">
        <v>5.0999999999999996</v>
      </c>
      <c r="BP218" s="17">
        <v>5.2</v>
      </c>
      <c r="BQ218" s="17">
        <v>4</v>
      </c>
      <c r="BR218" s="17">
        <v>6.8</v>
      </c>
      <c r="BS218" s="17">
        <v>6</v>
      </c>
      <c r="BT218" s="17">
        <v>6.8</v>
      </c>
      <c r="BU218" s="17">
        <v>7</v>
      </c>
      <c r="BV218" s="17">
        <v>8</v>
      </c>
      <c r="BW218" s="17">
        <v>9.6999999999999993</v>
      </c>
      <c r="BX218" s="17">
        <v>4.5999999999999996</v>
      </c>
      <c r="BY218" s="17">
        <v>4.7</v>
      </c>
      <c r="BZ218" s="17">
        <v>2.9</v>
      </c>
      <c r="CA218" s="17">
        <v>2.4</v>
      </c>
      <c r="CB218" s="112">
        <f t="shared" si="310"/>
        <v>16.5</v>
      </c>
      <c r="CC218" s="112">
        <f t="shared" si="311"/>
        <v>59.099999999999994</v>
      </c>
      <c r="CD218" s="112">
        <f t="shared" si="312"/>
        <v>24.299999999999997</v>
      </c>
    </row>
    <row r="219" spans="1:82" s="25" customFormat="1" x14ac:dyDescent="0.25">
      <c r="A219" s="24" t="s">
        <v>1835</v>
      </c>
      <c r="B219" s="25" t="s">
        <v>1836</v>
      </c>
      <c r="C219" s="26" t="s">
        <v>1837</v>
      </c>
      <c r="D219" s="26" t="s">
        <v>2097</v>
      </c>
      <c r="E219" s="25" t="s">
        <v>518</v>
      </c>
      <c r="F219" s="27" t="s">
        <v>519</v>
      </c>
      <c r="G219" s="27" t="s">
        <v>440</v>
      </c>
      <c r="H219" s="27" t="s">
        <v>1838</v>
      </c>
      <c r="I219" s="27" t="s">
        <v>1839</v>
      </c>
      <c r="J219" s="27" t="s">
        <v>1978</v>
      </c>
      <c r="K219" s="27" t="s">
        <v>1978</v>
      </c>
      <c r="L219" s="33">
        <v>229.03373557994277</v>
      </c>
      <c r="M219" s="26">
        <f>M222-M221-M220</f>
        <v>15784</v>
      </c>
      <c r="N219" s="29">
        <f t="shared" si="293"/>
        <v>68.915611754892311</v>
      </c>
      <c r="O219" s="26">
        <f>O222-O221-O220</f>
        <v>6354</v>
      </c>
      <c r="P219" s="28">
        <f>Q219/O219</f>
        <v>2.4675794774944917</v>
      </c>
      <c r="Q219" s="26">
        <f>Q222-Q221-Q220</f>
        <v>15679</v>
      </c>
      <c r="R219" s="26">
        <f>R222-R221-R220</f>
        <v>159</v>
      </c>
      <c r="S219" s="26">
        <f t="shared" ref="S219:AG219" si="344">S222-S221-S220</f>
        <v>154</v>
      </c>
      <c r="T219" s="26">
        <f t="shared" si="344"/>
        <v>171</v>
      </c>
      <c r="U219" s="26">
        <f t="shared" si="344"/>
        <v>343</v>
      </c>
      <c r="V219" s="26">
        <f t="shared" si="344"/>
        <v>335</v>
      </c>
      <c r="W219" s="26">
        <f t="shared" si="344"/>
        <v>338</v>
      </c>
      <c r="X219" s="26">
        <f t="shared" si="344"/>
        <v>282</v>
      </c>
      <c r="Y219" s="26">
        <f t="shared" si="344"/>
        <v>338</v>
      </c>
      <c r="Z219" s="26">
        <f t="shared" si="344"/>
        <v>369</v>
      </c>
      <c r="AA219" s="26">
        <f t="shared" si="344"/>
        <v>783</v>
      </c>
      <c r="AB219" s="26">
        <f t="shared" si="344"/>
        <v>822</v>
      </c>
      <c r="AC219" s="26">
        <f t="shared" si="344"/>
        <v>753</v>
      </c>
      <c r="AD219" s="26">
        <f t="shared" si="344"/>
        <v>669</v>
      </c>
      <c r="AE219" s="26">
        <f t="shared" si="344"/>
        <v>306</v>
      </c>
      <c r="AF219" s="26">
        <f t="shared" si="344"/>
        <v>397</v>
      </c>
      <c r="AG219" s="26">
        <f t="shared" si="344"/>
        <v>135</v>
      </c>
      <c r="AH219" s="121">
        <f t="shared" si="338"/>
        <v>7.6172489770223478E-2</v>
      </c>
      <c r="AI219" s="121">
        <f t="shared" si="339"/>
        <v>0.10670443814919736</v>
      </c>
      <c r="AJ219" s="121">
        <f t="shared" si="340"/>
        <v>0.20884482215926975</v>
      </c>
      <c r="AK219" s="122">
        <f t="shared" si="341"/>
        <v>0.12322946175637393</v>
      </c>
      <c r="AL219" s="121">
        <f t="shared" si="342"/>
        <v>0.48504878816493546</v>
      </c>
      <c r="AM219" s="39">
        <v>31402</v>
      </c>
      <c r="AN219" s="39">
        <v>56616</v>
      </c>
      <c r="AO219" s="121">
        <f t="shared" si="343"/>
        <v>0.39172175007869059</v>
      </c>
      <c r="AP219" s="26">
        <f>AP222-AP221-AP220</f>
        <v>6354</v>
      </c>
      <c r="AQ219" s="26">
        <f t="shared" ref="AQ219:AS219" si="345">AQ222-AQ221-AQ220</f>
        <v>2103</v>
      </c>
      <c r="AR219" s="26">
        <f t="shared" si="345"/>
        <v>5688</v>
      </c>
      <c r="AS219" s="26">
        <f t="shared" si="345"/>
        <v>666</v>
      </c>
      <c r="AT219" s="26">
        <f>AT222-AT221-AT220</f>
        <v>136</v>
      </c>
      <c r="AU219" s="26">
        <f t="shared" ref="AU219:BC219" si="346">AU222-AU221-AU220</f>
        <v>91</v>
      </c>
      <c r="AV219" s="26">
        <f t="shared" si="346"/>
        <v>221</v>
      </c>
      <c r="AW219" s="26">
        <f t="shared" si="346"/>
        <v>249</v>
      </c>
      <c r="AX219" s="26">
        <f t="shared" si="346"/>
        <v>112</v>
      </c>
      <c r="AY219" s="26">
        <f t="shared" si="346"/>
        <v>581</v>
      </c>
      <c r="AZ219" s="26">
        <f t="shared" si="346"/>
        <v>497</v>
      </c>
      <c r="BA219" s="26">
        <f t="shared" si="346"/>
        <v>75</v>
      </c>
      <c r="BB219" s="26">
        <f t="shared" si="346"/>
        <v>352</v>
      </c>
      <c r="BC219" s="26">
        <f t="shared" si="346"/>
        <v>999</v>
      </c>
      <c r="BD219" s="26">
        <f t="shared" ref="BD219" si="347">BD222-BD221-BD220</f>
        <v>399</v>
      </c>
      <c r="BE219" s="26">
        <f t="shared" ref="BE219" si="348">BE222-BE221-BE220</f>
        <v>169</v>
      </c>
      <c r="BF219" s="26">
        <f t="shared" ref="BF219" si="349">BF222-BF221-BF220</f>
        <v>2036</v>
      </c>
      <c r="BG219" s="26">
        <f t="shared" ref="BG219" si="350">BG222-BG221-BG220</f>
        <v>183</v>
      </c>
      <c r="BH219" s="26">
        <f t="shared" ref="BH219" si="351">BH222-BH221-BH220</f>
        <v>41</v>
      </c>
      <c r="BI219" s="121">
        <f t="shared" si="321"/>
        <v>0.2221136622699886</v>
      </c>
      <c r="BJ219" s="26">
        <v>4</v>
      </c>
      <c r="BK219" s="26">
        <v>4.5999999999999996</v>
      </c>
      <c r="BL219" s="26">
        <v>5.7</v>
      </c>
      <c r="BM219" s="26">
        <v>7.2</v>
      </c>
      <c r="BN219" s="26">
        <v>3.1</v>
      </c>
      <c r="BO219" s="26">
        <v>5.9</v>
      </c>
      <c r="BP219" s="26">
        <v>4.8</v>
      </c>
      <c r="BQ219" s="26">
        <v>5.2</v>
      </c>
      <c r="BR219" s="26">
        <v>5.4</v>
      </c>
      <c r="BS219" s="26">
        <v>6.5</v>
      </c>
      <c r="BT219" s="26">
        <v>7.8</v>
      </c>
      <c r="BU219" s="26">
        <v>8</v>
      </c>
      <c r="BV219" s="26">
        <v>8.8000000000000007</v>
      </c>
      <c r="BW219" s="26">
        <v>6.7</v>
      </c>
      <c r="BX219" s="26">
        <v>7.7</v>
      </c>
      <c r="BY219" s="26">
        <v>5.4</v>
      </c>
      <c r="BZ219" s="26">
        <v>1.7</v>
      </c>
      <c r="CA219" s="26">
        <v>1.7</v>
      </c>
      <c r="CB219" s="115">
        <f t="shared" si="310"/>
        <v>14.3</v>
      </c>
      <c r="CC219" s="115">
        <f t="shared" si="311"/>
        <v>62.7</v>
      </c>
      <c r="CD219" s="115">
        <f t="shared" si="312"/>
        <v>23.2</v>
      </c>
    </row>
    <row r="220" spans="1:82" s="10" customFormat="1" x14ac:dyDescent="0.25">
      <c r="A220" s="7" t="s">
        <v>515</v>
      </c>
      <c r="B220" t="s">
        <v>516</v>
      </c>
      <c r="C220" s="1" t="s">
        <v>517</v>
      </c>
      <c r="D220" s="1" t="s">
        <v>2099</v>
      </c>
      <c r="E220" t="s">
        <v>518</v>
      </c>
      <c r="F220" s="8" t="s">
        <v>519</v>
      </c>
      <c r="G220" s="8" t="s">
        <v>440</v>
      </c>
      <c r="H220" s="8" t="s">
        <v>520</v>
      </c>
      <c r="I220" s="8" t="s">
        <v>521</v>
      </c>
      <c r="J220" s="8">
        <v>5404876</v>
      </c>
      <c r="K220" s="8" t="s">
        <v>121</v>
      </c>
      <c r="L220" s="32">
        <v>0.33582132545982868</v>
      </c>
      <c r="M220" s="1">
        <v>868</v>
      </c>
      <c r="N220" s="102">
        <f t="shared" si="293"/>
        <v>2584.7078020178656</v>
      </c>
      <c r="O220" s="1">
        <v>434</v>
      </c>
      <c r="P220" s="21">
        <v>2</v>
      </c>
      <c r="Q220" s="1">
        <v>868</v>
      </c>
      <c r="R220" s="1">
        <v>12</v>
      </c>
      <c r="S220" s="1">
        <v>91</v>
      </c>
      <c r="T220" s="1">
        <v>22</v>
      </c>
      <c r="U220" s="1">
        <v>32</v>
      </c>
      <c r="V220" s="1">
        <v>30</v>
      </c>
      <c r="W220" s="1">
        <v>14</v>
      </c>
      <c r="X220" s="1">
        <v>51</v>
      </c>
      <c r="Y220" s="1">
        <v>33</v>
      </c>
      <c r="Z220" s="1">
        <v>19</v>
      </c>
      <c r="AA220" s="1">
        <v>16</v>
      </c>
      <c r="AB220" s="1">
        <v>54</v>
      </c>
      <c r="AC220" s="1">
        <v>41</v>
      </c>
      <c r="AD220" s="1">
        <v>12</v>
      </c>
      <c r="AE220" s="1">
        <v>3</v>
      </c>
      <c r="AF220" s="1">
        <v>4</v>
      </c>
      <c r="AG220" s="1">
        <v>0</v>
      </c>
      <c r="AH220" s="106">
        <f t="shared" si="338"/>
        <v>0.28801843317972348</v>
      </c>
      <c r="AI220" s="106">
        <f t="shared" si="339"/>
        <v>0.14285714285714285</v>
      </c>
      <c r="AJ220" s="106">
        <f t="shared" si="340"/>
        <v>0.2695852534562212</v>
      </c>
      <c r="AK220" s="6">
        <f t="shared" si="341"/>
        <v>3.6866359447004608E-2</v>
      </c>
      <c r="AL220" s="106">
        <f t="shared" si="342"/>
        <v>0.26267281105990781</v>
      </c>
      <c r="AM220" s="38">
        <v>22630</v>
      </c>
      <c r="AN220" s="38">
        <v>37569</v>
      </c>
      <c r="AO220" s="106">
        <f t="shared" si="343"/>
        <v>0.70046082949308752</v>
      </c>
      <c r="AP220" s="1">
        <v>434</v>
      </c>
      <c r="AQ220" s="1">
        <v>67</v>
      </c>
      <c r="AR220" s="1">
        <v>134</v>
      </c>
      <c r="AS220" s="1">
        <v>300</v>
      </c>
      <c r="AT220" s="1">
        <v>21</v>
      </c>
      <c r="AU220" s="1">
        <v>88</v>
      </c>
      <c r="AV220" s="1">
        <v>10</v>
      </c>
      <c r="AW220" s="1">
        <v>9</v>
      </c>
      <c r="AX220" s="1">
        <v>21</v>
      </c>
      <c r="AY220" s="1">
        <v>45</v>
      </c>
      <c r="AZ220" s="11">
        <v>30</v>
      </c>
      <c r="BA220" s="1">
        <v>60</v>
      </c>
      <c r="BB220" s="1">
        <v>13</v>
      </c>
      <c r="BC220" s="1">
        <v>36</v>
      </c>
      <c r="BD220" s="1">
        <v>12</v>
      </c>
      <c r="BE220" s="1">
        <v>14</v>
      </c>
      <c r="BF220" s="1">
        <v>56</v>
      </c>
      <c r="BG220" s="1">
        <v>4</v>
      </c>
      <c r="BH220" s="1">
        <v>0</v>
      </c>
      <c r="BI220" s="106">
        <f t="shared" si="321"/>
        <v>0.19570405727923629</v>
      </c>
      <c r="BJ220" s="1">
        <v>1.6</v>
      </c>
      <c r="BK220" s="1">
        <v>3.5</v>
      </c>
      <c r="BL220" s="1">
        <v>12.6</v>
      </c>
      <c r="BM220" s="1">
        <v>6.9</v>
      </c>
      <c r="BN220" s="1">
        <v>7.7</v>
      </c>
      <c r="BO220" s="1">
        <v>5.4</v>
      </c>
      <c r="BP220" s="1">
        <v>3.1</v>
      </c>
      <c r="BQ220" s="1">
        <v>4.5</v>
      </c>
      <c r="BR220" s="1">
        <v>7.3</v>
      </c>
      <c r="BS220" s="1">
        <v>5.6</v>
      </c>
      <c r="BT220" s="1">
        <v>4.4000000000000004</v>
      </c>
      <c r="BU220" s="1">
        <v>6.8</v>
      </c>
      <c r="BV220" s="1">
        <v>3.3</v>
      </c>
      <c r="BW220" s="1">
        <v>5.2</v>
      </c>
      <c r="BX220" s="1">
        <v>16.2</v>
      </c>
      <c r="BY220" s="1">
        <v>1.8</v>
      </c>
      <c r="BZ220" s="1">
        <v>1.6</v>
      </c>
      <c r="CA220" s="1">
        <v>2.4</v>
      </c>
      <c r="CB220" s="1">
        <f t="shared" si="310"/>
        <v>17.7</v>
      </c>
      <c r="CC220" s="1">
        <f t="shared" si="311"/>
        <v>54.999999999999993</v>
      </c>
      <c r="CD220" s="1">
        <f t="shared" si="312"/>
        <v>27.2</v>
      </c>
    </row>
    <row r="221" spans="1:82" x14ac:dyDescent="0.25">
      <c r="A221" s="7" t="s">
        <v>1297</v>
      </c>
      <c r="B221" t="s">
        <v>1298</v>
      </c>
      <c r="C221" s="1" t="s">
        <v>1299</v>
      </c>
      <c r="D221" s="1" t="s">
        <v>2099</v>
      </c>
      <c r="E221" t="s">
        <v>518</v>
      </c>
      <c r="F221" s="8" t="s">
        <v>519</v>
      </c>
      <c r="G221" s="8" t="s">
        <v>440</v>
      </c>
      <c r="H221" s="8" t="s">
        <v>1300</v>
      </c>
      <c r="I221" s="8" t="s">
        <v>1301</v>
      </c>
      <c r="J221" s="8">
        <v>5462332</v>
      </c>
      <c r="K221" s="8" t="s">
        <v>260</v>
      </c>
      <c r="L221" s="32">
        <v>0.53013527504674451</v>
      </c>
      <c r="M221" s="1">
        <v>492</v>
      </c>
      <c r="N221" s="102">
        <f t="shared" si="293"/>
        <v>928.06501124947408</v>
      </c>
      <c r="O221" s="1">
        <v>169</v>
      </c>
      <c r="P221" s="21">
        <v>2.88</v>
      </c>
      <c r="Q221" s="1">
        <v>487</v>
      </c>
      <c r="R221" s="1">
        <v>0</v>
      </c>
      <c r="S221" s="1">
        <v>18</v>
      </c>
      <c r="T221" s="1">
        <v>17</v>
      </c>
      <c r="U221" s="1">
        <v>13</v>
      </c>
      <c r="V221" s="1">
        <v>19</v>
      </c>
      <c r="W221" s="1">
        <v>0</v>
      </c>
      <c r="X221" s="1">
        <v>12</v>
      </c>
      <c r="Y221" s="1">
        <v>2</v>
      </c>
      <c r="Z221" s="1">
        <v>2</v>
      </c>
      <c r="AA221" s="1">
        <v>48</v>
      </c>
      <c r="AB221" s="1">
        <v>17</v>
      </c>
      <c r="AC221" s="1">
        <v>8</v>
      </c>
      <c r="AD221" s="1">
        <v>6</v>
      </c>
      <c r="AE221" s="1">
        <v>3</v>
      </c>
      <c r="AF221" s="1">
        <v>4</v>
      </c>
      <c r="AG221" s="1">
        <v>0</v>
      </c>
      <c r="AH221" s="106">
        <f t="shared" si="338"/>
        <v>0.20710059171597633</v>
      </c>
      <c r="AI221" s="106">
        <f t="shared" si="339"/>
        <v>0.1893491124260355</v>
      </c>
      <c r="AJ221" s="106">
        <f t="shared" si="340"/>
        <v>9.4674556213017749E-2</v>
      </c>
      <c r="AK221" s="6">
        <f t="shared" si="341"/>
        <v>0.28402366863905326</v>
      </c>
      <c r="AL221" s="106">
        <f t="shared" si="342"/>
        <v>0.22485207100591717</v>
      </c>
      <c r="AM221" s="38">
        <v>19038</v>
      </c>
      <c r="AN221" s="38">
        <v>55208</v>
      </c>
      <c r="AO221" s="106">
        <f t="shared" si="343"/>
        <v>0.4911242603550296</v>
      </c>
      <c r="AP221" s="1">
        <v>169</v>
      </c>
      <c r="AQ221" s="1">
        <v>39</v>
      </c>
      <c r="AR221" s="1">
        <v>108</v>
      </c>
      <c r="AS221" s="1">
        <v>61</v>
      </c>
      <c r="AT221" s="1">
        <v>0</v>
      </c>
      <c r="AU221" s="1">
        <v>11</v>
      </c>
      <c r="AV221" s="1">
        <v>24</v>
      </c>
      <c r="AW221" s="1">
        <v>19</v>
      </c>
      <c r="AX221" s="1">
        <v>0</v>
      </c>
      <c r="AY221" s="1">
        <v>0</v>
      </c>
      <c r="AZ221" s="11">
        <v>2</v>
      </c>
      <c r="BA221" s="1">
        <v>4</v>
      </c>
      <c r="BB221" s="1">
        <v>10</v>
      </c>
      <c r="BC221" s="1">
        <v>65</v>
      </c>
      <c r="BD221" s="1">
        <v>0</v>
      </c>
      <c r="BE221" s="1">
        <v>0</v>
      </c>
      <c r="BF221" s="1">
        <v>21</v>
      </c>
      <c r="BG221" s="1">
        <v>0</v>
      </c>
      <c r="BH221" s="1">
        <v>0</v>
      </c>
      <c r="BI221" s="106">
        <f t="shared" si="321"/>
        <v>0.21794871794871795</v>
      </c>
      <c r="BJ221" s="1">
        <v>4.5</v>
      </c>
      <c r="BK221" s="1">
        <v>7.9</v>
      </c>
      <c r="BL221" s="1">
        <v>10.4</v>
      </c>
      <c r="BM221" s="1">
        <v>14</v>
      </c>
      <c r="BN221" s="1">
        <v>2.2000000000000002</v>
      </c>
      <c r="BO221" s="1">
        <v>0</v>
      </c>
      <c r="BP221" s="1">
        <v>6.9</v>
      </c>
      <c r="BQ221" s="1">
        <v>3</v>
      </c>
      <c r="BR221" s="1">
        <v>2.6</v>
      </c>
      <c r="BS221" s="1">
        <v>4.7</v>
      </c>
      <c r="BT221" s="1">
        <v>8.6999999999999993</v>
      </c>
      <c r="BU221" s="1">
        <v>11.4</v>
      </c>
      <c r="BV221" s="1">
        <v>5.7</v>
      </c>
      <c r="BW221" s="1">
        <v>8.1</v>
      </c>
      <c r="BX221" s="1">
        <v>2.8</v>
      </c>
      <c r="BY221" s="1">
        <v>2</v>
      </c>
      <c r="BZ221" s="1">
        <v>1.4</v>
      </c>
      <c r="CA221" s="1">
        <v>3.5</v>
      </c>
      <c r="CB221" s="1">
        <f t="shared" si="310"/>
        <v>22.8</v>
      </c>
      <c r="CC221" s="1">
        <f t="shared" si="311"/>
        <v>59.20000000000001</v>
      </c>
      <c r="CD221" s="1">
        <f t="shared" si="312"/>
        <v>17.799999999999997</v>
      </c>
    </row>
    <row r="222" spans="1:82" s="18" customFormat="1" x14ac:dyDescent="0.25">
      <c r="A222" s="17" t="s">
        <v>65</v>
      </c>
      <c r="B222" s="42" t="s">
        <v>1984</v>
      </c>
      <c r="D222" s="18" t="s">
        <v>2098</v>
      </c>
      <c r="I222" s="110"/>
      <c r="J222" s="110">
        <v>54065</v>
      </c>
      <c r="K222" s="110" t="s">
        <v>64</v>
      </c>
      <c r="L222" s="34">
        <f>SUM(L219:L221)</f>
        <v>229.89969218044934</v>
      </c>
      <c r="M222" s="17">
        <v>17144</v>
      </c>
      <c r="N222" s="19">
        <f t="shared" si="293"/>
        <v>74.571652695139733</v>
      </c>
      <c r="O222" s="17">
        <v>6957</v>
      </c>
      <c r="P222" s="22">
        <v>2.4500000000000002</v>
      </c>
      <c r="Q222" s="17">
        <v>17034</v>
      </c>
      <c r="R222" s="17">
        <v>171</v>
      </c>
      <c r="S222" s="17">
        <v>263</v>
      </c>
      <c r="T222" s="17">
        <v>210</v>
      </c>
      <c r="U222" s="17">
        <v>388</v>
      </c>
      <c r="V222" s="17">
        <v>384</v>
      </c>
      <c r="W222" s="17">
        <v>352</v>
      </c>
      <c r="X222" s="17">
        <v>345</v>
      </c>
      <c r="Y222" s="17">
        <v>373</v>
      </c>
      <c r="Z222" s="17">
        <v>390</v>
      </c>
      <c r="AA222" s="17">
        <v>847</v>
      </c>
      <c r="AB222" s="17">
        <v>893</v>
      </c>
      <c r="AC222" s="17">
        <v>802</v>
      </c>
      <c r="AD222" s="17">
        <v>687</v>
      </c>
      <c r="AE222" s="17">
        <v>312</v>
      </c>
      <c r="AF222" s="17">
        <v>405</v>
      </c>
      <c r="AG222" s="17">
        <v>135</v>
      </c>
      <c r="AH222" s="113">
        <f t="shared" si="338"/>
        <v>9.2568635906281449E-2</v>
      </c>
      <c r="AI222" s="113">
        <f t="shared" si="339"/>
        <v>0.11096737099324422</v>
      </c>
      <c r="AJ222" s="113">
        <f t="shared" si="340"/>
        <v>0.20986057208566911</v>
      </c>
      <c r="AK222" s="113">
        <f t="shared" si="341"/>
        <v>0.12174787983326146</v>
      </c>
      <c r="AL222" s="113">
        <f t="shared" si="342"/>
        <v>0.46485554118154376</v>
      </c>
      <c r="AM222" s="37">
        <v>31402</v>
      </c>
      <c r="AN222" s="37">
        <v>56616</v>
      </c>
      <c r="AO222" s="113">
        <f t="shared" si="343"/>
        <v>0.41339657898519477</v>
      </c>
      <c r="AP222" s="17">
        <v>6957</v>
      </c>
      <c r="AQ222" s="17">
        <v>2209</v>
      </c>
      <c r="AR222" s="17">
        <v>5930</v>
      </c>
      <c r="AS222" s="17">
        <v>1027</v>
      </c>
      <c r="AT222" s="17">
        <v>157</v>
      </c>
      <c r="AU222" s="17">
        <v>190</v>
      </c>
      <c r="AV222" s="17">
        <v>255</v>
      </c>
      <c r="AW222" s="17">
        <v>277</v>
      </c>
      <c r="AX222" s="17">
        <v>133</v>
      </c>
      <c r="AY222" s="17">
        <v>626</v>
      </c>
      <c r="AZ222" s="112">
        <v>529</v>
      </c>
      <c r="BA222" s="17">
        <v>139</v>
      </c>
      <c r="BB222" s="17">
        <v>375</v>
      </c>
      <c r="BC222" s="17">
        <v>1100</v>
      </c>
      <c r="BD222" s="17">
        <v>411</v>
      </c>
      <c r="BE222" s="17">
        <v>183</v>
      </c>
      <c r="BF222" s="17">
        <v>2113</v>
      </c>
      <c r="BG222" s="17">
        <v>187</v>
      </c>
      <c r="BH222" s="17">
        <v>41</v>
      </c>
      <c r="BI222" s="113">
        <f t="shared" si="321"/>
        <v>0.22036926742108398</v>
      </c>
      <c r="BJ222" s="17">
        <v>4</v>
      </c>
      <c r="BK222" s="17">
        <v>4.5999999999999996</v>
      </c>
      <c r="BL222" s="17">
        <v>5.7</v>
      </c>
      <c r="BM222" s="17">
        <v>7.2</v>
      </c>
      <c r="BN222" s="17">
        <v>3.1</v>
      </c>
      <c r="BO222" s="17">
        <v>5.9</v>
      </c>
      <c r="BP222" s="17">
        <v>4.8</v>
      </c>
      <c r="BQ222" s="17">
        <v>5.2</v>
      </c>
      <c r="BR222" s="17">
        <v>5.4</v>
      </c>
      <c r="BS222" s="17">
        <v>6.5</v>
      </c>
      <c r="BT222" s="17">
        <v>7.8</v>
      </c>
      <c r="BU222" s="17">
        <v>8</v>
      </c>
      <c r="BV222" s="17">
        <v>8.8000000000000007</v>
      </c>
      <c r="BW222" s="17">
        <v>6.7</v>
      </c>
      <c r="BX222" s="17">
        <v>7.7</v>
      </c>
      <c r="BY222" s="17">
        <v>5.4</v>
      </c>
      <c r="BZ222" s="17">
        <v>1.7</v>
      </c>
      <c r="CA222" s="17">
        <v>1.7</v>
      </c>
      <c r="CB222" s="112">
        <f t="shared" si="310"/>
        <v>14.3</v>
      </c>
      <c r="CC222" s="112">
        <f t="shared" si="311"/>
        <v>62.7</v>
      </c>
      <c r="CD222" s="112">
        <f t="shared" si="312"/>
        <v>23.2</v>
      </c>
    </row>
    <row r="223" spans="1:82" s="25" customFormat="1" x14ac:dyDescent="0.25">
      <c r="A223" s="24" t="s">
        <v>1840</v>
      </c>
      <c r="B223" s="25" t="s">
        <v>1841</v>
      </c>
      <c r="C223" s="26" t="s">
        <v>1842</v>
      </c>
      <c r="D223" s="26" t="s">
        <v>2097</v>
      </c>
      <c r="E223" s="25" t="s">
        <v>1415</v>
      </c>
      <c r="F223" s="27" t="s">
        <v>1416</v>
      </c>
      <c r="G223" s="27" t="s">
        <v>440</v>
      </c>
      <c r="H223" s="27" t="s">
        <v>1843</v>
      </c>
      <c r="I223" s="27" t="s">
        <v>1844</v>
      </c>
      <c r="J223" s="27" t="s">
        <v>1978</v>
      </c>
      <c r="K223" s="27" t="s">
        <v>1978</v>
      </c>
      <c r="L223" s="33">
        <v>647.69418678560328</v>
      </c>
      <c r="M223" s="26">
        <f>M226-M225-M224</f>
        <v>18699</v>
      </c>
      <c r="N223" s="29">
        <f t="shared" si="293"/>
        <v>28.870106265427477</v>
      </c>
      <c r="O223" s="26">
        <f>O226-O225-O224</f>
        <v>7149</v>
      </c>
      <c r="P223" s="28">
        <f>Q223/O223</f>
        <v>2.6142117778710308</v>
      </c>
      <c r="Q223" s="26">
        <f>Q226-Q225-Q224</f>
        <v>18689</v>
      </c>
      <c r="R223" s="26">
        <f>R226-R225-R224</f>
        <v>440</v>
      </c>
      <c r="S223" s="26">
        <f t="shared" ref="S223:AG223" si="352">S226-S225-S224</f>
        <v>432</v>
      </c>
      <c r="T223" s="26">
        <f t="shared" si="352"/>
        <v>520</v>
      </c>
      <c r="U223" s="26">
        <f t="shared" si="352"/>
        <v>633</v>
      </c>
      <c r="V223" s="26">
        <f t="shared" si="352"/>
        <v>378</v>
      </c>
      <c r="W223" s="26">
        <f t="shared" si="352"/>
        <v>508</v>
      </c>
      <c r="X223" s="26">
        <f t="shared" si="352"/>
        <v>311</v>
      </c>
      <c r="Y223" s="26">
        <f t="shared" si="352"/>
        <v>504</v>
      </c>
      <c r="Z223" s="26">
        <f t="shared" si="352"/>
        <v>248</v>
      </c>
      <c r="AA223" s="26">
        <f t="shared" si="352"/>
        <v>544</v>
      </c>
      <c r="AB223" s="26">
        <f t="shared" si="352"/>
        <v>898</v>
      </c>
      <c r="AC223" s="26">
        <f t="shared" si="352"/>
        <v>802</v>
      </c>
      <c r="AD223" s="26">
        <f t="shared" si="352"/>
        <v>517</v>
      </c>
      <c r="AE223" s="26">
        <f t="shared" si="352"/>
        <v>205</v>
      </c>
      <c r="AF223" s="26">
        <f t="shared" si="352"/>
        <v>101</v>
      </c>
      <c r="AG223" s="26">
        <f t="shared" si="352"/>
        <v>108</v>
      </c>
      <c r="AH223" s="121">
        <f t="shared" si="338"/>
        <v>0.19471254720939993</v>
      </c>
      <c r="AI223" s="121">
        <f t="shared" si="339"/>
        <v>0.14141838019303399</v>
      </c>
      <c r="AJ223" s="121">
        <f t="shared" si="340"/>
        <v>0.21975101412785006</v>
      </c>
      <c r="AK223" s="122">
        <f t="shared" si="341"/>
        <v>7.6094558679535601E-2</v>
      </c>
      <c r="AL223" s="121">
        <f t="shared" si="342"/>
        <v>0.36802349979018045</v>
      </c>
      <c r="AM223" s="39">
        <v>22898</v>
      </c>
      <c r="AN223" s="39">
        <v>42946</v>
      </c>
      <c r="AO223" s="121">
        <f t="shared" si="343"/>
        <v>0.55588194153028392</v>
      </c>
      <c r="AP223" s="26">
        <f>AP226-AP225-AP224</f>
        <v>7149</v>
      </c>
      <c r="AQ223" s="26">
        <f t="shared" ref="AQ223:AS223" si="353">AQ226-AQ225-AQ224</f>
        <v>2524</v>
      </c>
      <c r="AR223" s="26">
        <f t="shared" si="353"/>
        <v>6137</v>
      </c>
      <c r="AS223" s="26">
        <f t="shared" si="353"/>
        <v>1012</v>
      </c>
      <c r="AT223" s="26">
        <f>AT226-AT225-AT224</f>
        <v>294</v>
      </c>
      <c r="AU223" s="26">
        <f t="shared" ref="AU223:BC223" si="354">AU226-AU225-AU224</f>
        <v>373</v>
      </c>
      <c r="AV223" s="26">
        <f t="shared" si="354"/>
        <v>523</v>
      </c>
      <c r="AW223" s="26">
        <f t="shared" si="354"/>
        <v>738</v>
      </c>
      <c r="AX223" s="26">
        <f t="shared" si="354"/>
        <v>553</v>
      </c>
      <c r="AY223" s="26">
        <f t="shared" si="354"/>
        <v>182</v>
      </c>
      <c r="AZ223" s="26">
        <f t="shared" si="354"/>
        <v>736</v>
      </c>
      <c r="BA223" s="26">
        <f t="shared" si="354"/>
        <v>184</v>
      </c>
      <c r="BB223" s="26">
        <f t="shared" si="354"/>
        <v>104</v>
      </c>
      <c r="BC223" s="26">
        <f t="shared" si="354"/>
        <v>1194</v>
      </c>
      <c r="BD223" s="26">
        <f t="shared" ref="BD223" si="355">BD226-BD225-BD224</f>
        <v>203</v>
      </c>
      <c r="BE223" s="26">
        <f t="shared" ref="BE223" si="356">BE226-BE225-BE224</f>
        <v>41</v>
      </c>
      <c r="BF223" s="26">
        <f t="shared" ref="BF223" si="357">BF226-BF225-BF224</f>
        <v>1583</v>
      </c>
      <c r="BG223" s="26">
        <f t="shared" ref="BG223" si="358">BG226-BG225-BG224</f>
        <v>80</v>
      </c>
      <c r="BH223" s="26">
        <f t="shared" ref="BH223" si="359">BH226-BH225-BH224</f>
        <v>0</v>
      </c>
      <c r="BI223" s="121">
        <f t="shared" si="321"/>
        <v>0.12522097819681791</v>
      </c>
      <c r="BJ223" s="26">
        <v>4.8</v>
      </c>
      <c r="BK223" s="26">
        <v>6.2</v>
      </c>
      <c r="BL223" s="26">
        <v>5.5</v>
      </c>
      <c r="BM223" s="26">
        <v>5.0999999999999996</v>
      </c>
      <c r="BN223" s="26">
        <v>4.8</v>
      </c>
      <c r="BO223" s="26">
        <v>5.3</v>
      </c>
      <c r="BP223" s="26">
        <v>5.0999999999999996</v>
      </c>
      <c r="BQ223" s="26">
        <v>4.4000000000000004</v>
      </c>
      <c r="BR223" s="26">
        <v>7.2</v>
      </c>
      <c r="BS223" s="26">
        <v>6.7</v>
      </c>
      <c r="BT223" s="26">
        <v>6.7</v>
      </c>
      <c r="BU223" s="26">
        <v>6.5</v>
      </c>
      <c r="BV223" s="26">
        <v>8.5</v>
      </c>
      <c r="BW223" s="26">
        <v>8.6999999999999993</v>
      </c>
      <c r="BX223" s="26">
        <v>5.4</v>
      </c>
      <c r="BY223" s="26">
        <v>4.8</v>
      </c>
      <c r="BZ223" s="26">
        <v>2</v>
      </c>
      <c r="CA223" s="26">
        <v>2.2999999999999998</v>
      </c>
      <c r="CB223" s="115">
        <f t="shared" si="310"/>
        <v>16.5</v>
      </c>
      <c r="CC223" s="115">
        <f t="shared" si="311"/>
        <v>60.3</v>
      </c>
      <c r="CD223" s="115">
        <f t="shared" si="312"/>
        <v>23.2</v>
      </c>
    </row>
    <row r="224" spans="1:82" x14ac:dyDescent="0.25">
      <c r="A224" s="7" t="s">
        <v>1412</v>
      </c>
      <c r="B224" t="s">
        <v>1413</v>
      </c>
      <c r="C224" s="1" t="s">
        <v>1414</v>
      </c>
      <c r="D224" s="1" t="s">
        <v>2099</v>
      </c>
      <c r="E224" t="s">
        <v>1415</v>
      </c>
      <c r="F224" s="8" t="s">
        <v>1416</v>
      </c>
      <c r="G224" s="8" t="s">
        <v>440</v>
      </c>
      <c r="H224" s="8" t="s">
        <v>1417</v>
      </c>
      <c r="I224" s="8" t="s">
        <v>1418</v>
      </c>
      <c r="J224" s="8">
        <v>5468116</v>
      </c>
      <c r="K224" s="8" t="s">
        <v>282</v>
      </c>
      <c r="L224" s="32">
        <v>1.6673646795167474</v>
      </c>
      <c r="M224" s="1">
        <v>2604</v>
      </c>
      <c r="N224" s="102">
        <f t="shared" si="293"/>
        <v>1561.7459287638969</v>
      </c>
      <c r="O224" s="1">
        <v>964</v>
      </c>
      <c r="P224" s="21">
        <v>2.62</v>
      </c>
      <c r="Q224" s="1">
        <v>2523</v>
      </c>
      <c r="R224" s="1">
        <v>76</v>
      </c>
      <c r="S224" s="1">
        <v>81</v>
      </c>
      <c r="T224" s="1">
        <v>80</v>
      </c>
      <c r="U224" s="1">
        <v>58</v>
      </c>
      <c r="V224" s="1">
        <v>197</v>
      </c>
      <c r="W224" s="1">
        <v>77</v>
      </c>
      <c r="X224" s="1">
        <v>22</v>
      </c>
      <c r="Y224" s="1">
        <v>54</v>
      </c>
      <c r="Z224" s="1">
        <v>38</v>
      </c>
      <c r="AA224" s="1">
        <v>61</v>
      </c>
      <c r="AB224" s="1">
        <v>53</v>
      </c>
      <c r="AC224" s="1">
        <v>117</v>
      </c>
      <c r="AD224" s="1">
        <v>19</v>
      </c>
      <c r="AE224" s="1">
        <v>25</v>
      </c>
      <c r="AF224" s="1">
        <v>0</v>
      </c>
      <c r="AG224" s="1">
        <v>6</v>
      </c>
      <c r="AH224" s="106">
        <f t="shared" si="338"/>
        <v>0.24585062240663899</v>
      </c>
      <c r="AI224" s="106">
        <f t="shared" si="339"/>
        <v>0.26452282157676349</v>
      </c>
      <c r="AJ224" s="106">
        <f t="shared" si="340"/>
        <v>0.19813278008298754</v>
      </c>
      <c r="AK224" s="6">
        <f t="shared" si="341"/>
        <v>6.3278008298755184E-2</v>
      </c>
      <c r="AL224" s="106">
        <f t="shared" si="342"/>
        <v>0.22821576763485477</v>
      </c>
      <c r="AM224" s="38">
        <v>17252</v>
      </c>
      <c r="AN224" s="38">
        <v>28958</v>
      </c>
      <c r="AO224" s="106">
        <f t="shared" si="343"/>
        <v>0.70850622406639008</v>
      </c>
      <c r="AP224" s="1">
        <v>964</v>
      </c>
      <c r="AQ224" s="1">
        <v>216</v>
      </c>
      <c r="AR224" s="1">
        <v>756</v>
      </c>
      <c r="AS224" s="1">
        <v>208</v>
      </c>
      <c r="AT224" s="1">
        <v>23</v>
      </c>
      <c r="AU224" s="1">
        <v>49</v>
      </c>
      <c r="AV224" s="1">
        <v>149</v>
      </c>
      <c r="AW224" s="1">
        <v>74</v>
      </c>
      <c r="AX224" s="1">
        <v>80</v>
      </c>
      <c r="AY224" s="1">
        <v>157</v>
      </c>
      <c r="AZ224" s="11">
        <v>97</v>
      </c>
      <c r="BA224" s="1">
        <v>5</v>
      </c>
      <c r="BB224" s="1">
        <v>1</v>
      </c>
      <c r="BC224" s="1">
        <v>85</v>
      </c>
      <c r="BD224" s="1">
        <v>29</v>
      </c>
      <c r="BE224" s="1">
        <v>0</v>
      </c>
      <c r="BF224" s="1">
        <v>153</v>
      </c>
      <c r="BG224" s="1">
        <v>14</v>
      </c>
      <c r="BH224" s="1">
        <v>0</v>
      </c>
      <c r="BI224" s="106">
        <f t="shared" si="321"/>
        <v>0.33515283842794757</v>
      </c>
      <c r="BJ224" s="1">
        <v>3.7</v>
      </c>
      <c r="BK224" s="1">
        <v>10.9</v>
      </c>
      <c r="BL224" s="1">
        <v>3.5</v>
      </c>
      <c r="BM224" s="1">
        <v>2.2999999999999998</v>
      </c>
      <c r="BN224" s="1">
        <v>3.1</v>
      </c>
      <c r="BO224" s="1">
        <v>8.1999999999999993</v>
      </c>
      <c r="BP224" s="1">
        <v>3</v>
      </c>
      <c r="BQ224" s="1">
        <v>6.3</v>
      </c>
      <c r="BR224" s="1">
        <v>8.3000000000000007</v>
      </c>
      <c r="BS224" s="1">
        <v>11.1</v>
      </c>
      <c r="BT224" s="1">
        <v>4.7</v>
      </c>
      <c r="BU224" s="1">
        <v>4.0999999999999996</v>
      </c>
      <c r="BV224" s="1">
        <v>5.6</v>
      </c>
      <c r="BW224" s="1">
        <v>7.9</v>
      </c>
      <c r="BX224" s="1">
        <v>5.8</v>
      </c>
      <c r="BY224" s="1">
        <v>3.1</v>
      </c>
      <c r="BZ224" s="1">
        <v>2.8</v>
      </c>
      <c r="CA224" s="1">
        <v>5.4</v>
      </c>
      <c r="CB224" s="1">
        <f t="shared" si="310"/>
        <v>18.100000000000001</v>
      </c>
      <c r="CC224" s="1">
        <f t="shared" si="311"/>
        <v>56.70000000000001</v>
      </c>
      <c r="CD224" s="1">
        <f t="shared" si="312"/>
        <v>25</v>
      </c>
    </row>
    <row r="225" spans="1:82" s="18" customFormat="1" x14ac:dyDescent="0.25">
      <c r="A225" s="7" t="s">
        <v>1525</v>
      </c>
      <c r="B225" t="s">
        <v>1526</v>
      </c>
      <c r="C225" s="1" t="s">
        <v>1527</v>
      </c>
      <c r="D225" s="1" t="s">
        <v>2099</v>
      </c>
      <c r="E225" t="s">
        <v>1415</v>
      </c>
      <c r="F225" s="8" t="s">
        <v>1416</v>
      </c>
      <c r="G225" s="8" t="s">
        <v>440</v>
      </c>
      <c r="H225" s="8" t="s">
        <v>1528</v>
      </c>
      <c r="I225" s="8" t="s">
        <v>1529</v>
      </c>
      <c r="J225" s="8">
        <v>5477980</v>
      </c>
      <c r="K225" s="8" t="s">
        <v>304</v>
      </c>
      <c r="L225" s="32">
        <v>4.5260168728898309</v>
      </c>
      <c r="M225" s="1">
        <v>3467</v>
      </c>
      <c r="N225" s="102">
        <f t="shared" si="293"/>
        <v>766.0157037342957</v>
      </c>
      <c r="O225" s="1">
        <v>1565</v>
      </c>
      <c r="P225" s="21">
        <v>2.1800000000000002</v>
      </c>
      <c r="Q225" s="1">
        <v>3407</v>
      </c>
      <c r="R225" s="1">
        <v>195</v>
      </c>
      <c r="S225" s="1">
        <v>231</v>
      </c>
      <c r="T225" s="1">
        <v>53</v>
      </c>
      <c r="U225" s="1">
        <v>169</v>
      </c>
      <c r="V225" s="1">
        <v>17</v>
      </c>
      <c r="W225" s="1">
        <v>0</v>
      </c>
      <c r="X225" s="1">
        <v>55</v>
      </c>
      <c r="Y225" s="1">
        <v>29</v>
      </c>
      <c r="Z225" s="1">
        <v>51</v>
      </c>
      <c r="AA225" s="1">
        <v>108</v>
      </c>
      <c r="AB225" s="1">
        <v>138</v>
      </c>
      <c r="AC225" s="1">
        <v>159</v>
      </c>
      <c r="AD225" s="1">
        <v>258</v>
      </c>
      <c r="AE225" s="1">
        <v>59</v>
      </c>
      <c r="AF225" s="1">
        <v>43</v>
      </c>
      <c r="AG225" s="1">
        <v>0</v>
      </c>
      <c r="AH225" s="106">
        <f t="shared" si="338"/>
        <v>0.30607028753993609</v>
      </c>
      <c r="AI225" s="106">
        <f t="shared" si="339"/>
        <v>0.11884984025559106</v>
      </c>
      <c r="AJ225" s="106">
        <f t="shared" si="340"/>
        <v>8.6261980830670923E-2</v>
      </c>
      <c r="AK225" s="6">
        <f t="shared" si="341"/>
        <v>6.9009584664536744E-2</v>
      </c>
      <c r="AL225" s="106">
        <f t="shared" si="342"/>
        <v>0.41980830670926517</v>
      </c>
      <c r="AM225" s="38">
        <v>25746</v>
      </c>
      <c r="AN225" s="38">
        <v>46642</v>
      </c>
      <c r="AO225" s="106">
        <f t="shared" si="343"/>
        <v>0.51118210862619806</v>
      </c>
      <c r="AP225" s="1">
        <v>1565</v>
      </c>
      <c r="AQ225" s="1">
        <v>154</v>
      </c>
      <c r="AR225" s="1">
        <v>941</v>
      </c>
      <c r="AS225" s="1">
        <v>624</v>
      </c>
      <c r="AT225" s="1">
        <v>59</v>
      </c>
      <c r="AU225" s="1">
        <v>159</v>
      </c>
      <c r="AV225" s="1">
        <v>183</v>
      </c>
      <c r="AW225" s="1">
        <v>29</v>
      </c>
      <c r="AX225" s="1">
        <v>44</v>
      </c>
      <c r="AY225" s="1">
        <v>50</v>
      </c>
      <c r="AZ225" s="11">
        <v>95</v>
      </c>
      <c r="BA225" s="1">
        <v>40</v>
      </c>
      <c r="BB225" s="1">
        <v>0</v>
      </c>
      <c r="BC225" s="1">
        <v>177</v>
      </c>
      <c r="BD225" s="1">
        <v>69</v>
      </c>
      <c r="BE225" s="1">
        <v>0</v>
      </c>
      <c r="BF225" s="1">
        <v>439</v>
      </c>
      <c r="BG225" s="1">
        <v>64</v>
      </c>
      <c r="BH225" s="1">
        <v>0</v>
      </c>
      <c r="BI225" s="106">
        <f t="shared" si="321"/>
        <v>0.16548295454545456</v>
      </c>
      <c r="BJ225" s="1">
        <v>4.5</v>
      </c>
      <c r="BK225" s="1">
        <v>6</v>
      </c>
      <c r="BL225" s="1">
        <v>5.7</v>
      </c>
      <c r="BM225" s="1">
        <v>4.7</v>
      </c>
      <c r="BN225" s="1">
        <v>5.4</v>
      </c>
      <c r="BO225" s="1">
        <v>4.4000000000000004</v>
      </c>
      <c r="BP225" s="1">
        <v>4.5999999999999996</v>
      </c>
      <c r="BQ225" s="1">
        <v>2.2000000000000002</v>
      </c>
      <c r="BR225" s="1">
        <v>6.4</v>
      </c>
      <c r="BS225" s="1">
        <v>2.8</v>
      </c>
      <c r="BT225" s="1">
        <v>4.4000000000000004</v>
      </c>
      <c r="BU225" s="1">
        <v>5.4</v>
      </c>
      <c r="BV225" s="1">
        <v>8.9</v>
      </c>
      <c r="BW225" s="1">
        <v>9.9</v>
      </c>
      <c r="BX225" s="1">
        <v>7.4</v>
      </c>
      <c r="BY225" s="1">
        <v>11.5</v>
      </c>
      <c r="BZ225" s="1">
        <v>1.1000000000000001</v>
      </c>
      <c r="CA225" s="1">
        <v>4.5999999999999996</v>
      </c>
      <c r="CB225" s="1">
        <f t="shared" si="310"/>
        <v>16.2</v>
      </c>
      <c r="CC225" s="1">
        <f t="shared" si="311"/>
        <v>49.2</v>
      </c>
      <c r="CD225" s="1">
        <f t="shared" si="312"/>
        <v>34.5</v>
      </c>
    </row>
    <row r="226" spans="1:82" s="18" customFormat="1" x14ac:dyDescent="0.25">
      <c r="A226" s="17" t="s">
        <v>67</v>
      </c>
      <c r="B226" s="42" t="s">
        <v>1984</v>
      </c>
      <c r="D226" s="18" t="s">
        <v>2098</v>
      </c>
      <c r="I226" s="110"/>
      <c r="J226" s="110">
        <v>54067</v>
      </c>
      <c r="K226" s="110" t="s">
        <v>66</v>
      </c>
      <c r="L226" s="34">
        <f>SUM(L223:L225)</f>
        <v>653.88756833800983</v>
      </c>
      <c r="M226" s="17">
        <v>24770</v>
      </c>
      <c r="N226" s="19">
        <f t="shared" si="293"/>
        <v>37.881130028145456</v>
      </c>
      <c r="O226" s="17">
        <v>9678</v>
      </c>
      <c r="P226" s="22">
        <v>2.54</v>
      </c>
      <c r="Q226" s="17">
        <v>24619</v>
      </c>
      <c r="R226" s="17">
        <v>711</v>
      </c>
      <c r="S226" s="17">
        <v>744</v>
      </c>
      <c r="T226" s="17">
        <v>653</v>
      </c>
      <c r="U226" s="17">
        <v>860</v>
      </c>
      <c r="V226" s="17">
        <v>592</v>
      </c>
      <c r="W226" s="17">
        <v>585</v>
      </c>
      <c r="X226" s="17">
        <v>388</v>
      </c>
      <c r="Y226" s="17">
        <v>587</v>
      </c>
      <c r="Z226" s="17">
        <v>337</v>
      </c>
      <c r="AA226" s="17">
        <v>713</v>
      </c>
      <c r="AB226" s="17">
        <v>1089</v>
      </c>
      <c r="AC226" s="17">
        <v>1078</v>
      </c>
      <c r="AD226" s="17">
        <v>794</v>
      </c>
      <c r="AE226" s="17">
        <v>289</v>
      </c>
      <c r="AF226" s="17">
        <v>144</v>
      </c>
      <c r="AG226" s="17">
        <v>114</v>
      </c>
      <c r="AH226" s="113">
        <f t="shared" si="338"/>
        <v>0.21781359785079563</v>
      </c>
      <c r="AI226" s="113">
        <f t="shared" si="339"/>
        <v>0.15003099814011159</v>
      </c>
      <c r="AJ226" s="113">
        <f t="shared" si="340"/>
        <v>0.19601157263897501</v>
      </c>
      <c r="AK226" s="113">
        <f t="shared" si="341"/>
        <v>7.3672246331886751E-2</v>
      </c>
      <c r="AL226" s="113">
        <f t="shared" si="342"/>
        <v>0.36247158503823101</v>
      </c>
      <c r="AM226" s="37">
        <v>22898</v>
      </c>
      <c r="AN226" s="37">
        <v>42946</v>
      </c>
      <c r="AO226" s="113">
        <f t="shared" si="343"/>
        <v>0.56385616862988219</v>
      </c>
      <c r="AP226" s="17">
        <v>9678</v>
      </c>
      <c r="AQ226" s="17">
        <v>2894</v>
      </c>
      <c r="AR226" s="17">
        <v>7834</v>
      </c>
      <c r="AS226" s="17">
        <v>1844</v>
      </c>
      <c r="AT226" s="17">
        <v>376</v>
      </c>
      <c r="AU226" s="17">
        <v>581</v>
      </c>
      <c r="AV226" s="17">
        <v>855</v>
      </c>
      <c r="AW226" s="17">
        <v>841</v>
      </c>
      <c r="AX226" s="17">
        <v>677</v>
      </c>
      <c r="AY226" s="17">
        <v>389</v>
      </c>
      <c r="AZ226" s="112">
        <v>928</v>
      </c>
      <c r="BA226" s="17">
        <v>229</v>
      </c>
      <c r="BB226" s="17">
        <v>105</v>
      </c>
      <c r="BC226" s="17">
        <v>1456</v>
      </c>
      <c r="BD226" s="17">
        <v>301</v>
      </c>
      <c r="BE226" s="17">
        <v>41</v>
      </c>
      <c r="BF226" s="17">
        <v>2175</v>
      </c>
      <c r="BG226" s="17">
        <v>158</v>
      </c>
      <c r="BH226" s="17">
        <v>0</v>
      </c>
      <c r="BI226" s="113">
        <f t="shared" si="321"/>
        <v>0.15254609306409131</v>
      </c>
      <c r="BJ226" s="17">
        <v>4.8</v>
      </c>
      <c r="BK226" s="17">
        <v>6.2</v>
      </c>
      <c r="BL226" s="17">
        <v>5.5</v>
      </c>
      <c r="BM226" s="17">
        <v>5.0999999999999996</v>
      </c>
      <c r="BN226" s="17">
        <v>4.8</v>
      </c>
      <c r="BO226" s="17">
        <v>5.3</v>
      </c>
      <c r="BP226" s="17">
        <v>5.0999999999999996</v>
      </c>
      <c r="BQ226" s="17">
        <v>4.4000000000000004</v>
      </c>
      <c r="BR226" s="17">
        <v>7.2</v>
      </c>
      <c r="BS226" s="17">
        <v>6.7</v>
      </c>
      <c r="BT226" s="17">
        <v>6.7</v>
      </c>
      <c r="BU226" s="17">
        <v>6.5</v>
      </c>
      <c r="BV226" s="17">
        <v>8.5</v>
      </c>
      <c r="BW226" s="17">
        <v>8.6999999999999993</v>
      </c>
      <c r="BX226" s="17">
        <v>5.4</v>
      </c>
      <c r="BY226" s="17">
        <v>4.8</v>
      </c>
      <c r="BZ226" s="17">
        <v>2</v>
      </c>
      <c r="CA226" s="17">
        <v>2.2999999999999998</v>
      </c>
      <c r="CB226" s="112">
        <f t="shared" si="310"/>
        <v>16.5</v>
      </c>
      <c r="CC226" s="112">
        <f t="shared" si="311"/>
        <v>60.3</v>
      </c>
      <c r="CD226" s="112">
        <f t="shared" si="312"/>
        <v>23.2</v>
      </c>
    </row>
    <row r="227" spans="1:82" s="25" customFormat="1" x14ac:dyDescent="0.25">
      <c r="A227" s="24" t="s">
        <v>1845</v>
      </c>
      <c r="B227" s="25" t="s">
        <v>1846</v>
      </c>
      <c r="C227" s="26" t="s">
        <v>1847</v>
      </c>
      <c r="D227" s="26" t="s">
        <v>2097</v>
      </c>
      <c r="E227" s="25" t="s">
        <v>579</v>
      </c>
      <c r="F227" s="27" t="s">
        <v>580</v>
      </c>
      <c r="G227" s="27" t="s">
        <v>440</v>
      </c>
      <c r="H227" s="27" t="s">
        <v>1848</v>
      </c>
      <c r="I227" s="27" t="s">
        <v>1849</v>
      </c>
      <c r="J227" s="27" t="s">
        <v>1978</v>
      </c>
      <c r="K227" s="27" t="s">
        <v>1978</v>
      </c>
      <c r="L227" s="33">
        <v>87.024228302446801</v>
      </c>
      <c r="M227" s="26">
        <f>M234-M233-M232-M231-M230-M229-M228</f>
        <v>9501</v>
      </c>
      <c r="N227" s="29">
        <f t="shared" si="293"/>
        <v>109.1764924014025</v>
      </c>
      <c r="O227" s="26">
        <f>O234-O233-O232-O231-O230-O229-O228</f>
        <v>3793</v>
      </c>
      <c r="P227" s="28">
        <f>Q227/O227</f>
        <v>2.4822040601107305</v>
      </c>
      <c r="Q227" s="26">
        <f>Q234-Q233-Q232-Q231-Q230-Q229-Q228</f>
        <v>9415</v>
      </c>
      <c r="R227" s="26">
        <f>R234-R233-R232-R231-R230-R229-R228</f>
        <v>152</v>
      </c>
      <c r="S227" s="26">
        <f t="shared" ref="S227:AG227" si="360">S234-S233-S232-S231-S230-S229-S228</f>
        <v>99</v>
      </c>
      <c r="T227" s="26">
        <f t="shared" si="360"/>
        <v>122</v>
      </c>
      <c r="U227" s="26">
        <f t="shared" si="360"/>
        <v>29</v>
      </c>
      <c r="V227" s="26">
        <f t="shared" si="360"/>
        <v>230</v>
      </c>
      <c r="W227" s="26">
        <f t="shared" si="360"/>
        <v>228</v>
      </c>
      <c r="X227" s="26">
        <f t="shared" si="360"/>
        <v>120</v>
      </c>
      <c r="Y227" s="26">
        <f t="shared" si="360"/>
        <v>204</v>
      </c>
      <c r="Z227" s="26">
        <f t="shared" si="360"/>
        <v>104</v>
      </c>
      <c r="AA227" s="26">
        <f t="shared" si="360"/>
        <v>120</v>
      </c>
      <c r="AB227" s="26">
        <f t="shared" si="360"/>
        <v>333</v>
      </c>
      <c r="AC227" s="26">
        <f t="shared" si="360"/>
        <v>827</v>
      </c>
      <c r="AD227" s="26">
        <f t="shared" si="360"/>
        <v>282</v>
      </c>
      <c r="AE227" s="26">
        <f t="shared" si="360"/>
        <v>417</v>
      </c>
      <c r="AF227" s="26">
        <f t="shared" si="360"/>
        <v>185</v>
      </c>
      <c r="AG227" s="26">
        <f t="shared" si="360"/>
        <v>342</v>
      </c>
      <c r="AH227" s="121">
        <f t="shared" si="338"/>
        <v>9.8339045610334824E-2</v>
      </c>
      <c r="AI227" s="121">
        <f t="shared" si="339"/>
        <v>6.8283680464012661E-2</v>
      </c>
      <c r="AJ227" s="121">
        <f t="shared" si="340"/>
        <v>0.17295017136831004</v>
      </c>
      <c r="AK227" s="122">
        <f t="shared" si="341"/>
        <v>3.1637226469812811E-2</v>
      </c>
      <c r="AL227" s="121">
        <f t="shared" si="342"/>
        <v>0.62905351964144474</v>
      </c>
      <c r="AM227" s="39">
        <v>32336</v>
      </c>
      <c r="AN227" s="39">
        <v>51516</v>
      </c>
      <c r="AO227" s="121">
        <f t="shared" si="343"/>
        <v>0.33957289744265751</v>
      </c>
      <c r="AP227" s="26">
        <f>AP234-AP233-AP232-AP231-AP230-AP229-AP228</f>
        <v>3793</v>
      </c>
      <c r="AQ227" s="26">
        <f t="shared" ref="AQ227:AS227" si="361">AQ234-AQ233-AQ232-AQ231-AQ230-AQ229-AQ228</f>
        <v>522</v>
      </c>
      <c r="AR227" s="26">
        <f t="shared" si="361"/>
        <v>3248</v>
      </c>
      <c r="AS227" s="26">
        <f t="shared" si="361"/>
        <v>545</v>
      </c>
      <c r="AT227" s="26">
        <f>AT234-AT233-AT232-AT231-AT230-AT229-AT228</f>
        <v>31</v>
      </c>
      <c r="AU227" s="26">
        <f t="shared" ref="AU227:BC227" si="362">AU234-AU233-AU232-AU231-AU230-AU229-AU228</f>
        <v>23</v>
      </c>
      <c r="AV227" s="26">
        <f t="shared" si="362"/>
        <v>254</v>
      </c>
      <c r="AW227" s="26">
        <f t="shared" si="362"/>
        <v>189</v>
      </c>
      <c r="AX227" s="26">
        <f t="shared" si="362"/>
        <v>107</v>
      </c>
      <c r="AY227" s="26">
        <f t="shared" si="362"/>
        <v>162</v>
      </c>
      <c r="AZ227" s="26">
        <f t="shared" si="362"/>
        <v>265</v>
      </c>
      <c r="BA227" s="26">
        <f t="shared" si="362"/>
        <v>109</v>
      </c>
      <c r="BB227" s="26">
        <f t="shared" si="362"/>
        <v>52</v>
      </c>
      <c r="BC227" s="26">
        <f t="shared" si="362"/>
        <v>381</v>
      </c>
      <c r="BD227" s="26">
        <f t="shared" ref="BD227" si="363">BD234-BD233-BD232-BD231-BD230-BD229-BD228</f>
        <v>63</v>
      </c>
      <c r="BE227" s="26">
        <f t="shared" ref="BE227" si="364">BE234-BE233-BE232-BE231-BE230-BE229-BE228</f>
        <v>8</v>
      </c>
      <c r="BF227" s="26">
        <f t="shared" ref="BF227" si="365">BF234-BF233-BF232-BF231-BF230-BF229-BF228</f>
        <v>1992</v>
      </c>
      <c r="BG227" s="26">
        <f t="shared" ref="BG227" si="366">BG234-BG233-BG232-BG231-BG230-BG229-BG228</f>
        <v>31</v>
      </c>
      <c r="BH227" s="26">
        <f t="shared" ref="BH227" si="367">BH234-BH233-BH232-BH231-BH230-BH229-BH228</f>
        <v>0</v>
      </c>
      <c r="BI227" s="121">
        <f t="shared" si="321"/>
        <v>0.12980638123806926</v>
      </c>
      <c r="BJ227" s="26">
        <v>5</v>
      </c>
      <c r="BK227" s="26">
        <v>5.4</v>
      </c>
      <c r="BL227" s="26">
        <v>5.6</v>
      </c>
      <c r="BM227" s="26">
        <v>6.8</v>
      </c>
      <c r="BN227" s="26">
        <v>6.8</v>
      </c>
      <c r="BO227" s="26">
        <v>5.8</v>
      </c>
      <c r="BP227" s="26">
        <v>5.6</v>
      </c>
      <c r="BQ227" s="26">
        <v>5.5</v>
      </c>
      <c r="BR227" s="26">
        <v>5.8</v>
      </c>
      <c r="BS227" s="26">
        <v>5.7</v>
      </c>
      <c r="BT227" s="26">
        <v>5.8</v>
      </c>
      <c r="BU227" s="26">
        <v>6.4</v>
      </c>
      <c r="BV227" s="26">
        <v>8</v>
      </c>
      <c r="BW227" s="26">
        <v>7.6</v>
      </c>
      <c r="BX227" s="26">
        <v>5</v>
      </c>
      <c r="BY227" s="26">
        <v>3</v>
      </c>
      <c r="BZ227" s="26">
        <v>2.7</v>
      </c>
      <c r="CA227" s="26">
        <v>3.4</v>
      </c>
      <c r="CB227" s="115">
        <f t="shared" si="310"/>
        <v>16</v>
      </c>
      <c r="CC227" s="115">
        <f t="shared" si="311"/>
        <v>62.199999999999996</v>
      </c>
      <c r="CD227" s="115">
        <f t="shared" si="312"/>
        <v>21.7</v>
      </c>
    </row>
    <row r="228" spans="1:82" x14ac:dyDescent="0.25">
      <c r="A228" s="7" t="s">
        <v>576</v>
      </c>
      <c r="B228" t="s">
        <v>577</v>
      </c>
      <c r="C228" s="1" t="s">
        <v>578</v>
      </c>
      <c r="D228" s="1" t="s">
        <v>2099</v>
      </c>
      <c r="E228" t="s">
        <v>579</v>
      </c>
      <c r="F228" s="8" t="s">
        <v>580</v>
      </c>
      <c r="G228" s="8" t="s">
        <v>440</v>
      </c>
      <c r="H228" s="8" t="s">
        <v>581</v>
      </c>
      <c r="I228" s="8" t="s">
        <v>582</v>
      </c>
      <c r="J228" s="8">
        <v>5406940</v>
      </c>
      <c r="K228" s="8" t="s">
        <v>130</v>
      </c>
      <c r="L228" s="32">
        <v>3.5426706411873798</v>
      </c>
      <c r="M228" s="1">
        <v>2559</v>
      </c>
      <c r="N228" s="102">
        <f t="shared" si="293"/>
        <v>722.33641204148523</v>
      </c>
      <c r="O228" s="1">
        <v>1043</v>
      </c>
      <c r="P228" s="21">
        <v>2.4500000000000002</v>
      </c>
      <c r="Q228" s="1">
        <v>2559</v>
      </c>
      <c r="R228" s="1">
        <v>39</v>
      </c>
      <c r="S228" s="1">
        <v>19</v>
      </c>
      <c r="T228" s="1">
        <v>32</v>
      </c>
      <c r="U228" s="1">
        <v>17</v>
      </c>
      <c r="V228" s="1">
        <v>11</v>
      </c>
      <c r="W228" s="1">
        <v>53</v>
      </c>
      <c r="X228" s="1">
        <v>36</v>
      </c>
      <c r="Y228" s="1">
        <v>39</v>
      </c>
      <c r="Z228" s="1">
        <v>30</v>
      </c>
      <c r="AA228" s="1">
        <v>76</v>
      </c>
      <c r="AB228" s="1">
        <v>97</v>
      </c>
      <c r="AC228" s="1">
        <v>177</v>
      </c>
      <c r="AD228" s="1">
        <v>156</v>
      </c>
      <c r="AE228" s="1">
        <v>144</v>
      </c>
      <c r="AF228" s="1">
        <v>82</v>
      </c>
      <c r="AG228" s="1">
        <v>35</v>
      </c>
      <c r="AH228" s="106">
        <f t="shared" si="338"/>
        <v>8.6289549376797697E-2</v>
      </c>
      <c r="AI228" s="106">
        <f t="shared" si="339"/>
        <v>2.6845637583892617E-2</v>
      </c>
      <c r="AJ228" s="106">
        <f t="shared" si="340"/>
        <v>0.15148609779482264</v>
      </c>
      <c r="AK228" s="6">
        <f t="shared" si="341"/>
        <v>7.2866730584851394E-2</v>
      </c>
      <c r="AL228" s="106">
        <f t="shared" si="342"/>
        <v>0.66251198465963568</v>
      </c>
      <c r="AM228" s="38">
        <v>38006</v>
      </c>
      <c r="AN228" s="38">
        <v>82220</v>
      </c>
      <c r="AO228" s="106">
        <f t="shared" si="343"/>
        <v>0.26462128475551294</v>
      </c>
      <c r="AP228" s="1">
        <v>1043</v>
      </c>
      <c r="AQ228" s="1">
        <v>106</v>
      </c>
      <c r="AR228" s="1">
        <v>955</v>
      </c>
      <c r="AS228" s="1">
        <v>88</v>
      </c>
      <c r="AT228" s="1">
        <v>16</v>
      </c>
      <c r="AU228" s="1">
        <v>14</v>
      </c>
      <c r="AV228" s="1">
        <v>52</v>
      </c>
      <c r="AW228" s="1">
        <v>17</v>
      </c>
      <c r="AX228" s="1">
        <v>18</v>
      </c>
      <c r="AY228" s="1">
        <v>46</v>
      </c>
      <c r="AZ228" s="11">
        <v>64</v>
      </c>
      <c r="BA228" s="1">
        <v>19</v>
      </c>
      <c r="BB228" s="1">
        <v>22</v>
      </c>
      <c r="BC228" s="1">
        <v>81</v>
      </c>
      <c r="BD228" s="1">
        <v>57</v>
      </c>
      <c r="BE228" s="1">
        <v>30</v>
      </c>
      <c r="BF228" s="1">
        <v>520</v>
      </c>
      <c r="BG228" s="1">
        <v>74</v>
      </c>
      <c r="BH228" s="1">
        <v>0</v>
      </c>
      <c r="BI228" s="106">
        <f t="shared" si="321"/>
        <v>0.14563106796116504</v>
      </c>
      <c r="BJ228" s="1">
        <v>6.7</v>
      </c>
      <c r="BK228" s="1">
        <v>8.3000000000000007</v>
      </c>
      <c r="BL228" s="1">
        <v>5.7</v>
      </c>
      <c r="BM228" s="1">
        <v>4</v>
      </c>
      <c r="BN228" s="1">
        <v>2.9</v>
      </c>
      <c r="BO228" s="1">
        <v>5.6</v>
      </c>
      <c r="BP228" s="1">
        <v>7.2</v>
      </c>
      <c r="BQ228" s="1">
        <v>8.9</v>
      </c>
      <c r="BR228" s="1">
        <v>4.8</v>
      </c>
      <c r="BS228" s="1">
        <v>8.6</v>
      </c>
      <c r="BT228" s="1">
        <v>4.0999999999999996</v>
      </c>
      <c r="BU228" s="1">
        <v>5.7</v>
      </c>
      <c r="BV228" s="1">
        <v>7.2</v>
      </c>
      <c r="BW228" s="1">
        <v>7</v>
      </c>
      <c r="BX228" s="1">
        <v>5.4</v>
      </c>
      <c r="BY228" s="1">
        <v>2.5</v>
      </c>
      <c r="BZ228" s="1">
        <v>1.9</v>
      </c>
      <c r="CA228" s="1">
        <v>3.4</v>
      </c>
      <c r="CB228" s="1">
        <f t="shared" si="310"/>
        <v>20.7</v>
      </c>
      <c r="CC228" s="1">
        <f t="shared" si="311"/>
        <v>59.000000000000007</v>
      </c>
      <c r="CD228" s="1">
        <f t="shared" si="312"/>
        <v>20.2</v>
      </c>
    </row>
    <row r="229" spans="1:82" x14ac:dyDescent="0.25">
      <c r="A229" s="7" t="s">
        <v>735</v>
      </c>
      <c r="B229" t="s">
        <v>736</v>
      </c>
      <c r="C229" s="1" t="s">
        <v>737</v>
      </c>
      <c r="D229" s="1" t="s">
        <v>2099</v>
      </c>
      <c r="E229" t="s">
        <v>579</v>
      </c>
      <c r="F229" s="8" t="s">
        <v>580</v>
      </c>
      <c r="G229" s="8" t="s">
        <v>440</v>
      </c>
      <c r="H229" s="8" t="s">
        <v>738</v>
      </c>
      <c r="I229" s="8" t="s">
        <v>739</v>
      </c>
      <c r="J229" s="8">
        <v>5415916</v>
      </c>
      <c r="K229" s="8" t="s">
        <v>157</v>
      </c>
      <c r="L229" s="32">
        <v>0.40444391125880724</v>
      </c>
      <c r="M229" s="1">
        <v>579</v>
      </c>
      <c r="N229" s="102">
        <f t="shared" si="293"/>
        <v>1431.5952938885828</v>
      </c>
      <c r="O229" s="1">
        <v>221</v>
      </c>
      <c r="P229" s="21">
        <v>2.62</v>
      </c>
      <c r="Q229" s="1">
        <v>579</v>
      </c>
      <c r="R229" s="1">
        <v>5</v>
      </c>
      <c r="S229" s="1">
        <v>2</v>
      </c>
      <c r="T229" s="1">
        <v>24</v>
      </c>
      <c r="U229" s="1">
        <v>3</v>
      </c>
      <c r="V229" s="1">
        <v>14</v>
      </c>
      <c r="W229" s="1">
        <v>5</v>
      </c>
      <c r="X229" s="1">
        <v>4</v>
      </c>
      <c r="Y229" s="1">
        <v>2</v>
      </c>
      <c r="Z229" s="1">
        <v>0</v>
      </c>
      <c r="AA229" s="1">
        <v>29</v>
      </c>
      <c r="AB229" s="1">
        <v>18</v>
      </c>
      <c r="AC229" s="1">
        <v>34</v>
      </c>
      <c r="AD229" s="1">
        <v>29</v>
      </c>
      <c r="AE229" s="1">
        <v>16</v>
      </c>
      <c r="AF229" s="1">
        <v>13</v>
      </c>
      <c r="AG229" s="1">
        <v>23</v>
      </c>
      <c r="AH229" s="106">
        <f t="shared" si="338"/>
        <v>0.14027149321266968</v>
      </c>
      <c r="AI229" s="106">
        <f t="shared" si="339"/>
        <v>7.6923076923076927E-2</v>
      </c>
      <c r="AJ229" s="106">
        <f t="shared" si="340"/>
        <v>4.9773755656108594E-2</v>
      </c>
      <c r="AK229" s="6">
        <f t="shared" si="341"/>
        <v>0.13122171945701358</v>
      </c>
      <c r="AL229" s="106">
        <f t="shared" si="342"/>
        <v>0.60180995475113119</v>
      </c>
      <c r="AM229" s="38">
        <v>35105</v>
      </c>
      <c r="AN229" s="38">
        <v>78542</v>
      </c>
      <c r="AO229" s="106">
        <f t="shared" si="343"/>
        <v>0.2669683257918552</v>
      </c>
      <c r="AP229" s="1">
        <v>221</v>
      </c>
      <c r="AQ229" s="1">
        <v>7</v>
      </c>
      <c r="AR229" s="1">
        <v>201</v>
      </c>
      <c r="AS229" s="1">
        <v>20</v>
      </c>
      <c r="AT229" s="1">
        <v>2</v>
      </c>
      <c r="AU229" s="1">
        <v>2</v>
      </c>
      <c r="AV229" s="1">
        <v>17</v>
      </c>
      <c r="AW229" s="1">
        <v>19</v>
      </c>
      <c r="AX229" s="1">
        <v>0</v>
      </c>
      <c r="AY229" s="1">
        <v>3</v>
      </c>
      <c r="AZ229" s="11">
        <v>6</v>
      </c>
      <c r="BA229" s="1">
        <v>0</v>
      </c>
      <c r="BB229" s="1">
        <v>0</v>
      </c>
      <c r="BC229" s="1">
        <v>28</v>
      </c>
      <c r="BD229" s="1">
        <v>10</v>
      </c>
      <c r="BE229" s="1">
        <v>9</v>
      </c>
      <c r="BF229" s="1">
        <v>111</v>
      </c>
      <c r="BG229" s="1">
        <v>0</v>
      </c>
      <c r="BH229" s="1">
        <v>0</v>
      </c>
      <c r="BI229" s="106">
        <f t="shared" si="321"/>
        <v>0.14009661835748793</v>
      </c>
      <c r="BJ229" s="1">
        <v>7.3</v>
      </c>
      <c r="BK229" s="1">
        <v>7.4</v>
      </c>
      <c r="BL229" s="1">
        <v>4.3</v>
      </c>
      <c r="BM229" s="1">
        <v>5.9</v>
      </c>
      <c r="BN229" s="1">
        <v>3.6</v>
      </c>
      <c r="BO229" s="1">
        <v>3.8</v>
      </c>
      <c r="BP229" s="1">
        <v>6.6</v>
      </c>
      <c r="BQ229" s="1">
        <v>12.8</v>
      </c>
      <c r="BR229" s="1">
        <v>5.7</v>
      </c>
      <c r="BS229" s="1">
        <v>3.5</v>
      </c>
      <c r="BT229" s="1">
        <v>4.3</v>
      </c>
      <c r="BU229" s="1">
        <v>5.9</v>
      </c>
      <c r="BV229" s="1">
        <v>7.1</v>
      </c>
      <c r="BW229" s="1">
        <v>11.4</v>
      </c>
      <c r="BX229" s="1">
        <v>4.7</v>
      </c>
      <c r="BY229" s="1">
        <v>1.2</v>
      </c>
      <c r="BZ229" s="1">
        <v>2.1</v>
      </c>
      <c r="CA229" s="1">
        <v>2.6</v>
      </c>
      <c r="CB229" s="1">
        <f t="shared" si="310"/>
        <v>19</v>
      </c>
      <c r="CC229" s="1">
        <f t="shared" si="311"/>
        <v>59.2</v>
      </c>
      <c r="CD229" s="1">
        <f t="shared" si="312"/>
        <v>22.000000000000004</v>
      </c>
    </row>
    <row r="230" spans="1:82" x14ac:dyDescent="0.25">
      <c r="A230" s="7" t="s">
        <v>1555</v>
      </c>
      <c r="B230" t="s">
        <v>1556</v>
      </c>
      <c r="C230" s="1" t="s">
        <v>1557</v>
      </c>
      <c r="D230" s="1" t="s">
        <v>2099</v>
      </c>
      <c r="E230" t="s">
        <v>579</v>
      </c>
      <c r="F230" s="8" t="s">
        <v>580</v>
      </c>
      <c r="G230" s="8" t="s">
        <v>440</v>
      </c>
      <c r="H230" s="8" t="s">
        <v>1558</v>
      </c>
      <c r="I230" s="8" t="s">
        <v>1559</v>
      </c>
      <c r="J230" s="8">
        <v>5480932</v>
      </c>
      <c r="K230" s="8" t="s">
        <v>310</v>
      </c>
      <c r="L230" s="32">
        <v>0.67414469078027839</v>
      </c>
      <c r="M230" s="1">
        <v>940</v>
      </c>
      <c r="N230" s="102">
        <f t="shared" si="293"/>
        <v>1394.3594199518377</v>
      </c>
      <c r="O230" s="1">
        <v>402</v>
      </c>
      <c r="P230" s="21">
        <v>2.34</v>
      </c>
      <c r="Q230" s="1">
        <v>940</v>
      </c>
      <c r="R230" s="1">
        <v>21</v>
      </c>
      <c r="S230" s="1">
        <v>62</v>
      </c>
      <c r="T230" s="1">
        <v>25</v>
      </c>
      <c r="U230" s="1">
        <v>4</v>
      </c>
      <c r="V230" s="1">
        <v>15</v>
      </c>
      <c r="W230" s="1">
        <v>14</v>
      </c>
      <c r="X230" s="1">
        <v>8</v>
      </c>
      <c r="Y230" s="1">
        <v>19</v>
      </c>
      <c r="Z230" s="1">
        <v>5</v>
      </c>
      <c r="AA230" s="1">
        <v>31</v>
      </c>
      <c r="AB230" s="1">
        <v>18</v>
      </c>
      <c r="AC230" s="1">
        <v>109</v>
      </c>
      <c r="AD230" s="1">
        <v>53</v>
      </c>
      <c r="AE230" s="1">
        <v>4</v>
      </c>
      <c r="AF230" s="1">
        <v>14</v>
      </c>
      <c r="AG230" s="1">
        <v>0</v>
      </c>
      <c r="AH230" s="106">
        <f t="shared" si="338"/>
        <v>0.26865671641791045</v>
      </c>
      <c r="AI230" s="106">
        <f t="shared" si="339"/>
        <v>4.7263681592039801E-2</v>
      </c>
      <c r="AJ230" s="106">
        <f t="shared" si="340"/>
        <v>0.11442786069651742</v>
      </c>
      <c r="AK230" s="6">
        <f t="shared" si="341"/>
        <v>7.7114427860696513E-2</v>
      </c>
      <c r="AL230" s="106">
        <f t="shared" si="342"/>
        <v>0.4925373134328358</v>
      </c>
      <c r="AM230" s="38">
        <v>28276</v>
      </c>
      <c r="AN230" s="38">
        <v>59423</v>
      </c>
      <c r="AO230" s="106">
        <f t="shared" si="343"/>
        <v>0.43034825870646765</v>
      </c>
      <c r="AP230" s="1">
        <v>402</v>
      </c>
      <c r="AQ230" s="1">
        <v>90</v>
      </c>
      <c r="AR230" s="1">
        <v>274</v>
      </c>
      <c r="AS230" s="1">
        <v>128</v>
      </c>
      <c r="AT230" s="1">
        <v>29</v>
      </c>
      <c r="AU230" s="1">
        <v>23</v>
      </c>
      <c r="AV230" s="1">
        <v>56</v>
      </c>
      <c r="AW230" s="1">
        <v>25</v>
      </c>
      <c r="AX230" s="1">
        <v>4</v>
      </c>
      <c r="AY230" s="1">
        <v>4</v>
      </c>
      <c r="AZ230" s="11">
        <v>27</v>
      </c>
      <c r="BA230" s="1">
        <v>0</v>
      </c>
      <c r="BB230" s="1">
        <v>5</v>
      </c>
      <c r="BC230" s="1">
        <v>41</v>
      </c>
      <c r="BD230" s="1">
        <v>8</v>
      </c>
      <c r="BE230" s="1">
        <v>0</v>
      </c>
      <c r="BF230" s="1">
        <v>180</v>
      </c>
      <c r="BG230" s="1">
        <v>0</v>
      </c>
      <c r="BH230" s="1">
        <v>0</v>
      </c>
      <c r="BI230" s="106">
        <f t="shared" si="321"/>
        <v>0.16169154228855723</v>
      </c>
      <c r="BJ230" s="1">
        <v>3.7</v>
      </c>
      <c r="BK230" s="1">
        <v>4.0999999999999996</v>
      </c>
      <c r="BL230" s="1">
        <v>2</v>
      </c>
      <c r="BM230" s="1">
        <v>0.2</v>
      </c>
      <c r="BN230" s="1">
        <v>5.4</v>
      </c>
      <c r="BO230" s="1">
        <v>9.1</v>
      </c>
      <c r="BP230" s="1">
        <v>15.3</v>
      </c>
      <c r="BQ230" s="1">
        <v>4.9000000000000004</v>
      </c>
      <c r="BR230" s="1">
        <v>3.1</v>
      </c>
      <c r="BS230" s="1">
        <v>2</v>
      </c>
      <c r="BT230" s="1">
        <v>6.4</v>
      </c>
      <c r="BU230" s="1">
        <v>13.7</v>
      </c>
      <c r="BV230" s="1">
        <v>8.6</v>
      </c>
      <c r="BW230" s="1">
        <v>10</v>
      </c>
      <c r="BX230" s="1">
        <v>5.6</v>
      </c>
      <c r="BY230" s="1">
        <v>1.8</v>
      </c>
      <c r="BZ230" s="1">
        <v>0</v>
      </c>
      <c r="CA230" s="1">
        <v>3.8</v>
      </c>
      <c r="CB230" s="1">
        <f t="shared" si="310"/>
        <v>9.8000000000000007</v>
      </c>
      <c r="CC230" s="1">
        <f t="shared" si="311"/>
        <v>68.699999999999989</v>
      </c>
      <c r="CD230" s="1">
        <f t="shared" si="312"/>
        <v>21.2</v>
      </c>
    </row>
    <row r="231" spans="1:82" x14ac:dyDescent="0.25">
      <c r="A231" s="7" t="s">
        <v>1570</v>
      </c>
      <c r="B231" t="s">
        <v>1571</v>
      </c>
      <c r="C231" s="1" t="s">
        <v>1572</v>
      </c>
      <c r="D231" s="1" t="s">
        <v>2099</v>
      </c>
      <c r="E231" t="s">
        <v>579</v>
      </c>
      <c r="F231" s="8" t="s">
        <v>580</v>
      </c>
      <c r="G231" s="8" t="s">
        <v>440</v>
      </c>
      <c r="H231" s="8" t="s">
        <v>1573</v>
      </c>
      <c r="I231" s="8" t="s">
        <v>1574</v>
      </c>
      <c r="J231" s="8">
        <v>5482732</v>
      </c>
      <c r="K231" s="8" t="s">
        <v>313</v>
      </c>
      <c r="L231" s="32">
        <v>0.54631206420936484</v>
      </c>
      <c r="M231" s="1">
        <v>457</v>
      </c>
      <c r="N231" s="102">
        <f t="shared" si="293"/>
        <v>836.51822820603593</v>
      </c>
      <c r="O231" s="1">
        <v>169</v>
      </c>
      <c r="P231" s="21">
        <v>2.7</v>
      </c>
      <c r="Q231" s="1">
        <v>457</v>
      </c>
      <c r="R231" s="1">
        <v>2</v>
      </c>
      <c r="S231" s="1">
        <v>5</v>
      </c>
      <c r="T231" s="1">
        <v>16</v>
      </c>
      <c r="U231" s="1">
        <v>2</v>
      </c>
      <c r="V231" s="1">
        <v>23</v>
      </c>
      <c r="W231" s="1">
        <v>6</v>
      </c>
      <c r="X231" s="1">
        <v>5</v>
      </c>
      <c r="Y231" s="1">
        <v>24</v>
      </c>
      <c r="Z231" s="1">
        <v>14</v>
      </c>
      <c r="AA231" s="1">
        <v>7</v>
      </c>
      <c r="AB231" s="1">
        <v>17</v>
      </c>
      <c r="AC231" s="1">
        <v>4</v>
      </c>
      <c r="AD231" s="1">
        <v>1</v>
      </c>
      <c r="AE231" s="1">
        <v>18</v>
      </c>
      <c r="AF231" s="1">
        <v>25</v>
      </c>
      <c r="AG231" s="1">
        <v>0</v>
      </c>
      <c r="AH231" s="106">
        <f t="shared" si="338"/>
        <v>0.13609467455621302</v>
      </c>
      <c r="AI231" s="106">
        <f t="shared" si="339"/>
        <v>0.14792899408284024</v>
      </c>
      <c r="AJ231" s="106">
        <f t="shared" si="340"/>
        <v>0.28994082840236685</v>
      </c>
      <c r="AK231" s="6">
        <f t="shared" si="341"/>
        <v>4.142011834319527E-2</v>
      </c>
      <c r="AL231" s="106">
        <f t="shared" si="342"/>
        <v>0.38461538461538464</v>
      </c>
      <c r="AM231" s="38">
        <v>27936</v>
      </c>
      <c r="AN231" s="38">
        <v>45536</v>
      </c>
      <c r="AO231" s="106">
        <f t="shared" si="343"/>
        <v>0.57396449704142016</v>
      </c>
      <c r="AP231" s="1">
        <v>169</v>
      </c>
      <c r="AQ231" s="1">
        <v>18</v>
      </c>
      <c r="AR231" s="1">
        <v>148</v>
      </c>
      <c r="AS231" s="1">
        <v>21</v>
      </c>
      <c r="AT231" s="1">
        <v>2</v>
      </c>
      <c r="AU231" s="1">
        <v>2</v>
      </c>
      <c r="AV231" s="1">
        <v>19</v>
      </c>
      <c r="AW231" s="1">
        <v>5</v>
      </c>
      <c r="AX231" s="1">
        <v>1</v>
      </c>
      <c r="AY231" s="1">
        <v>25</v>
      </c>
      <c r="AZ231" s="11">
        <v>27</v>
      </c>
      <c r="BA231" s="1">
        <v>2</v>
      </c>
      <c r="BB231" s="1">
        <v>14</v>
      </c>
      <c r="BC231" s="1">
        <v>12</v>
      </c>
      <c r="BD231" s="1">
        <v>12</v>
      </c>
      <c r="BE231" s="1">
        <v>0</v>
      </c>
      <c r="BF231" s="1">
        <v>43</v>
      </c>
      <c r="BG231" s="1">
        <v>0</v>
      </c>
      <c r="BH231" s="1">
        <v>0</v>
      </c>
      <c r="BI231" s="106">
        <f t="shared" si="321"/>
        <v>0.35365853658536583</v>
      </c>
      <c r="BJ231" s="1">
        <v>2</v>
      </c>
      <c r="BK231" s="1">
        <v>1.8</v>
      </c>
      <c r="BL231" s="1">
        <v>7</v>
      </c>
      <c r="BM231" s="1">
        <v>12</v>
      </c>
      <c r="BN231" s="1">
        <v>2.8</v>
      </c>
      <c r="BO231" s="1">
        <v>2.8</v>
      </c>
      <c r="BP231" s="1">
        <v>15.5</v>
      </c>
      <c r="BQ231" s="1">
        <v>2.8</v>
      </c>
      <c r="BR231" s="1">
        <v>6.3</v>
      </c>
      <c r="BS231" s="1">
        <v>10.7</v>
      </c>
      <c r="BT231" s="1">
        <v>3.5</v>
      </c>
      <c r="BU231" s="1">
        <v>5</v>
      </c>
      <c r="BV231" s="1">
        <v>6.1</v>
      </c>
      <c r="BW231" s="1">
        <v>11.4</v>
      </c>
      <c r="BX231" s="1">
        <v>7.4</v>
      </c>
      <c r="BY231" s="1">
        <v>0.7</v>
      </c>
      <c r="BZ231" s="1">
        <v>0.4</v>
      </c>
      <c r="CA231" s="1">
        <v>1.5</v>
      </c>
      <c r="CB231" s="1">
        <f t="shared" si="310"/>
        <v>10.8</v>
      </c>
      <c r="CC231" s="1">
        <f t="shared" si="311"/>
        <v>67.499999999999986</v>
      </c>
      <c r="CD231" s="1">
        <f t="shared" si="312"/>
        <v>21.4</v>
      </c>
    </row>
    <row r="232" spans="1:82" s="10" customFormat="1" x14ac:dyDescent="0.25">
      <c r="A232" s="7" t="s">
        <v>1617</v>
      </c>
      <c r="B232" t="s">
        <v>1618</v>
      </c>
      <c r="C232" s="1" t="s">
        <v>1619</v>
      </c>
      <c r="D232" s="1" t="s">
        <v>2099</v>
      </c>
      <c r="E232" t="s">
        <v>579</v>
      </c>
      <c r="F232" s="8" t="s">
        <v>580</v>
      </c>
      <c r="G232" s="8" t="s">
        <v>440</v>
      </c>
      <c r="H232" s="8" t="s">
        <v>1620</v>
      </c>
      <c r="I232" s="8" t="s">
        <v>1621</v>
      </c>
      <c r="J232" s="8">
        <v>5485876</v>
      </c>
      <c r="K232" s="8" t="s">
        <v>322</v>
      </c>
      <c r="L232" s="32">
        <v>1.0927358616490319</v>
      </c>
      <c r="M232" s="1">
        <v>1619</v>
      </c>
      <c r="N232" s="102">
        <f t="shared" si="293"/>
        <v>1481.6023311953818</v>
      </c>
      <c r="O232" s="1">
        <v>235</v>
      </c>
      <c r="P232" s="21">
        <v>2.65</v>
      </c>
      <c r="Q232" s="1">
        <v>622</v>
      </c>
      <c r="R232" s="1">
        <v>64</v>
      </c>
      <c r="S232" s="1">
        <v>3</v>
      </c>
      <c r="T232" s="1">
        <v>11</v>
      </c>
      <c r="U232" s="1">
        <v>9</v>
      </c>
      <c r="V232" s="1">
        <v>7</v>
      </c>
      <c r="W232" s="1">
        <v>7</v>
      </c>
      <c r="X232" s="1">
        <v>41</v>
      </c>
      <c r="Y232" s="1">
        <v>7</v>
      </c>
      <c r="Z232" s="1">
        <v>2</v>
      </c>
      <c r="AA232" s="1">
        <v>21</v>
      </c>
      <c r="AB232" s="1">
        <v>9</v>
      </c>
      <c r="AC232" s="1">
        <v>29</v>
      </c>
      <c r="AD232" s="1">
        <v>9</v>
      </c>
      <c r="AE232" s="1">
        <v>9</v>
      </c>
      <c r="AF232" s="1">
        <v>0</v>
      </c>
      <c r="AG232" s="1">
        <v>7</v>
      </c>
      <c r="AH232" s="106">
        <f t="shared" si="338"/>
        <v>0.33191489361702126</v>
      </c>
      <c r="AI232" s="106">
        <f t="shared" si="339"/>
        <v>6.8085106382978725E-2</v>
      </c>
      <c r="AJ232" s="106">
        <f t="shared" si="340"/>
        <v>0.24255319148936169</v>
      </c>
      <c r="AK232" s="6">
        <f t="shared" si="341"/>
        <v>8.9361702127659579E-2</v>
      </c>
      <c r="AL232" s="106">
        <f t="shared" si="342"/>
        <v>0.26808510638297872</v>
      </c>
      <c r="AM232" s="38">
        <v>10929</v>
      </c>
      <c r="AN232" s="38">
        <v>36587</v>
      </c>
      <c r="AO232" s="106">
        <f t="shared" si="343"/>
        <v>0.64255319148936174</v>
      </c>
      <c r="AP232" s="1">
        <v>235</v>
      </c>
      <c r="AQ232" s="1">
        <v>95</v>
      </c>
      <c r="AR232" s="1">
        <v>132</v>
      </c>
      <c r="AS232" s="1">
        <v>103</v>
      </c>
      <c r="AT232" s="1">
        <v>6</v>
      </c>
      <c r="AU232" s="1">
        <v>4</v>
      </c>
      <c r="AV232" s="1">
        <v>56</v>
      </c>
      <c r="AW232" s="1">
        <v>14</v>
      </c>
      <c r="AX232" s="1">
        <v>2</v>
      </c>
      <c r="AY232" s="1">
        <v>7</v>
      </c>
      <c r="AZ232" s="11">
        <v>22</v>
      </c>
      <c r="BA232" s="1">
        <v>14</v>
      </c>
      <c r="BB232" s="1">
        <v>10</v>
      </c>
      <c r="BC232" s="1">
        <v>25</v>
      </c>
      <c r="BD232" s="1">
        <v>0</v>
      </c>
      <c r="BE232" s="1">
        <v>5</v>
      </c>
      <c r="BF232" s="1">
        <v>51</v>
      </c>
      <c r="BG232" s="1">
        <v>0</v>
      </c>
      <c r="BH232" s="1">
        <v>0</v>
      </c>
      <c r="BI232" s="106">
        <f t="shared" si="321"/>
        <v>0.3611111111111111</v>
      </c>
      <c r="BJ232" s="1">
        <v>1</v>
      </c>
      <c r="BK232" s="1">
        <v>3.5</v>
      </c>
      <c r="BL232" s="1">
        <v>2.4</v>
      </c>
      <c r="BM232" s="1">
        <v>30.9</v>
      </c>
      <c r="BN232" s="1">
        <v>43.7</v>
      </c>
      <c r="BO232" s="1">
        <v>2.8</v>
      </c>
      <c r="BP232" s="1">
        <v>1</v>
      </c>
      <c r="BQ232" s="1">
        <v>1.5</v>
      </c>
      <c r="BR232" s="1">
        <v>3.2</v>
      </c>
      <c r="BS232" s="1">
        <v>1</v>
      </c>
      <c r="BT232" s="1">
        <v>1.4</v>
      </c>
      <c r="BU232" s="1">
        <v>0.5</v>
      </c>
      <c r="BV232" s="1">
        <v>1.2</v>
      </c>
      <c r="BW232" s="1">
        <v>1.5</v>
      </c>
      <c r="BX232" s="1">
        <v>2.7</v>
      </c>
      <c r="BY232" s="1">
        <v>0.8</v>
      </c>
      <c r="BZ232" s="1">
        <v>0.9</v>
      </c>
      <c r="CA232" s="1">
        <v>0.1</v>
      </c>
      <c r="CB232" s="1">
        <f t="shared" si="310"/>
        <v>6.9</v>
      </c>
      <c r="CC232" s="1">
        <f t="shared" si="311"/>
        <v>87.2</v>
      </c>
      <c r="CD232" s="1">
        <f t="shared" si="312"/>
        <v>6</v>
      </c>
    </row>
    <row r="233" spans="1:82" s="10" customFormat="1" x14ac:dyDescent="0.25">
      <c r="A233" s="119" t="s">
        <v>1649</v>
      </c>
      <c r="B233" s="10" t="s">
        <v>1650</v>
      </c>
      <c r="C233" s="11" t="s">
        <v>1651</v>
      </c>
      <c r="D233" s="11" t="s">
        <v>2099</v>
      </c>
      <c r="E233" s="10" t="s">
        <v>579</v>
      </c>
      <c r="F233" s="12" t="s">
        <v>568</v>
      </c>
      <c r="G233" s="12" t="s">
        <v>440</v>
      </c>
      <c r="H233" s="12" t="s">
        <v>1652</v>
      </c>
      <c r="I233" s="12" t="s">
        <v>1653</v>
      </c>
      <c r="J233" s="12">
        <v>5486452</v>
      </c>
      <c r="K233" s="12" t="s">
        <v>328</v>
      </c>
      <c r="L233" s="35">
        <v>15.57515680183</v>
      </c>
      <c r="M233" s="11">
        <v>26788</v>
      </c>
      <c r="N233" s="13">
        <f t="shared" si="293"/>
        <v>1719.9184792061003</v>
      </c>
      <c r="O233" s="11">
        <v>11584</v>
      </c>
      <c r="P233" s="23">
        <f>Q233/O233</f>
        <v>2.2180593922651934</v>
      </c>
      <c r="Q233" s="11">
        <v>25694</v>
      </c>
      <c r="R233" s="11">
        <v>860</v>
      </c>
      <c r="S233" s="11">
        <v>1149</v>
      </c>
      <c r="T233" s="11">
        <v>803</v>
      </c>
      <c r="U233" s="11">
        <v>772</v>
      </c>
      <c r="V233" s="11">
        <v>669</v>
      </c>
      <c r="W233" s="11">
        <v>589</v>
      </c>
      <c r="X233" s="11">
        <v>590</v>
      </c>
      <c r="Y233" s="11">
        <v>528</v>
      </c>
      <c r="Z233" s="11">
        <v>540</v>
      </c>
      <c r="AA233" s="11">
        <v>806</v>
      </c>
      <c r="AB233" s="11">
        <v>904</v>
      </c>
      <c r="AC233" s="11">
        <v>1125</v>
      </c>
      <c r="AD233" s="11">
        <v>904</v>
      </c>
      <c r="AE233" s="11">
        <v>420</v>
      </c>
      <c r="AF233" s="11">
        <v>462</v>
      </c>
      <c r="AG233" s="11">
        <v>462</v>
      </c>
      <c r="AH233" s="117">
        <f>(R233+S233+T233)/(R233+S233+T233+U233+V233+W233+X233+Y233+Z233+AA233+AB233+AC233+AD233+AE233+AF233+AG233)</f>
        <v>0.24276957610290945</v>
      </c>
      <c r="AI233" s="117">
        <f>(U233+V233)/(R233+S233+T233+U233+V233+W233+X233+Y233+Z233+AA233+AB233+AC233+AD233+AE233+AF233+AG233)</f>
        <v>0.12440645773979107</v>
      </c>
      <c r="AJ233" s="117">
        <f>(W233+X233+Y233+Z233)/(R233+S233+T233+U233+V233+W233+X233+Y233+Z233+AA233+AB233+AC233+AD233+AE233+AG233+AF233)</f>
        <v>0.19399119399119399</v>
      </c>
      <c r="AK233" s="13">
        <f>AA233/(R233+S233+T233+U233+V233+W233+X233+Y233+Z233+AA233+AB233+AC233+AD233+AE233+AF233+AG233)</f>
        <v>6.9584736251402921E-2</v>
      </c>
      <c r="AL233" s="117">
        <f>(AB233+AC233+AD233+AE233+AF233+AG233)/(R233+S233+T233+U233+V233+W233+X233+Y233+Z233+AA233+AB233+AC233+AD233+AE233+AF233+AG233)</f>
        <v>0.36924803591470257</v>
      </c>
      <c r="AM233" s="40">
        <v>29555</v>
      </c>
      <c r="AN233" s="40">
        <v>43483</v>
      </c>
      <c r="AO233" s="117">
        <f>(R233+S233+T233+U233+V233+W233+X233+Y233+Z233)/(R233+S233+T233+U233+V233+W233+X233+Y233+Z233+AA233+AB233+AC233+AD233+AE233+AF233+AG233)</f>
        <v>0.5611672278338945</v>
      </c>
      <c r="AP233" s="11">
        <v>11584</v>
      </c>
      <c r="AQ233" s="11">
        <v>2915</v>
      </c>
      <c r="AR233" s="11">
        <v>7124</v>
      </c>
      <c r="AS233" s="11">
        <v>4460</v>
      </c>
      <c r="AT233" s="11">
        <v>199</v>
      </c>
      <c r="AU233" s="11">
        <v>476</v>
      </c>
      <c r="AV233" s="11">
        <v>1895</v>
      </c>
      <c r="AW233" s="11">
        <v>632</v>
      </c>
      <c r="AX233" s="11">
        <v>318</v>
      </c>
      <c r="AY233" s="11">
        <v>1010</v>
      </c>
      <c r="AZ233" s="11">
        <v>827</v>
      </c>
      <c r="BA233" s="11">
        <v>468</v>
      </c>
      <c r="BB233" s="11">
        <v>229</v>
      </c>
      <c r="BC233" s="11">
        <v>1193</v>
      </c>
      <c r="BD233" s="11">
        <v>369</v>
      </c>
      <c r="BE233" s="11">
        <v>90</v>
      </c>
      <c r="BF233" s="11">
        <v>3165</v>
      </c>
      <c r="BG233" s="11">
        <v>162</v>
      </c>
      <c r="BH233" s="11">
        <v>33</v>
      </c>
      <c r="BI233" s="117">
        <f t="shared" si="321"/>
        <v>0.29432495933489972</v>
      </c>
      <c r="BJ233" s="11">
        <v>5.7</v>
      </c>
      <c r="BK233" s="11">
        <v>4.8</v>
      </c>
      <c r="BL233" s="11">
        <v>6</v>
      </c>
      <c r="BM233" s="11">
        <v>6.6</v>
      </c>
      <c r="BN233" s="11">
        <v>5.8</v>
      </c>
      <c r="BO233" s="11">
        <v>5.6</v>
      </c>
      <c r="BP233" s="11">
        <v>5.5</v>
      </c>
      <c r="BQ233" s="11">
        <v>6</v>
      </c>
      <c r="BR233" s="11">
        <v>5.4</v>
      </c>
      <c r="BS233" s="11">
        <v>4.5999999999999996</v>
      </c>
      <c r="BT233" s="11">
        <v>5.5</v>
      </c>
      <c r="BU233" s="11">
        <v>6.4</v>
      </c>
      <c r="BV233" s="11">
        <v>8.1</v>
      </c>
      <c r="BW233" s="11">
        <v>8.1</v>
      </c>
      <c r="BX233" s="11">
        <v>5.0999999999999996</v>
      </c>
      <c r="BY233" s="11">
        <v>3.5</v>
      </c>
      <c r="BZ233" s="11">
        <v>3.2</v>
      </c>
      <c r="CA233" s="11">
        <v>4</v>
      </c>
      <c r="CB233" s="11">
        <f t="shared" si="310"/>
        <v>16.5</v>
      </c>
      <c r="CC233" s="11">
        <f t="shared" si="311"/>
        <v>59.5</v>
      </c>
      <c r="CD233" s="11">
        <f t="shared" si="312"/>
        <v>23.9</v>
      </c>
    </row>
    <row r="234" spans="1:82" s="18" customFormat="1" x14ac:dyDescent="0.25">
      <c r="A234" s="17" t="s">
        <v>69</v>
      </c>
      <c r="B234" s="42" t="s">
        <v>1984</v>
      </c>
      <c r="D234" s="18" t="s">
        <v>2098</v>
      </c>
      <c r="I234" s="110"/>
      <c r="J234" s="110">
        <v>54069</v>
      </c>
      <c r="K234" s="110" t="s">
        <v>68</v>
      </c>
      <c r="L234" s="34">
        <f>SUM(L227:L233)</f>
        <v>108.85969227336167</v>
      </c>
      <c r="M234" s="17">
        <v>42443</v>
      </c>
      <c r="N234" s="19">
        <f t="shared" si="293"/>
        <v>389.88719436593465</v>
      </c>
      <c r="O234" s="17">
        <v>17447</v>
      </c>
      <c r="P234" s="22">
        <v>2.31</v>
      </c>
      <c r="Q234" s="17">
        <v>40266</v>
      </c>
      <c r="R234" s="17">
        <v>1143</v>
      </c>
      <c r="S234" s="17">
        <v>1339</v>
      </c>
      <c r="T234" s="17">
        <v>1033</v>
      </c>
      <c r="U234" s="17">
        <v>836</v>
      </c>
      <c r="V234" s="17">
        <v>969</v>
      </c>
      <c r="W234" s="17">
        <v>902</v>
      </c>
      <c r="X234" s="17">
        <v>804</v>
      </c>
      <c r="Y234" s="17">
        <v>823</v>
      </c>
      <c r="Z234" s="17">
        <v>695</v>
      </c>
      <c r="AA234" s="17">
        <v>1090</v>
      </c>
      <c r="AB234" s="17">
        <v>1396</v>
      </c>
      <c r="AC234" s="17">
        <v>2305</v>
      </c>
      <c r="AD234" s="17">
        <v>1434</v>
      </c>
      <c r="AE234" s="17">
        <v>1028</v>
      </c>
      <c r="AF234" s="17">
        <v>781</v>
      </c>
      <c r="AG234" s="17">
        <v>869</v>
      </c>
      <c r="AH234" s="113">
        <f t="shared" ref="AH234:AH263" si="368">(R234+S234+T234)/O234</f>
        <v>0.2014673009686479</v>
      </c>
      <c r="AI234" s="113">
        <f t="shared" ref="AI234:AI263" si="369">(U234+V234)/O234</f>
        <v>0.10345618157849487</v>
      </c>
      <c r="AJ234" s="113">
        <f t="shared" ref="AJ234:AJ263" si="370">(W234+X234+Y234+Z234)/O234</f>
        <v>0.18478821573909554</v>
      </c>
      <c r="AK234" s="113">
        <f t="shared" ref="AK234:AK263" si="371">AA234/O234</f>
        <v>6.2474924055711582E-2</v>
      </c>
      <c r="AL234" s="113">
        <f t="shared" ref="AL234:AL263" si="372">(AB234+AC234+AD234+AE234+AF234+AG234)/O234</f>
        <v>0.44781337765805007</v>
      </c>
      <c r="AM234" s="37">
        <v>32336</v>
      </c>
      <c r="AN234" s="37">
        <v>51516</v>
      </c>
      <c r="AO234" s="113">
        <f t="shared" ref="AO234:AO263" si="373">(R234+S234+T234+U234+V234+W234+X234+Y234+Z234)/O234</f>
        <v>0.48971169828623834</v>
      </c>
      <c r="AP234" s="17">
        <v>17447</v>
      </c>
      <c r="AQ234" s="17">
        <v>3753</v>
      </c>
      <c r="AR234" s="17">
        <v>12082</v>
      </c>
      <c r="AS234" s="17">
        <v>5365</v>
      </c>
      <c r="AT234" s="17">
        <v>285</v>
      </c>
      <c r="AU234" s="17">
        <v>544</v>
      </c>
      <c r="AV234" s="17">
        <v>2349</v>
      </c>
      <c r="AW234" s="17">
        <v>901</v>
      </c>
      <c r="AX234" s="17">
        <v>450</v>
      </c>
      <c r="AY234" s="17">
        <v>1257</v>
      </c>
      <c r="AZ234" s="112">
        <v>1238</v>
      </c>
      <c r="BA234" s="17">
        <v>612</v>
      </c>
      <c r="BB234" s="17">
        <v>332</v>
      </c>
      <c r="BC234" s="17">
        <v>1761</v>
      </c>
      <c r="BD234" s="17">
        <v>519</v>
      </c>
      <c r="BE234" s="17">
        <v>142</v>
      </c>
      <c r="BF234" s="17">
        <v>6062</v>
      </c>
      <c r="BG234" s="17">
        <v>267</v>
      </c>
      <c r="BH234" s="17">
        <v>33</v>
      </c>
      <c r="BI234" s="113">
        <f t="shared" si="321"/>
        <v>0.24552292263610315</v>
      </c>
      <c r="BJ234" s="17">
        <v>5</v>
      </c>
      <c r="BK234" s="17">
        <v>5.4</v>
      </c>
      <c r="BL234" s="17">
        <v>5.6</v>
      </c>
      <c r="BM234" s="17">
        <v>6.8</v>
      </c>
      <c r="BN234" s="17">
        <v>6.8</v>
      </c>
      <c r="BO234" s="17">
        <v>5.8</v>
      </c>
      <c r="BP234" s="17">
        <v>5.6</v>
      </c>
      <c r="BQ234" s="17">
        <v>5.5</v>
      </c>
      <c r="BR234" s="17">
        <v>5.8</v>
      </c>
      <c r="BS234" s="17">
        <v>5.7</v>
      </c>
      <c r="BT234" s="17">
        <v>5.8</v>
      </c>
      <c r="BU234" s="17">
        <v>6.4</v>
      </c>
      <c r="BV234" s="17">
        <v>8</v>
      </c>
      <c r="BW234" s="17">
        <v>7.6</v>
      </c>
      <c r="BX234" s="17">
        <v>5</v>
      </c>
      <c r="BY234" s="17">
        <v>3</v>
      </c>
      <c r="BZ234" s="17">
        <v>2.7</v>
      </c>
      <c r="CA234" s="17">
        <v>3.4</v>
      </c>
      <c r="CB234" s="112">
        <f t="shared" si="310"/>
        <v>16</v>
      </c>
      <c r="CC234" s="112">
        <f t="shared" si="311"/>
        <v>62.199999999999996</v>
      </c>
      <c r="CD234" s="112">
        <f t="shared" si="312"/>
        <v>21.7</v>
      </c>
    </row>
    <row r="235" spans="1:82" s="25" customFormat="1" x14ac:dyDescent="0.25">
      <c r="A235" s="24" t="s">
        <v>1850</v>
      </c>
      <c r="B235" s="25" t="s">
        <v>1851</v>
      </c>
      <c r="C235" s="26" t="s">
        <v>1852</v>
      </c>
      <c r="D235" s="26" t="s">
        <v>2097</v>
      </c>
      <c r="E235" s="25" t="s">
        <v>866</v>
      </c>
      <c r="F235" s="27" t="s">
        <v>867</v>
      </c>
      <c r="G235" s="27" t="s">
        <v>440</v>
      </c>
      <c r="H235" s="27" t="s">
        <v>1853</v>
      </c>
      <c r="I235" s="27" t="s">
        <v>1854</v>
      </c>
      <c r="J235" s="27" t="s">
        <v>1978</v>
      </c>
      <c r="K235" s="27" t="s">
        <v>1978</v>
      </c>
      <c r="L235" s="33">
        <v>697.32837471438722</v>
      </c>
      <c r="M235" s="26">
        <f>M237-M236</f>
        <v>5847</v>
      </c>
      <c r="N235" s="29">
        <f t="shared" si="293"/>
        <v>8.3848588584894781</v>
      </c>
      <c r="O235" s="26">
        <f>O237-O236</f>
        <v>2189</v>
      </c>
      <c r="P235" s="28">
        <f>Q235/O235</f>
        <v>2.6610324349017818</v>
      </c>
      <c r="Q235" s="26">
        <f>Q237-Q236</f>
        <v>5825</v>
      </c>
      <c r="R235" s="26">
        <f>R237-R236</f>
        <v>105</v>
      </c>
      <c r="S235" s="26">
        <f t="shared" ref="S235:AG235" si="374">S237-S236</f>
        <v>105</v>
      </c>
      <c r="T235" s="26">
        <f t="shared" si="374"/>
        <v>118</v>
      </c>
      <c r="U235" s="26">
        <f t="shared" si="374"/>
        <v>244</v>
      </c>
      <c r="V235" s="26">
        <f t="shared" si="374"/>
        <v>114</v>
      </c>
      <c r="W235" s="26">
        <f t="shared" si="374"/>
        <v>163</v>
      </c>
      <c r="X235" s="26">
        <f t="shared" si="374"/>
        <v>120</v>
      </c>
      <c r="Y235" s="26">
        <f t="shared" si="374"/>
        <v>114</v>
      </c>
      <c r="Z235" s="26">
        <f t="shared" si="374"/>
        <v>92</v>
      </c>
      <c r="AA235" s="26">
        <f t="shared" si="374"/>
        <v>201</v>
      </c>
      <c r="AB235" s="26">
        <f t="shared" si="374"/>
        <v>229</v>
      </c>
      <c r="AC235" s="26">
        <f t="shared" si="374"/>
        <v>315</v>
      </c>
      <c r="AD235" s="26">
        <f t="shared" si="374"/>
        <v>126</v>
      </c>
      <c r="AE235" s="26">
        <f t="shared" si="374"/>
        <v>34</v>
      </c>
      <c r="AF235" s="26">
        <f t="shared" si="374"/>
        <v>89</v>
      </c>
      <c r="AG235" s="26">
        <f t="shared" si="374"/>
        <v>20</v>
      </c>
      <c r="AH235" s="121">
        <f t="shared" si="368"/>
        <v>0.1498401096391046</v>
      </c>
      <c r="AI235" s="121">
        <f t="shared" si="369"/>
        <v>0.16354499771585199</v>
      </c>
      <c r="AJ235" s="121">
        <f t="shared" si="370"/>
        <v>0.22338967565098219</v>
      </c>
      <c r="AK235" s="122">
        <f t="shared" si="371"/>
        <v>9.1822750114207402E-2</v>
      </c>
      <c r="AL235" s="121">
        <f t="shared" si="372"/>
        <v>0.37140246687985379</v>
      </c>
      <c r="AM235" s="39">
        <v>25108</v>
      </c>
      <c r="AN235" s="39">
        <v>46506</v>
      </c>
      <c r="AO235" s="121">
        <f t="shared" si="373"/>
        <v>0.53677478300593884</v>
      </c>
      <c r="AP235" s="26">
        <f>AP237-AP236</f>
        <v>2189</v>
      </c>
      <c r="AQ235" s="26">
        <f t="shared" ref="AQ235:AS235" si="375">AQ237-AQ236</f>
        <v>1399</v>
      </c>
      <c r="AR235" s="26">
        <f t="shared" si="375"/>
        <v>1885</v>
      </c>
      <c r="AS235" s="26">
        <f t="shared" si="375"/>
        <v>304</v>
      </c>
      <c r="AT235" s="26">
        <f>AT237-AT236</f>
        <v>61</v>
      </c>
      <c r="AU235" s="26">
        <f t="shared" ref="AU235:BC235" si="376">AU237-AU236</f>
        <v>42</v>
      </c>
      <c r="AV235" s="26">
        <f t="shared" si="376"/>
        <v>183</v>
      </c>
      <c r="AW235" s="26">
        <f t="shared" si="376"/>
        <v>281</v>
      </c>
      <c r="AX235" s="26">
        <f t="shared" si="376"/>
        <v>91</v>
      </c>
      <c r="AY235" s="26">
        <f t="shared" si="376"/>
        <v>120</v>
      </c>
      <c r="AZ235" s="26">
        <f t="shared" si="376"/>
        <v>206</v>
      </c>
      <c r="BA235" s="26">
        <f t="shared" si="376"/>
        <v>87</v>
      </c>
      <c r="BB235" s="26">
        <f t="shared" si="376"/>
        <v>33</v>
      </c>
      <c r="BC235" s="26">
        <f t="shared" si="376"/>
        <v>385</v>
      </c>
      <c r="BD235" s="26">
        <f t="shared" ref="BD235" si="377">BD237-BD236</f>
        <v>41</v>
      </c>
      <c r="BE235" s="26">
        <f t="shared" ref="BE235" si="378">BE237-BE236</f>
        <v>0</v>
      </c>
      <c r="BF235" s="26">
        <f t="shared" ref="BF235" si="379">BF237-BF236</f>
        <v>531</v>
      </c>
      <c r="BG235" s="26">
        <f t="shared" ref="BG235" si="380">BG237-BG236</f>
        <v>46</v>
      </c>
      <c r="BH235" s="26">
        <f t="shared" ref="BH235" si="381">BH237-BH236</f>
        <v>7</v>
      </c>
      <c r="BI235" s="121">
        <f t="shared" si="321"/>
        <v>0.16225165562913907</v>
      </c>
      <c r="BJ235" s="26">
        <v>4.9000000000000004</v>
      </c>
      <c r="BK235" s="26">
        <v>4.2</v>
      </c>
      <c r="BL235" s="26">
        <v>5.9</v>
      </c>
      <c r="BM235" s="26">
        <v>5.0999999999999996</v>
      </c>
      <c r="BN235" s="26">
        <v>4.8</v>
      </c>
      <c r="BO235" s="26">
        <v>3.8</v>
      </c>
      <c r="BP235" s="26">
        <v>3.5</v>
      </c>
      <c r="BQ235" s="26">
        <v>4.9000000000000004</v>
      </c>
      <c r="BR235" s="26">
        <v>6.3</v>
      </c>
      <c r="BS235" s="26">
        <v>5.2</v>
      </c>
      <c r="BT235" s="26">
        <v>6.4</v>
      </c>
      <c r="BU235" s="26">
        <v>10.3</v>
      </c>
      <c r="BV235" s="26">
        <v>7.5</v>
      </c>
      <c r="BW235" s="26">
        <v>8.8000000000000007</v>
      </c>
      <c r="BX235" s="26">
        <v>5.8</v>
      </c>
      <c r="BY235" s="26">
        <v>4.5999999999999996</v>
      </c>
      <c r="BZ235" s="26">
        <v>5.0999999999999996</v>
      </c>
      <c r="CA235" s="26">
        <v>3.3</v>
      </c>
      <c r="CB235" s="115">
        <f t="shared" si="310"/>
        <v>15.000000000000002</v>
      </c>
      <c r="CC235" s="115">
        <f t="shared" si="311"/>
        <v>57.8</v>
      </c>
      <c r="CD235" s="115">
        <f t="shared" si="312"/>
        <v>27.600000000000005</v>
      </c>
    </row>
    <row r="236" spans="1:82" x14ac:dyDescent="0.25">
      <c r="A236" s="7" t="s">
        <v>863</v>
      </c>
      <c r="B236" t="s">
        <v>864</v>
      </c>
      <c r="C236" s="1" t="s">
        <v>865</v>
      </c>
      <c r="D236" s="1" t="s">
        <v>2099</v>
      </c>
      <c r="E236" t="s">
        <v>866</v>
      </c>
      <c r="F236" s="8" t="s">
        <v>867</v>
      </c>
      <c r="G236" s="8" t="s">
        <v>440</v>
      </c>
      <c r="H236" s="8" t="s">
        <v>868</v>
      </c>
      <c r="I236" s="8" t="s">
        <v>869</v>
      </c>
      <c r="J236" s="8">
        <v>5429044</v>
      </c>
      <c r="K236" s="8" t="s">
        <v>180</v>
      </c>
      <c r="L236" s="32">
        <v>0.56335114509446349</v>
      </c>
      <c r="M236" s="1">
        <v>402</v>
      </c>
      <c r="N236" s="102">
        <f t="shared" si="293"/>
        <v>713.58690490030347</v>
      </c>
      <c r="O236" s="1">
        <v>144</v>
      </c>
      <c r="P236" s="21">
        <v>2.19</v>
      </c>
      <c r="Q236" s="1">
        <v>316</v>
      </c>
      <c r="R236" s="1">
        <v>0</v>
      </c>
      <c r="S236" s="1">
        <v>10</v>
      </c>
      <c r="T236" s="1">
        <v>14</v>
      </c>
      <c r="U236" s="1">
        <v>3</v>
      </c>
      <c r="V236" s="1">
        <v>4</v>
      </c>
      <c r="W236" s="1">
        <v>5</v>
      </c>
      <c r="X236" s="1">
        <v>10</v>
      </c>
      <c r="Y236" s="1">
        <v>14</v>
      </c>
      <c r="Z236" s="1">
        <v>7</v>
      </c>
      <c r="AA236" s="1">
        <v>6</v>
      </c>
      <c r="AB236" s="1">
        <v>15</v>
      </c>
      <c r="AC236" s="1">
        <v>37</v>
      </c>
      <c r="AD236" s="1">
        <v>12</v>
      </c>
      <c r="AE236" s="1">
        <v>0</v>
      </c>
      <c r="AF236" s="1">
        <v>0</v>
      </c>
      <c r="AG236" s="1">
        <v>7</v>
      </c>
      <c r="AH236" s="106">
        <f t="shared" si="368"/>
        <v>0.16666666666666666</v>
      </c>
      <c r="AI236" s="106">
        <f t="shared" si="369"/>
        <v>4.8611111111111112E-2</v>
      </c>
      <c r="AJ236" s="106">
        <f t="shared" si="370"/>
        <v>0.25</v>
      </c>
      <c r="AK236" s="6">
        <f t="shared" si="371"/>
        <v>4.1666666666666664E-2</v>
      </c>
      <c r="AL236" s="106">
        <f t="shared" si="372"/>
        <v>0.49305555555555558</v>
      </c>
      <c r="AM236" s="38">
        <v>28592</v>
      </c>
      <c r="AN236" s="38">
        <v>52083</v>
      </c>
      <c r="AO236" s="106">
        <f t="shared" si="373"/>
        <v>0.46527777777777779</v>
      </c>
      <c r="AP236" s="1">
        <v>144</v>
      </c>
      <c r="AQ236" s="1">
        <v>101</v>
      </c>
      <c r="AR236" s="1">
        <v>83</v>
      </c>
      <c r="AS236" s="1">
        <v>61</v>
      </c>
      <c r="AT236" s="1">
        <v>2</v>
      </c>
      <c r="AU236" s="1">
        <v>4</v>
      </c>
      <c r="AV236" s="1">
        <v>18</v>
      </c>
      <c r="AW236" s="1">
        <v>0</v>
      </c>
      <c r="AX236" s="1">
        <v>0</v>
      </c>
      <c r="AY236" s="1">
        <v>8</v>
      </c>
      <c r="AZ236" s="11">
        <v>7</v>
      </c>
      <c r="BA236" s="1">
        <v>16</v>
      </c>
      <c r="BB236" s="1">
        <v>8</v>
      </c>
      <c r="BC236" s="1">
        <v>15</v>
      </c>
      <c r="BD236" s="1">
        <v>0</v>
      </c>
      <c r="BE236" s="1">
        <v>6</v>
      </c>
      <c r="BF236" s="1">
        <v>56</v>
      </c>
      <c r="BG236" s="1">
        <v>0</v>
      </c>
      <c r="BH236" s="1">
        <v>0</v>
      </c>
      <c r="BI236" s="106">
        <f t="shared" si="321"/>
        <v>0.2857142857142857</v>
      </c>
      <c r="BJ236" s="1">
        <v>4</v>
      </c>
      <c r="BK236" s="1">
        <v>2.5</v>
      </c>
      <c r="BL236" s="1">
        <v>5.7</v>
      </c>
      <c r="BM236" s="1">
        <v>3</v>
      </c>
      <c r="BN236" s="1">
        <v>0</v>
      </c>
      <c r="BO236" s="1">
        <v>11.9</v>
      </c>
      <c r="BP236" s="1">
        <v>6</v>
      </c>
      <c r="BQ236" s="1">
        <v>9</v>
      </c>
      <c r="BR236" s="1">
        <v>4</v>
      </c>
      <c r="BS236" s="1">
        <v>0.5</v>
      </c>
      <c r="BT236" s="1">
        <v>6.7</v>
      </c>
      <c r="BU236" s="1">
        <v>3.7</v>
      </c>
      <c r="BV236" s="1">
        <v>7</v>
      </c>
      <c r="BW236" s="1">
        <v>13.4</v>
      </c>
      <c r="BX236" s="1">
        <v>4</v>
      </c>
      <c r="BY236" s="1">
        <v>4.2</v>
      </c>
      <c r="BZ236" s="1">
        <v>7</v>
      </c>
      <c r="CA236" s="1">
        <v>7.5</v>
      </c>
      <c r="CB236" s="1">
        <f t="shared" si="310"/>
        <v>12.2</v>
      </c>
      <c r="CC236" s="1">
        <f t="shared" si="311"/>
        <v>51.800000000000004</v>
      </c>
      <c r="CD236" s="1">
        <f t="shared" si="312"/>
        <v>36.099999999999994</v>
      </c>
    </row>
    <row r="237" spans="1:82" s="18" customFormat="1" x14ac:dyDescent="0.25">
      <c r="A237" s="17" t="s">
        <v>71</v>
      </c>
      <c r="B237" s="42" t="s">
        <v>1984</v>
      </c>
      <c r="D237" s="18" t="s">
        <v>2098</v>
      </c>
      <c r="I237" s="110"/>
      <c r="J237" s="110">
        <v>54071</v>
      </c>
      <c r="K237" s="110" t="s">
        <v>70</v>
      </c>
      <c r="L237" s="34">
        <f>SUM(L235:L236)</f>
        <v>697.89172585948165</v>
      </c>
      <c r="M237" s="17">
        <v>6249</v>
      </c>
      <c r="N237" s="19">
        <f t="shared" si="293"/>
        <v>8.9541110296215454</v>
      </c>
      <c r="O237" s="17">
        <v>2333</v>
      </c>
      <c r="P237" s="22">
        <v>2.63</v>
      </c>
      <c r="Q237" s="17">
        <v>6141</v>
      </c>
      <c r="R237" s="17">
        <v>105</v>
      </c>
      <c r="S237" s="17">
        <v>115</v>
      </c>
      <c r="T237" s="17">
        <v>132</v>
      </c>
      <c r="U237" s="17">
        <v>247</v>
      </c>
      <c r="V237" s="17">
        <v>118</v>
      </c>
      <c r="W237" s="17">
        <v>168</v>
      </c>
      <c r="X237" s="17">
        <v>130</v>
      </c>
      <c r="Y237" s="17">
        <v>128</v>
      </c>
      <c r="Z237" s="17">
        <v>99</v>
      </c>
      <c r="AA237" s="17">
        <v>207</v>
      </c>
      <c r="AB237" s="17">
        <v>244</v>
      </c>
      <c r="AC237" s="17">
        <v>352</v>
      </c>
      <c r="AD237" s="17">
        <v>138</v>
      </c>
      <c r="AE237" s="17">
        <v>34</v>
      </c>
      <c r="AF237" s="17">
        <v>89</v>
      </c>
      <c r="AG237" s="17">
        <v>27</v>
      </c>
      <c r="AH237" s="113">
        <f t="shared" si="368"/>
        <v>0.15087869695670811</v>
      </c>
      <c r="AI237" s="113">
        <f t="shared" si="369"/>
        <v>0.15645092156022289</v>
      </c>
      <c r="AJ237" s="113">
        <f t="shared" si="370"/>
        <v>0.22503214744963565</v>
      </c>
      <c r="AK237" s="113">
        <f t="shared" si="371"/>
        <v>8.872696099442777E-2</v>
      </c>
      <c r="AL237" s="113">
        <f t="shared" si="372"/>
        <v>0.37891127303900557</v>
      </c>
      <c r="AM237" s="37">
        <v>25108</v>
      </c>
      <c r="AN237" s="37">
        <v>46506</v>
      </c>
      <c r="AO237" s="113">
        <f t="shared" si="373"/>
        <v>0.5323617659665667</v>
      </c>
      <c r="AP237" s="17">
        <v>2333</v>
      </c>
      <c r="AQ237" s="17">
        <v>1500</v>
      </c>
      <c r="AR237" s="17">
        <v>1968</v>
      </c>
      <c r="AS237" s="17">
        <v>365</v>
      </c>
      <c r="AT237" s="17">
        <v>63</v>
      </c>
      <c r="AU237" s="17">
        <v>46</v>
      </c>
      <c r="AV237" s="17">
        <v>201</v>
      </c>
      <c r="AW237" s="17">
        <v>281</v>
      </c>
      <c r="AX237" s="17">
        <v>91</v>
      </c>
      <c r="AY237" s="17">
        <v>128</v>
      </c>
      <c r="AZ237" s="112">
        <v>213</v>
      </c>
      <c r="BA237" s="17">
        <v>103</v>
      </c>
      <c r="BB237" s="17">
        <v>41</v>
      </c>
      <c r="BC237" s="17">
        <v>400</v>
      </c>
      <c r="BD237" s="17">
        <v>41</v>
      </c>
      <c r="BE237" s="17">
        <v>6</v>
      </c>
      <c r="BF237" s="17">
        <v>587</v>
      </c>
      <c r="BG237" s="17">
        <v>46</v>
      </c>
      <c r="BH237" s="17">
        <v>7</v>
      </c>
      <c r="BI237" s="113">
        <f t="shared" si="321"/>
        <v>0.16992014196983141</v>
      </c>
      <c r="BJ237" s="17">
        <v>4.9000000000000004</v>
      </c>
      <c r="BK237" s="17">
        <v>4.2</v>
      </c>
      <c r="BL237" s="17">
        <v>5.9</v>
      </c>
      <c r="BM237" s="17">
        <v>5.0999999999999996</v>
      </c>
      <c r="BN237" s="17">
        <v>4.8</v>
      </c>
      <c r="BO237" s="17">
        <v>3.8</v>
      </c>
      <c r="BP237" s="17">
        <v>3.5</v>
      </c>
      <c r="BQ237" s="17">
        <v>4.9000000000000004</v>
      </c>
      <c r="BR237" s="17">
        <v>6.3</v>
      </c>
      <c r="BS237" s="17">
        <v>5.2</v>
      </c>
      <c r="BT237" s="17">
        <v>6.4</v>
      </c>
      <c r="BU237" s="17">
        <v>10.3</v>
      </c>
      <c r="BV237" s="17">
        <v>7.5</v>
      </c>
      <c r="BW237" s="17">
        <v>8.8000000000000007</v>
      </c>
      <c r="BX237" s="17">
        <v>5.8</v>
      </c>
      <c r="BY237" s="17">
        <v>4.5999999999999996</v>
      </c>
      <c r="BZ237" s="17">
        <v>5.0999999999999996</v>
      </c>
      <c r="CA237" s="17">
        <v>3.3</v>
      </c>
      <c r="CB237" s="112">
        <f t="shared" si="310"/>
        <v>15.000000000000002</v>
      </c>
      <c r="CC237" s="112">
        <f t="shared" si="311"/>
        <v>57.8</v>
      </c>
      <c r="CD237" s="112">
        <f t="shared" si="312"/>
        <v>27.600000000000005</v>
      </c>
    </row>
    <row r="238" spans="1:82" s="25" customFormat="1" x14ac:dyDescent="0.25">
      <c r="A238" s="24" t="s">
        <v>1930</v>
      </c>
      <c r="B238" s="25" t="s">
        <v>1931</v>
      </c>
      <c r="C238" s="26" t="s">
        <v>1932</v>
      </c>
      <c r="D238" s="26" t="s">
        <v>2097</v>
      </c>
      <c r="E238" s="25" t="s">
        <v>560</v>
      </c>
      <c r="F238" s="27" t="s">
        <v>561</v>
      </c>
      <c r="G238" s="27" t="s">
        <v>440</v>
      </c>
      <c r="H238" s="27" t="s">
        <v>1933</v>
      </c>
      <c r="I238" s="27" t="s">
        <v>1934</v>
      </c>
      <c r="J238" s="27" t="s">
        <v>1978</v>
      </c>
      <c r="K238" s="27" t="s">
        <v>1978</v>
      </c>
      <c r="L238" s="33">
        <v>133.0167609989617</v>
      </c>
      <c r="M238" s="26">
        <f>M241-M240-M239</f>
        <v>4626</v>
      </c>
      <c r="N238" s="29">
        <f t="shared" si="293"/>
        <v>34.777572128944783</v>
      </c>
      <c r="O238" s="26">
        <f>O241-O240-O239</f>
        <v>1502</v>
      </c>
      <c r="P238" s="28">
        <f>Q238/O238</f>
        <v>2.7536617842876163</v>
      </c>
      <c r="Q238" s="26">
        <f>Q241-Q240-Q239</f>
        <v>4136</v>
      </c>
      <c r="R238" s="26">
        <f>R241-R240-R239</f>
        <v>66</v>
      </c>
      <c r="S238" s="26">
        <f t="shared" ref="S238:AG238" si="382">S241-S240-S239</f>
        <v>36</v>
      </c>
      <c r="T238" s="26">
        <f t="shared" si="382"/>
        <v>37</v>
      </c>
      <c r="U238" s="26">
        <f t="shared" si="382"/>
        <v>87</v>
      </c>
      <c r="V238" s="26">
        <f t="shared" si="382"/>
        <v>130</v>
      </c>
      <c r="W238" s="26">
        <f t="shared" si="382"/>
        <v>39</v>
      </c>
      <c r="X238" s="26">
        <f t="shared" si="382"/>
        <v>64</v>
      </c>
      <c r="Y238" s="26">
        <f t="shared" si="382"/>
        <v>63</v>
      </c>
      <c r="Z238" s="26">
        <f t="shared" si="382"/>
        <v>57</v>
      </c>
      <c r="AA238" s="26">
        <f t="shared" si="382"/>
        <v>111</v>
      </c>
      <c r="AB238" s="26">
        <f t="shared" si="382"/>
        <v>84</v>
      </c>
      <c r="AC238" s="26">
        <f t="shared" si="382"/>
        <v>223</v>
      </c>
      <c r="AD238" s="26">
        <f t="shared" si="382"/>
        <v>230</v>
      </c>
      <c r="AE238" s="26">
        <f t="shared" si="382"/>
        <v>91</v>
      </c>
      <c r="AF238" s="26">
        <f t="shared" si="382"/>
        <v>117</v>
      </c>
      <c r="AG238" s="26">
        <f t="shared" si="382"/>
        <v>67</v>
      </c>
      <c r="AH238" s="121">
        <f t="shared" si="368"/>
        <v>9.2543275632490013E-2</v>
      </c>
      <c r="AI238" s="121">
        <f t="shared" si="369"/>
        <v>0.14447403462050598</v>
      </c>
      <c r="AJ238" s="121">
        <f t="shared" si="370"/>
        <v>0.1484687083888149</v>
      </c>
      <c r="AK238" s="122">
        <f t="shared" si="371"/>
        <v>7.3901464713715045E-2</v>
      </c>
      <c r="AL238" s="121">
        <f t="shared" si="372"/>
        <v>0.54061251664447407</v>
      </c>
      <c r="AM238" s="39">
        <v>35800</v>
      </c>
      <c r="AN238" s="39">
        <v>58433</v>
      </c>
      <c r="AO238" s="121">
        <f t="shared" si="373"/>
        <v>0.38548601864181092</v>
      </c>
      <c r="AP238" s="26">
        <f>AP241-AP240-AP239</f>
        <v>1502</v>
      </c>
      <c r="AQ238" s="26">
        <f t="shared" ref="AQ238:AS238" si="383">AQ241-AQ240-AQ239</f>
        <v>355</v>
      </c>
      <c r="AR238" s="26">
        <f t="shared" si="383"/>
        <v>1306</v>
      </c>
      <c r="AS238" s="26">
        <f t="shared" si="383"/>
        <v>196</v>
      </c>
      <c r="AT238" s="26">
        <f>AT241-AT240-AT239</f>
        <v>48</v>
      </c>
      <c r="AU238" s="26">
        <f t="shared" ref="AU238:BC238" si="384">AU241-AU240-AU239</f>
        <v>0</v>
      </c>
      <c r="AV238" s="26">
        <f t="shared" si="384"/>
        <v>55</v>
      </c>
      <c r="AW238" s="26">
        <f t="shared" si="384"/>
        <v>111</v>
      </c>
      <c r="AX238" s="26">
        <f t="shared" si="384"/>
        <v>47</v>
      </c>
      <c r="AY238" s="26">
        <f t="shared" si="384"/>
        <v>98</v>
      </c>
      <c r="AZ238" s="26">
        <f t="shared" si="384"/>
        <v>148</v>
      </c>
      <c r="BA238" s="26">
        <f t="shared" si="384"/>
        <v>15</v>
      </c>
      <c r="BB238" s="26">
        <f t="shared" si="384"/>
        <v>16</v>
      </c>
      <c r="BC238" s="26">
        <f t="shared" si="384"/>
        <v>195</v>
      </c>
      <c r="BD238" s="26">
        <f t="shared" ref="BD238" si="385">BD241-BD240-BD239</f>
        <v>0</v>
      </c>
      <c r="BE238" s="26">
        <f t="shared" ref="BE238" si="386">BE241-BE240-BE239</f>
        <v>0</v>
      </c>
      <c r="BF238" s="26">
        <f t="shared" ref="BF238" si="387">BF241-BF240-BF239</f>
        <v>639</v>
      </c>
      <c r="BG238" s="26">
        <f t="shared" ref="BG238" si="388">BG241-BG240-BG239</f>
        <v>76</v>
      </c>
      <c r="BH238" s="26">
        <f t="shared" ref="BH238" si="389">BH241-BH240-BH239</f>
        <v>4</v>
      </c>
      <c r="BI238" s="121">
        <f t="shared" si="321"/>
        <v>0.11914600550964187</v>
      </c>
      <c r="BJ238" s="26">
        <v>5</v>
      </c>
      <c r="BK238" s="26">
        <v>3.3</v>
      </c>
      <c r="BL238" s="26">
        <v>7</v>
      </c>
      <c r="BM238" s="26">
        <v>5.7</v>
      </c>
      <c r="BN238" s="26">
        <v>6</v>
      </c>
      <c r="BO238" s="26">
        <v>6.5</v>
      </c>
      <c r="BP238" s="26">
        <v>5.8</v>
      </c>
      <c r="BQ238" s="26">
        <v>5.0999999999999996</v>
      </c>
      <c r="BR238" s="26">
        <v>7.9</v>
      </c>
      <c r="BS238" s="26">
        <v>7.1</v>
      </c>
      <c r="BT238" s="26">
        <v>7.3</v>
      </c>
      <c r="BU238" s="26">
        <v>7.8</v>
      </c>
      <c r="BV238" s="26">
        <v>7</v>
      </c>
      <c r="BW238" s="26">
        <v>6.2</v>
      </c>
      <c r="BX238" s="26">
        <v>4.9000000000000004</v>
      </c>
      <c r="BY238" s="26">
        <v>2.9</v>
      </c>
      <c r="BZ238" s="26">
        <v>2.1</v>
      </c>
      <c r="CA238" s="26">
        <v>2.4</v>
      </c>
      <c r="CB238" s="115">
        <f t="shared" si="310"/>
        <v>15.3</v>
      </c>
      <c r="CC238" s="115">
        <f t="shared" si="311"/>
        <v>66.199999999999989</v>
      </c>
      <c r="CD238" s="115">
        <f t="shared" si="312"/>
        <v>18.5</v>
      </c>
    </row>
    <row r="239" spans="1:82" x14ac:dyDescent="0.25">
      <c r="A239" s="7" t="s">
        <v>557</v>
      </c>
      <c r="B239" t="s">
        <v>558</v>
      </c>
      <c r="C239" s="1" t="s">
        <v>559</v>
      </c>
      <c r="D239" s="1" t="s">
        <v>2099</v>
      </c>
      <c r="E239" t="s">
        <v>560</v>
      </c>
      <c r="F239" s="8" t="s">
        <v>561</v>
      </c>
      <c r="G239" s="8" t="s">
        <v>440</v>
      </c>
      <c r="H239" s="8" t="s">
        <v>562</v>
      </c>
      <c r="I239" s="8" t="s">
        <v>563</v>
      </c>
      <c r="J239" s="8">
        <v>5406004</v>
      </c>
      <c r="K239" s="8" t="s">
        <v>127</v>
      </c>
      <c r="L239" s="32">
        <v>0.40933299118899941</v>
      </c>
      <c r="M239" s="1">
        <v>918</v>
      </c>
      <c r="N239" s="102">
        <f t="shared" si="293"/>
        <v>2242.6728843269225</v>
      </c>
      <c r="O239" s="1">
        <v>349</v>
      </c>
      <c r="P239" s="21">
        <v>2.48</v>
      </c>
      <c r="Q239" s="1">
        <v>865</v>
      </c>
      <c r="R239" s="1">
        <v>38</v>
      </c>
      <c r="S239" s="1">
        <v>13</v>
      </c>
      <c r="T239" s="1">
        <v>30</v>
      </c>
      <c r="U239" s="1">
        <v>17</v>
      </c>
      <c r="V239" s="1">
        <v>6</v>
      </c>
      <c r="W239" s="1">
        <v>20</v>
      </c>
      <c r="X239" s="1">
        <v>17</v>
      </c>
      <c r="Y239" s="1">
        <v>11</v>
      </c>
      <c r="Z239" s="1">
        <v>14</v>
      </c>
      <c r="AA239" s="1">
        <v>31</v>
      </c>
      <c r="AB239" s="1">
        <v>42</v>
      </c>
      <c r="AC239" s="1">
        <v>48</v>
      </c>
      <c r="AD239" s="1">
        <v>39</v>
      </c>
      <c r="AE239" s="1">
        <v>3</v>
      </c>
      <c r="AF239" s="1">
        <v>9</v>
      </c>
      <c r="AG239" s="1">
        <v>11</v>
      </c>
      <c r="AH239" s="106">
        <f t="shared" si="368"/>
        <v>0.23209169054441262</v>
      </c>
      <c r="AI239" s="106">
        <f t="shared" si="369"/>
        <v>6.5902578796561598E-2</v>
      </c>
      <c r="AJ239" s="106">
        <f t="shared" si="370"/>
        <v>0.17765042979942694</v>
      </c>
      <c r="AK239" s="6">
        <f t="shared" si="371"/>
        <v>8.882521489971347E-2</v>
      </c>
      <c r="AL239" s="106">
        <f t="shared" si="372"/>
        <v>0.4355300859598854</v>
      </c>
      <c r="AM239" s="38">
        <v>27068</v>
      </c>
      <c r="AN239" s="38">
        <v>53750</v>
      </c>
      <c r="AO239" s="106">
        <f t="shared" si="373"/>
        <v>0.47564469914040114</v>
      </c>
      <c r="AP239" s="1">
        <v>349</v>
      </c>
      <c r="AQ239" s="1">
        <v>8</v>
      </c>
      <c r="AR239" s="1">
        <v>261</v>
      </c>
      <c r="AS239" s="1">
        <v>88</v>
      </c>
      <c r="AT239" s="1">
        <v>6</v>
      </c>
      <c r="AU239" s="1">
        <v>13</v>
      </c>
      <c r="AV239" s="1">
        <v>44</v>
      </c>
      <c r="AW239" s="1">
        <v>17</v>
      </c>
      <c r="AX239" s="1">
        <v>13</v>
      </c>
      <c r="AY239" s="1">
        <v>13</v>
      </c>
      <c r="AZ239" s="11">
        <v>20</v>
      </c>
      <c r="BA239" s="1">
        <v>18</v>
      </c>
      <c r="BB239" s="1">
        <v>2</v>
      </c>
      <c r="BC239" s="1">
        <v>73</v>
      </c>
      <c r="BD239" s="1">
        <v>0</v>
      </c>
      <c r="BE239" s="1">
        <v>0</v>
      </c>
      <c r="BF239" s="1">
        <v>108</v>
      </c>
      <c r="BG239" s="1">
        <v>2</v>
      </c>
      <c r="BH239" s="1">
        <v>0</v>
      </c>
      <c r="BI239" s="106">
        <f t="shared" si="321"/>
        <v>0.17933130699088146</v>
      </c>
      <c r="BJ239" s="1">
        <v>4.4000000000000004</v>
      </c>
      <c r="BK239" s="1">
        <v>3.7</v>
      </c>
      <c r="BL239" s="1">
        <v>5.8</v>
      </c>
      <c r="BM239" s="1">
        <v>3.7</v>
      </c>
      <c r="BN239" s="1">
        <v>6.9</v>
      </c>
      <c r="BO239" s="1">
        <v>12.5</v>
      </c>
      <c r="BP239" s="1">
        <v>1.9</v>
      </c>
      <c r="BQ239" s="1">
        <v>5.9</v>
      </c>
      <c r="BR239" s="1">
        <v>8.6999999999999993</v>
      </c>
      <c r="BS239" s="1">
        <v>2.8</v>
      </c>
      <c r="BT239" s="1">
        <v>8.1999999999999993</v>
      </c>
      <c r="BU239" s="1">
        <v>4.5</v>
      </c>
      <c r="BV239" s="1">
        <v>5.0999999999999996</v>
      </c>
      <c r="BW239" s="1">
        <v>7.8</v>
      </c>
      <c r="BX239" s="1">
        <v>9.9</v>
      </c>
      <c r="BY239" s="1">
        <v>3.1</v>
      </c>
      <c r="BZ239" s="1">
        <v>2.5</v>
      </c>
      <c r="CA239" s="1">
        <v>2.7</v>
      </c>
      <c r="CB239" s="1">
        <f t="shared" si="310"/>
        <v>13.900000000000002</v>
      </c>
      <c r="CC239" s="1">
        <f t="shared" si="311"/>
        <v>60.199999999999996</v>
      </c>
      <c r="CD239" s="1">
        <f t="shared" si="312"/>
        <v>26</v>
      </c>
    </row>
    <row r="240" spans="1:82" x14ac:dyDescent="0.25">
      <c r="A240" s="7" t="s">
        <v>1459</v>
      </c>
      <c r="B240" t="s">
        <v>1460</v>
      </c>
      <c r="C240" s="1" t="s">
        <v>1461</v>
      </c>
      <c r="D240" s="1" t="s">
        <v>2099</v>
      </c>
      <c r="E240" t="s">
        <v>560</v>
      </c>
      <c r="F240" s="8" t="s">
        <v>561</v>
      </c>
      <c r="G240" s="8" t="s">
        <v>440</v>
      </c>
      <c r="H240" s="8" t="s">
        <v>1462</v>
      </c>
      <c r="I240" s="8" t="s">
        <v>1463</v>
      </c>
      <c r="J240" s="8">
        <v>5471356</v>
      </c>
      <c r="K240" s="8" t="s">
        <v>291</v>
      </c>
      <c r="L240" s="32">
        <v>1.0256125133194001</v>
      </c>
      <c r="M240" s="1">
        <v>2079</v>
      </c>
      <c r="N240" s="102">
        <f t="shared" si="293"/>
        <v>2027.0813518755792</v>
      </c>
      <c r="O240" s="1">
        <v>837</v>
      </c>
      <c r="P240" s="21">
        <v>2.48</v>
      </c>
      <c r="Q240" s="1">
        <v>2079</v>
      </c>
      <c r="R240" s="1">
        <v>21</v>
      </c>
      <c r="S240" s="1">
        <v>62</v>
      </c>
      <c r="T240" s="1">
        <v>47</v>
      </c>
      <c r="U240" s="1">
        <v>42</v>
      </c>
      <c r="V240" s="1">
        <v>46</v>
      </c>
      <c r="W240" s="1">
        <v>97</v>
      </c>
      <c r="X240" s="1">
        <v>31</v>
      </c>
      <c r="Y240" s="1">
        <v>18</v>
      </c>
      <c r="Z240" s="1">
        <v>24</v>
      </c>
      <c r="AA240" s="1">
        <v>111</v>
      </c>
      <c r="AB240" s="1">
        <v>85</v>
      </c>
      <c r="AC240" s="1">
        <v>55</v>
      </c>
      <c r="AD240" s="1">
        <v>88</v>
      </c>
      <c r="AE240" s="1">
        <v>13</v>
      </c>
      <c r="AF240" s="1">
        <v>78</v>
      </c>
      <c r="AG240" s="1">
        <v>19</v>
      </c>
      <c r="AH240" s="106">
        <f t="shared" si="368"/>
        <v>0.15531660692951016</v>
      </c>
      <c r="AI240" s="106">
        <f t="shared" si="369"/>
        <v>0.10513739545997611</v>
      </c>
      <c r="AJ240" s="106">
        <f t="shared" si="370"/>
        <v>0.2031063321385902</v>
      </c>
      <c r="AK240" s="6">
        <f t="shared" si="371"/>
        <v>0.13261648745519714</v>
      </c>
      <c r="AL240" s="106">
        <f t="shared" si="372"/>
        <v>0.4038231780167264</v>
      </c>
      <c r="AM240" s="38">
        <v>37280</v>
      </c>
      <c r="AN240" s="38">
        <v>52118</v>
      </c>
      <c r="AO240" s="106">
        <f t="shared" si="373"/>
        <v>0.46356033452807649</v>
      </c>
      <c r="AP240" s="1">
        <v>837</v>
      </c>
      <c r="AQ240" s="1">
        <v>181</v>
      </c>
      <c r="AR240" s="1">
        <v>723</v>
      </c>
      <c r="AS240" s="1">
        <v>114</v>
      </c>
      <c r="AT240" s="1">
        <v>6</v>
      </c>
      <c r="AU240" s="1">
        <v>33</v>
      </c>
      <c r="AV240" s="1">
        <v>83</v>
      </c>
      <c r="AW240" s="1">
        <v>61</v>
      </c>
      <c r="AX240" s="1">
        <v>23</v>
      </c>
      <c r="AY240" s="1">
        <v>92</v>
      </c>
      <c r="AZ240" s="11">
        <v>49</v>
      </c>
      <c r="BA240" s="1">
        <v>24</v>
      </c>
      <c r="BB240" s="1">
        <v>0</v>
      </c>
      <c r="BC240" s="1">
        <v>139</v>
      </c>
      <c r="BD240" s="1">
        <v>50</v>
      </c>
      <c r="BE240" s="1">
        <v>7</v>
      </c>
      <c r="BF240" s="1">
        <v>253</v>
      </c>
      <c r="BG240" s="1">
        <v>0</v>
      </c>
      <c r="BH240" s="1">
        <v>0</v>
      </c>
      <c r="BI240" s="106">
        <f t="shared" si="321"/>
        <v>0.22195121951219512</v>
      </c>
      <c r="BJ240" s="1">
        <v>4.7</v>
      </c>
      <c r="BK240" s="1">
        <v>2.2999999999999998</v>
      </c>
      <c r="BL240" s="1">
        <v>5.5</v>
      </c>
      <c r="BM240" s="1">
        <v>6.3</v>
      </c>
      <c r="BN240" s="1">
        <v>9.3000000000000007</v>
      </c>
      <c r="BO240" s="1">
        <v>5.0999999999999996</v>
      </c>
      <c r="BP240" s="1">
        <v>6.2</v>
      </c>
      <c r="BQ240" s="1">
        <v>1.2</v>
      </c>
      <c r="BR240" s="1">
        <v>5.2</v>
      </c>
      <c r="BS240" s="1">
        <v>8.9</v>
      </c>
      <c r="BT240" s="1">
        <v>5.4</v>
      </c>
      <c r="BU240" s="1">
        <v>8.3000000000000007</v>
      </c>
      <c r="BV240" s="1">
        <v>9.1999999999999993</v>
      </c>
      <c r="BW240" s="1">
        <v>7.8</v>
      </c>
      <c r="BX240" s="1">
        <v>5.7</v>
      </c>
      <c r="BY240" s="1">
        <v>3</v>
      </c>
      <c r="BZ240" s="1">
        <v>1.9</v>
      </c>
      <c r="CA240" s="1">
        <v>4.0999999999999996</v>
      </c>
      <c r="CB240" s="1">
        <f t="shared" si="310"/>
        <v>12.5</v>
      </c>
      <c r="CC240" s="1">
        <f t="shared" si="311"/>
        <v>65.100000000000009</v>
      </c>
      <c r="CD240" s="1">
        <f t="shared" si="312"/>
        <v>22.5</v>
      </c>
    </row>
    <row r="241" spans="1:82" s="18" customFormat="1" x14ac:dyDescent="0.25">
      <c r="A241" s="17" t="s">
        <v>73</v>
      </c>
      <c r="B241" s="42" t="s">
        <v>1984</v>
      </c>
      <c r="D241" s="18" t="s">
        <v>2098</v>
      </c>
      <c r="I241" s="110"/>
      <c r="J241" s="110">
        <v>54073</v>
      </c>
      <c r="K241" s="110" t="s">
        <v>72</v>
      </c>
      <c r="L241" s="34">
        <f>SUM(L238:L240)</f>
        <v>134.45170650347009</v>
      </c>
      <c r="M241" s="17">
        <v>7623</v>
      </c>
      <c r="N241" s="19">
        <f t="shared" si="293"/>
        <v>56.696937497057775</v>
      </c>
      <c r="O241" s="17">
        <v>2688</v>
      </c>
      <c r="P241" s="22">
        <v>2.63</v>
      </c>
      <c r="Q241" s="17">
        <v>7080</v>
      </c>
      <c r="R241" s="17">
        <v>125</v>
      </c>
      <c r="S241" s="17">
        <v>111</v>
      </c>
      <c r="T241" s="17">
        <v>114</v>
      </c>
      <c r="U241" s="17">
        <v>146</v>
      </c>
      <c r="V241" s="17">
        <v>182</v>
      </c>
      <c r="W241" s="17">
        <v>156</v>
      </c>
      <c r="X241" s="17">
        <v>112</v>
      </c>
      <c r="Y241" s="17">
        <v>92</v>
      </c>
      <c r="Z241" s="17">
        <v>95</v>
      </c>
      <c r="AA241" s="17">
        <v>253</v>
      </c>
      <c r="AB241" s="17">
        <v>211</v>
      </c>
      <c r="AC241" s="17">
        <v>326</v>
      </c>
      <c r="AD241" s="17">
        <v>357</v>
      </c>
      <c r="AE241" s="17">
        <v>107</v>
      </c>
      <c r="AF241" s="17">
        <v>204</v>
      </c>
      <c r="AG241" s="17">
        <v>97</v>
      </c>
      <c r="AH241" s="113">
        <f t="shared" si="368"/>
        <v>0.13020833333333334</v>
      </c>
      <c r="AI241" s="113">
        <f t="shared" si="369"/>
        <v>0.12202380952380952</v>
      </c>
      <c r="AJ241" s="113">
        <f t="shared" si="370"/>
        <v>0.16927083333333334</v>
      </c>
      <c r="AK241" s="113">
        <f t="shared" si="371"/>
        <v>9.4122023809523808E-2</v>
      </c>
      <c r="AL241" s="113">
        <f t="shared" si="372"/>
        <v>0.484375</v>
      </c>
      <c r="AM241" s="37">
        <v>35800</v>
      </c>
      <c r="AN241" s="37">
        <v>58433</v>
      </c>
      <c r="AO241" s="113">
        <f t="shared" si="373"/>
        <v>0.42150297619047616</v>
      </c>
      <c r="AP241" s="17">
        <v>2688</v>
      </c>
      <c r="AQ241" s="17">
        <v>544</v>
      </c>
      <c r="AR241" s="17">
        <v>2290</v>
      </c>
      <c r="AS241" s="17">
        <v>398</v>
      </c>
      <c r="AT241" s="17">
        <v>60</v>
      </c>
      <c r="AU241" s="17">
        <v>46</v>
      </c>
      <c r="AV241" s="17">
        <v>182</v>
      </c>
      <c r="AW241" s="17">
        <v>189</v>
      </c>
      <c r="AX241" s="17">
        <v>83</v>
      </c>
      <c r="AY241" s="17">
        <v>203</v>
      </c>
      <c r="AZ241" s="112">
        <v>217</v>
      </c>
      <c r="BA241" s="17">
        <v>57</v>
      </c>
      <c r="BB241" s="17">
        <v>18</v>
      </c>
      <c r="BC241" s="17">
        <v>407</v>
      </c>
      <c r="BD241" s="17">
        <v>50</v>
      </c>
      <c r="BE241" s="17">
        <v>7</v>
      </c>
      <c r="BF241" s="17">
        <v>1000</v>
      </c>
      <c r="BG241" s="17">
        <v>78</v>
      </c>
      <c r="BH241" s="17">
        <v>4</v>
      </c>
      <c r="BI241" s="113">
        <f t="shared" si="321"/>
        <v>0.15916955017301038</v>
      </c>
      <c r="BJ241" s="17">
        <v>5</v>
      </c>
      <c r="BK241" s="17">
        <v>3.3</v>
      </c>
      <c r="BL241" s="17">
        <v>7</v>
      </c>
      <c r="BM241" s="17">
        <v>5.7</v>
      </c>
      <c r="BN241" s="17">
        <v>6</v>
      </c>
      <c r="BO241" s="17">
        <v>6.5</v>
      </c>
      <c r="BP241" s="17">
        <v>5.8</v>
      </c>
      <c r="BQ241" s="17">
        <v>5.0999999999999996</v>
      </c>
      <c r="BR241" s="17">
        <v>7.9</v>
      </c>
      <c r="BS241" s="17">
        <v>7.1</v>
      </c>
      <c r="BT241" s="17">
        <v>7.3</v>
      </c>
      <c r="BU241" s="17">
        <v>7.8</v>
      </c>
      <c r="BV241" s="17">
        <v>7</v>
      </c>
      <c r="BW241" s="17">
        <v>6.2</v>
      </c>
      <c r="BX241" s="17">
        <v>4.9000000000000004</v>
      </c>
      <c r="BY241" s="17">
        <v>2.9</v>
      </c>
      <c r="BZ241" s="17">
        <v>2.1</v>
      </c>
      <c r="CA241" s="17">
        <v>2.4</v>
      </c>
      <c r="CB241" s="112">
        <f t="shared" si="310"/>
        <v>15.3</v>
      </c>
      <c r="CC241" s="112">
        <f t="shared" si="311"/>
        <v>66.199999999999989</v>
      </c>
      <c r="CD241" s="112">
        <f t="shared" si="312"/>
        <v>18.5</v>
      </c>
    </row>
    <row r="242" spans="1:82" s="25" customFormat="1" x14ac:dyDescent="0.25">
      <c r="A242" s="24" t="s">
        <v>1955</v>
      </c>
      <c r="B242" s="25" t="s">
        <v>1956</v>
      </c>
      <c r="C242" s="26" t="s">
        <v>1957</v>
      </c>
      <c r="D242" s="26" t="s">
        <v>2097</v>
      </c>
      <c r="E242" s="25" t="s">
        <v>784</v>
      </c>
      <c r="F242" s="27" t="s">
        <v>785</v>
      </c>
      <c r="G242" s="27" t="s">
        <v>440</v>
      </c>
      <c r="H242" s="27" t="s">
        <v>1958</v>
      </c>
      <c r="I242" s="27" t="s">
        <v>1959</v>
      </c>
      <c r="J242" s="27" t="s">
        <v>1978</v>
      </c>
      <c r="K242" s="27" t="s">
        <v>1978</v>
      </c>
      <c r="L242" s="33">
        <v>937.768538281264</v>
      </c>
      <c r="M242" s="26">
        <f>M246-M245-M243-M244</f>
        <v>6255</v>
      </c>
      <c r="N242" s="29">
        <f t="shared" si="293"/>
        <v>6.6700894140297375</v>
      </c>
      <c r="O242" s="26">
        <f>O246-O245-O243-O244</f>
        <v>2411</v>
      </c>
      <c r="P242" s="28">
        <f>Q242/O242</f>
        <v>2.5006221484861055</v>
      </c>
      <c r="Q242" s="26">
        <f t="shared" ref="Q242:AG242" si="390">Q246-Q245-Q243-Q244</f>
        <v>6029</v>
      </c>
      <c r="R242" s="26">
        <f t="shared" si="390"/>
        <v>142</v>
      </c>
      <c r="S242" s="26">
        <f t="shared" si="390"/>
        <v>208</v>
      </c>
      <c r="T242" s="26">
        <f t="shared" si="390"/>
        <v>266</v>
      </c>
      <c r="U242" s="26">
        <f t="shared" si="390"/>
        <v>163</v>
      </c>
      <c r="V242" s="26">
        <f t="shared" si="390"/>
        <v>215</v>
      </c>
      <c r="W242" s="26">
        <f t="shared" si="390"/>
        <v>150</v>
      </c>
      <c r="X242" s="26">
        <f t="shared" si="390"/>
        <v>164</v>
      </c>
      <c r="Y242" s="26">
        <f t="shared" si="390"/>
        <v>67</v>
      </c>
      <c r="Z242" s="26">
        <f t="shared" si="390"/>
        <v>95</v>
      </c>
      <c r="AA242" s="26">
        <f t="shared" si="390"/>
        <v>134</v>
      </c>
      <c r="AB242" s="26">
        <f t="shared" si="390"/>
        <v>305</v>
      </c>
      <c r="AC242" s="26">
        <f t="shared" si="390"/>
        <v>275</v>
      </c>
      <c r="AD242" s="26">
        <f t="shared" si="390"/>
        <v>123</v>
      </c>
      <c r="AE242" s="26">
        <f t="shared" si="390"/>
        <v>49</v>
      </c>
      <c r="AF242" s="26">
        <f t="shared" si="390"/>
        <v>19</v>
      </c>
      <c r="AG242" s="26">
        <f t="shared" si="390"/>
        <v>36</v>
      </c>
      <c r="AH242" s="121">
        <f t="shared" si="368"/>
        <v>0.25549564496059729</v>
      </c>
      <c r="AI242" s="121">
        <f t="shared" si="369"/>
        <v>0.15678141849854832</v>
      </c>
      <c r="AJ242" s="121">
        <f t="shared" si="370"/>
        <v>0.19742845292409789</v>
      </c>
      <c r="AK242" s="122">
        <f t="shared" si="371"/>
        <v>5.5578598092077977E-2</v>
      </c>
      <c r="AL242" s="121">
        <f t="shared" si="372"/>
        <v>0.33471588552467857</v>
      </c>
      <c r="AM242" s="39">
        <v>21639</v>
      </c>
      <c r="AN242" s="39">
        <v>37225</v>
      </c>
      <c r="AO242" s="121">
        <f t="shared" si="373"/>
        <v>0.60970551638324344</v>
      </c>
      <c r="AP242" s="26">
        <f t="shared" ref="AP242:BH242" si="391">AP246-AP245-AP243-AP244</f>
        <v>2411</v>
      </c>
      <c r="AQ242" s="26">
        <f t="shared" si="391"/>
        <v>3926</v>
      </c>
      <c r="AR242" s="26">
        <f t="shared" si="391"/>
        <v>2144</v>
      </c>
      <c r="AS242" s="26">
        <f t="shared" si="391"/>
        <v>267</v>
      </c>
      <c r="AT242" s="26">
        <f t="shared" si="391"/>
        <v>223</v>
      </c>
      <c r="AU242" s="26">
        <f t="shared" si="391"/>
        <v>92</v>
      </c>
      <c r="AV242" s="26">
        <f t="shared" si="391"/>
        <v>216</v>
      </c>
      <c r="AW242" s="26">
        <f t="shared" si="391"/>
        <v>232</v>
      </c>
      <c r="AX242" s="26">
        <f t="shared" si="391"/>
        <v>77</v>
      </c>
      <c r="AY242" s="26">
        <f t="shared" si="391"/>
        <v>182</v>
      </c>
      <c r="AZ242" s="26">
        <f t="shared" si="391"/>
        <v>175</v>
      </c>
      <c r="BA242" s="26">
        <f t="shared" si="391"/>
        <v>56</v>
      </c>
      <c r="BB242" s="26">
        <f t="shared" si="391"/>
        <v>39</v>
      </c>
      <c r="BC242" s="26">
        <f t="shared" si="391"/>
        <v>337</v>
      </c>
      <c r="BD242" s="26">
        <f t="shared" si="391"/>
        <v>95</v>
      </c>
      <c r="BE242" s="26">
        <f t="shared" si="391"/>
        <v>0</v>
      </c>
      <c r="BF242" s="26">
        <f t="shared" si="391"/>
        <v>430</v>
      </c>
      <c r="BG242" s="26">
        <f t="shared" si="391"/>
        <v>57</v>
      </c>
      <c r="BH242" s="26">
        <f t="shared" si="391"/>
        <v>0</v>
      </c>
      <c r="BI242" s="121">
        <f t="shared" si="321"/>
        <v>0.19764812302125734</v>
      </c>
      <c r="BJ242" s="26">
        <v>4.7</v>
      </c>
      <c r="BK242" s="26">
        <v>4.5</v>
      </c>
      <c r="BL242" s="26">
        <v>5.3</v>
      </c>
      <c r="BM242" s="26">
        <v>5.6</v>
      </c>
      <c r="BN242" s="26">
        <v>3.4</v>
      </c>
      <c r="BO242" s="26">
        <v>5.2</v>
      </c>
      <c r="BP242" s="26">
        <v>5.4</v>
      </c>
      <c r="BQ242" s="26">
        <v>5.4</v>
      </c>
      <c r="BR242" s="26">
        <v>5.6</v>
      </c>
      <c r="BS242" s="26">
        <v>5.6</v>
      </c>
      <c r="BT242" s="26">
        <v>6.6</v>
      </c>
      <c r="BU242" s="26">
        <v>7.3</v>
      </c>
      <c r="BV242" s="26">
        <v>9.5</v>
      </c>
      <c r="BW242" s="26">
        <v>8.1</v>
      </c>
      <c r="BX242" s="26">
        <v>7</v>
      </c>
      <c r="BY242" s="26">
        <v>3.8</v>
      </c>
      <c r="BZ242" s="26">
        <v>2.9</v>
      </c>
      <c r="CA242" s="26">
        <v>3.9</v>
      </c>
      <c r="CB242" s="115">
        <f t="shared" si="310"/>
        <v>14.5</v>
      </c>
      <c r="CC242" s="115">
        <f t="shared" si="311"/>
        <v>59.6</v>
      </c>
      <c r="CD242" s="115">
        <f t="shared" si="312"/>
        <v>25.699999999999996</v>
      </c>
    </row>
    <row r="243" spans="1:82" x14ac:dyDescent="0.25">
      <c r="A243" s="7" t="s">
        <v>781</v>
      </c>
      <c r="B243" t="s">
        <v>782</v>
      </c>
      <c r="C243" s="1" t="s">
        <v>783</v>
      </c>
      <c r="D243" s="1" t="s">
        <v>2099</v>
      </c>
      <c r="E243" t="s">
        <v>784</v>
      </c>
      <c r="F243" s="8" t="s">
        <v>785</v>
      </c>
      <c r="G243" s="8" t="s">
        <v>440</v>
      </c>
      <c r="H243" s="8" t="s">
        <v>786</v>
      </c>
      <c r="I243" s="8" t="s">
        <v>787</v>
      </c>
      <c r="J243" s="8">
        <v>5422852</v>
      </c>
      <c r="K243" s="8" t="s">
        <v>165</v>
      </c>
      <c r="L243" s="32">
        <v>0.57171139009904581</v>
      </c>
      <c r="M243" s="1">
        <v>293</v>
      </c>
      <c r="N243" s="102">
        <f t="shared" si="293"/>
        <v>512.49634881201052</v>
      </c>
      <c r="O243" s="1">
        <v>99</v>
      </c>
      <c r="P243" s="21">
        <v>2.96</v>
      </c>
      <c r="Q243" s="1">
        <v>293</v>
      </c>
      <c r="R243" s="1">
        <v>7</v>
      </c>
      <c r="S243" s="1">
        <v>0</v>
      </c>
      <c r="T243" s="1">
        <v>5</v>
      </c>
      <c r="U243" s="1">
        <v>0</v>
      </c>
      <c r="V243" s="1">
        <v>11</v>
      </c>
      <c r="W243" s="1">
        <v>6</v>
      </c>
      <c r="X243" s="1">
        <v>6</v>
      </c>
      <c r="Y243" s="1">
        <v>1</v>
      </c>
      <c r="Z243" s="1">
        <v>2</v>
      </c>
      <c r="AA243" s="1">
        <v>15</v>
      </c>
      <c r="AB243" s="1">
        <v>21</v>
      </c>
      <c r="AC243" s="1">
        <v>23</v>
      </c>
      <c r="AD243" s="1">
        <v>2</v>
      </c>
      <c r="AE243" s="1">
        <v>0</v>
      </c>
      <c r="AF243" s="1">
        <v>0</v>
      </c>
      <c r="AG243" s="1">
        <v>0</v>
      </c>
      <c r="AH243" s="106">
        <f t="shared" si="368"/>
        <v>0.12121212121212122</v>
      </c>
      <c r="AI243" s="106">
        <f t="shared" si="369"/>
        <v>0.1111111111111111</v>
      </c>
      <c r="AJ243" s="106">
        <f t="shared" si="370"/>
        <v>0.15151515151515152</v>
      </c>
      <c r="AK243" s="6">
        <f t="shared" si="371"/>
        <v>0.15151515151515152</v>
      </c>
      <c r="AL243" s="106">
        <f t="shared" si="372"/>
        <v>0.46464646464646464</v>
      </c>
      <c r="AM243" s="38">
        <v>22869</v>
      </c>
      <c r="AN243" s="38">
        <v>57188</v>
      </c>
      <c r="AO243" s="106">
        <f t="shared" si="373"/>
        <v>0.38383838383838381</v>
      </c>
      <c r="AP243" s="1">
        <v>99</v>
      </c>
      <c r="AQ243" s="1">
        <v>37</v>
      </c>
      <c r="AR243" s="1">
        <v>87</v>
      </c>
      <c r="AS243" s="1">
        <v>12</v>
      </c>
      <c r="AT243" s="1">
        <v>2</v>
      </c>
      <c r="AU243" s="1">
        <v>7</v>
      </c>
      <c r="AV243" s="1">
        <v>0</v>
      </c>
      <c r="AW243" s="1">
        <v>8</v>
      </c>
      <c r="AX243" s="1">
        <v>7</v>
      </c>
      <c r="AY243" s="1">
        <v>0</v>
      </c>
      <c r="AZ243" s="11">
        <v>7</v>
      </c>
      <c r="BA243" s="1">
        <v>2</v>
      </c>
      <c r="BB243" s="1">
        <v>0</v>
      </c>
      <c r="BC243" s="1">
        <v>33</v>
      </c>
      <c r="BD243" s="1">
        <v>3</v>
      </c>
      <c r="BE243" s="1">
        <v>0</v>
      </c>
      <c r="BF243" s="1">
        <v>25</v>
      </c>
      <c r="BG243" s="1">
        <v>0</v>
      </c>
      <c r="BH243" s="1">
        <v>0</v>
      </c>
      <c r="BI243" s="106">
        <f t="shared" si="321"/>
        <v>0</v>
      </c>
      <c r="BJ243" s="1">
        <v>0</v>
      </c>
      <c r="BK243" s="1">
        <v>0.7</v>
      </c>
      <c r="BL243" s="1">
        <v>3.8</v>
      </c>
      <c r="BM243" s="1">
        <v>5.8</v>
      </c>
      <c r="BN243" s="1">
        <v>5.5</v>
      </c>
      <c r="BO243" s="1">
        <v>2.4</v>
      </c>
      <c r="BP243" s="1">
        <v>2.4</v>
      </c>
      <c r="BQ243" s="1">
        <v>12.3</v>
      </c>
      <c r="BR243" s="1">
        <v>11.3</v>
      </c>
      <c r="BS243" s="1">
        <v>7.2</v>
      </c>
      <c r="BT243" s="1">
        <v>12.3</v>
      </c>
      <c r="BU243" s="1">
        <v>14.3</v>
      </c>
      <c r="BV243" s="1">
        <v>3.1</v>
      </c>
      <c r="BW243" s="1">
        <v>8.1999999999999993</v>
      </c>
      <c r="BX243" s="1">
        <v>4.8</v>
      </c>
      <c r="BY243" s="1">
        <v>3.8</v>
      </c>
      <c r="BZ243" s="1">
        <v>2.4</v>
      </c>
      <c r="CA243" s="1">
        <v>0</v>
      </c>
      <c r="CB243" s="1">
        <f t="shared" si="310"/>
        <v>4.5</v>
      </c>
      <c r="CC243" s="1">
        <f t="shared" si="311"/>
        <v>76.599999999999994</v>
      </c>
      <c r="CD243" s="1">
        <f t="shared" si="312"/>
        <v>19.2</v>
      </c>
    </row>
    <row r="244" spans="1:82" x14ac:dyDescent="0.25">
      <c r="A244" s="7" t="s">
        <v>2145</v>
      </c>
      <c r="B244" t="s">
        <v>2146</v>
      </c>
      <c r="C244" s="1" t="s">
        <v>2147</v>
      </c>
      <c r="D244" s="1" t="s">
        <v>2099</v>
      </c>
      <c r="E244" t="s">
        <v>784</v>
      </c>
      <c r="F244" s="8" t="s">
        <v>785</v>
      </c>
      <c r="G244" s="8" t="s">
        <v>440</v>
      </c>
      <c r="H244" s="8" t="s">
        <v>2148</v>
      </c>
      <c r="I244" s="8" t="s">
        <v>2149</v>
      </c>
      <c r="J244" s="8">
        <v>5437372</v>
      </c>
      <c r="K244" s="8" t="s">
        <v>2150</v>
      </c>
      <c r="L244" s="32">
        <v>0.3588452414392157</v>
      </c>
      <c r="M244" s="1">
        <v>129</v>
      </c>
      <c r="N244" s="102">
        <f t="shared" si="293"/>
        <v>359.48644458157355</v>
      </c>
      <c r="O244" s="1">
        <v>48</v>
      </c>
      <c r="P244" s="21">
        <v>2.69</v>
      </c>
      <c r="Q244" s="1">
        <v>129</v>
      </c>
      <c r="R244" s="1">
        <v>2</v>
      </c>
      <c r="S244" s="1">
        <v>5</v>
      </c>
      <c r="T244" s="1">
        <v>5</v>
      </c>
      <c r="U244" s="1">
        <v>5</v>
      </c>
      <c r="V244" s="1">
        <v>8</v>
      </c>
      <c r="W244" s="1">
        <v>1</v>
      </c>
      <c r="X244" s="1">
        <v>3</v>
      </c>
      <c r="Y244" s="1">
        <v>1</v>
      </c>
      <c r="Z244" s="1">
        <v>5</v>
      </c>
      <c r="AA244" s="1">
        <v>0</v>
      </c>
      <c r="AB244" s="1">
        <v>9</v>
      </c>
      <c r="AC244" s="1">
        <v>2</v>
      </c>
      <c r="AD244" s="1">
        <v>2</v>
      </c>
      <c r="AE244" s="1">
        <v>0</v>
      </c>
      <c r="AF244" s="1">
        <v>0</v>
      </c>
      <c r="AG244" s="1">
        <v>0</v>
      </c>
      <c r="AH244" s="106">
        <f t="shared" ref="AH244" si="392">(R244+S244+T244)/O244</f>
        <v>0.25</v>
      </c>
      <c r="AI244" s="106">
        <f t="shared" ref="AI244" si="393">(U244+V244)/O244</f>
        <v>0.27083333333333331</v>
      </c>
      <c r="AJ244" s="106">
        <f t="shared" ref="AJ244" si="394">(W244+X244+Y244+Z244)/O244</f>
        <v>0.20833333333333334</v>
      </c>
      <c r="AK244" s="6">
        <f t="shared" ref="AK244" si="395">AA244/O244</f>
        <v>0</v>
      </c>
      <c r="AL244" s="106">
        <f t="shared" ref="AL244" si="396">(AB244+AC244+AD244+AE244+AF244+AG244)/O244</f>
        <v>0.27083333333333331</v>
      </c>
      <c r="AM244" s="38">
        <v>16206</v>
      </c>
      <c r="AN244" s="38">
        <v>29583</v>
      </c>
      <c r="AO244" s="106">
        <f t="shared" si="373"/>
        <v>0.72916666666666663</v>
      </c>
      <c r="AP244" s="1">
        <v>48</v>
      </c>
      <c r="AQ244" s="1">
        <v>31</v>
      </c>
      <c r="AR244" s="1">
        <v>39</v>
      </c>
      <c r="AS244" s="1">
        <v>9</v>
      </c>
      <c r="AT244" s="1">
        <v>4</v>
      </c>
      <c r="AU244" s="1">
        <v>0</v>
      </c>
      <c r="AV244" s="1">
        <v>5</v>
      </c>
      <c r="AW244" s="1">
        <v>5</v>
      </c>
      <c r="AX244" s="1">
        <v>5</v>
      </c>
      <c r="AY244" s="1">
        <v>3</v>
      </c>
      <c r="AZ244" s="11">
        <v>4</v>
      </c>
      <c r="BA244" s="1">
        <v>3</v>
      </c>
      <c r="BB244" s="1">
        <v>0</v>
      </c>
      <c r="BC244" s="1">
        <v>7</v>
      </c>
      <c r="BD244" s="1">
        <v>2</v>
      </c>
      <c r="BE244" s="1">
        <v>0</v>
      </c>
      <c r="BF244" s="1">
        <v>4</v>
      </c>
      <c r="BG244" s="1">
        <v>0</v>
      </c>
      <c r="BH244" s="1">
        <v>0</v>
      </c>
      <c r="BI244" s="106">
        <f t="shared" si="321"/>
        <v>0.19047619047619047</v>
      </c>
      <c r="BJ244" s="1">
        <v>4.7</v>
      </c>
      <c r="BK244" s="1">
        <v>7.8</v>
      </c>
      <c r="BL244" s="1">
        <v>11.6</v>
      </c>
      <c r="BM244" s="1">
        <v>3.1</v>
      </c>
      <c r="BN244" s="1">
        <v>3.9</v>
      </c>
      <c r="BO244" s="1">
        <v>0.8</v>
      </c>
      <c r="BP244" s="1">
        <v>9.3000000000000007</v>
      </c>
      <c r="BQ244" s="1">
        <v>3.1</v>
      </c>
      <c r="BR244" s="1">
        <v>0</v>
      </c>
      <c r="BS244" s="1">
        <v>3.9</v>
      </c>
      <c r="BT244" s="1">
        <v>10.1</v>
      </c>
      <c r="BU244" s="1">
        <v>13.2</v>
      </c>
      <c r="BV244" s="1">
        <v>3.9</v>
      </c>
      <c r="BW244" s="1">
        <v>6.2</v>
      </c>
      <c r="BX244" s="1">
        <v>4.7</v>
      </c>
      <c r="BY244" s="1">
        <v>7</v>
      </c>
      <c r="BZ244" s="1">
        <v>7</v>
      </c>
      <c r="CA244" s="1">
        <v>0</v>
      </c>
      <c r="CB244" s="1">
        <f t="shared" ref="CB244" si="397">BJ244+BK244+BL244</f>
        <v>24.1</v>
      </c>
      <c r="CC244" s="1">
        <f t="shared" ref="CC244" si="398">BM244+BN244+BO244+BP244+BQ244+BR244+BS244+BT244+BU244+BV244</f>
        <v>51.300000000000004</v>
      </c>
      <c r="CD244" s="1">
        <f t="shared" ref="CD244" si="399">BW244+BX244+BY244+BZ244+CA244</f>
        <v>24.9</v>
      </c>
    </row>
    <row r="245" spans="1:82" x14ac:dyDescent="0.25">
      <c r="A245" s="7" t="s">
        <v>1120</v>
      </c>
      <c r="B245" t="s">
        <v>1121</v>
      </c>
      <c r="C245" s="1" t="s">
        <v>1122</v>
      </c>
      <c r="D245" s="1" t="s">
        <v>2099</v>
      </c>
      <c r="E245" t="s">
        <v>784</v>
      </c>
      <c r="F245" s="8" t="s">
        <v>785</v>
      </c>
      <c r="G245" s="8" t="s">
        <v>440</v>
      </c>
      <c r="H245" s="8" t="s">
        <v>1123</v>
      </c>
      <c r="I245" s="8" t="s">
        <v>1124</v>
      </c>
      <c r="J245" s="8">
        <v>5451676</v>
      </c>
      <c r="K245" s="8" t="s">
        <v>227</v>
      </c>
      <c r="L245" s="32">
        <v>2.4454411820101085</v>
      </c>
      <c r="M245" s="1">
        <v>1329</v>
      </c>
      <c r="N245" s="102">
        <f t="shared" si="293"/>
        <v>543.46021886635037</v>
      </c>
      <c r="O245" s="1">
        <v>354</v>
      </c>
      <c r="P245" s="21">
        <v>3.58</v>
      </c>
      <c r="Q245" s="1">
        <v>1266</v>
      </c>
      <c r="R245" s="1">
        <v>30</v>
      </c>
      <c r="S245" s="1">
        <v>20</v>
      </c>
      <c r="T245" s="1">
        <v>12</v>
      </c>
      <c r="U245" s="1">
        <v>55</v>
      </c>
      <c r="V245" s="1">
        <v>13</v>
      </c>
      <c r="W245" s="1">
        <v>30</v>
      </c>
      <c r="X245" s="1">
        <v>21</v>
      </c>
      <c r="Y245" s="1">
        <v>44</v>
      </c>
      <c r="Z245" s="1">
        <v>6</v>
      </c>
      <c r="AA245" s="1">
        <v>27</v>
      </c>
      <c r="AB245" s="1">
        <v>17</v>
      </c>
      <c r="AC245" s="1">
        <v>34</v>
      </c>
      <c r="AD245" s="1">
        <v>25</v>
      </c>
      <c r="AE245" s="1">
        <v>4</v>
      </c>
      <c r="AF245" s="1">
        <v>4</v>
      </c>
      <c r="AG245" s="1">
        <v>12</v>
      </c>
      <c r="AH245" s="106">
        <f t="shared" si="368"/>
        <v>0.1751412429378531</v>
      </c>
      <c r="AI245" s="106">
        <f t="shared" si="369"/>
        <v>0.19209039548022599</v>
      </c>
      <c r="AJ245" s="106">
        <f t="shared" si="370"/>
        <v>0.28531073446327682</v>
      </c>
      <c r="AK245" s="6">
        <f t="shared" si="371"/>
        <v>7.6271186440677971E-2</v>
      </c>
      <c r="AL245" s="106">
        <f t="shared" si="372"/>
        <v>0.2711864406779661</v>
      </c>
      <c r="AM245" s="38">
        <v>19397</v>
      </c>
      <c r="AN245" s="38">
        <v>38889</v>
      </c>
      <c r="AO245" s="106">
        <f t="shared" si="373"/>
        <v>0.65254237288135597</v>
      </c>
      <c r="AP245" s="1">
        <v>354</v>
      </c>
      <c r="AQ245" s="1">
        <v>117</v>
      </c>
      <c r="AR245" s="1">
        <v>231</v>
      </c>
      <c r="AS245" s="1">
        <v>123</v>
      </c>
      <c r="AT245" s="1">
        <v>2</v>
      </c>
      <c r="AU245" s="1">
        <v>15</v>
      </c>
      <c r="AV245" s="1">
        <v>43</v>
      </c>
      <c r="AW245" s="1">
        <v>13</v>
      </c>
      <c r="AX245" s="1">
        <v>12</v>
      </c>
      <c r="AY245" s="1">
        <v>49</v>
      </c>
      <c r="AZ245" s="11">
        <v>44</v>
      </c>
      <c r="BA245" s="1">
        <v>27</v>
      </c>
      <c r="BB245" s="1">
        <v>0</v>
      </c>
      <c r="BC245" s="1">
        <v>28</v>
      </c>
      <c r="BD245" s="1">
        <v>11</v>
      </c>
      <c r="BE245" s="1">
        <v>2</v>
      </c>
      <c r="BF245" s="1">
        <v>79</v>
      </c>
      <c r="BG245" s="1">
        <v>0</v>
      </c>
      <c r="BH245" s="1">
        <v>0</v>
      </c>
      <c r="BI245" s="106">
        <f t="shared" si="321"/>
        <v>0.28923076923076924</v>
      </c>
      <c r="BJ245" s="1">
        <v>2.2999999999999998</v>
      </c>
      <c r="BK245" s="1">
        <v>7.7</v>
      </c>
      <c r="BL245" s="1">
        <v>8.6999999999999993</v>
      </c>
      <c r="BM245" s="1">
        <v>16.7</v>
      </c>
      <c r="BN245" s="1">
        <v>6.5</v>
      </c>
      <c r="BO245" s="1">
        <v>4.7</v>
      </c>
      <c r="BP245" s="1">
        <v>4.5</v>
      </c>
      <c r="BQ245" s="1">
        <v>5.6</v>
      </c>
      <c r="BR245" s="1">
        <v>2.9</v>
      </c>
      <c r="BS245" s="1">
        <v>4.7</v>
      </c>
      <c r="BT245" s="1">
        <v>4.3</v>
      </c>
      <c r="BU245" s="1">
        <v>7.3</v>
      </c>
      <c r="BV245" s="1">
        <v>5.0999999999999996</v>
      </c>
      <c r="BW245" s="1">
        <v>5</v>
      </c>
      <c r="BX245" s="1">
        <v>4.4000000000000004</v>
      </c>
      <c r="BY245" s="1">
        <v>2.6</v>
      </c>
      <c r="BZ245" s="1">
        <v>3.5</v>
      </c>
      <c r="CA245" s="1">
        <v>3.3</v>
      </c>
      <c r="CB245" s="1">
        <f t="shared" si="310"/>
        <v>18.7</v>
      </c>
      <c r="CC245" s="1">
        <f t="shared" si="311"/>
        <v>62.3</v>
      </c>
      <c r="CD245" s="1">
        <f t="shared" si="312"/>
        <v>18.8</v>
      </c>
    </row>
    <row r="246" spans="1:82" s="18" customFormat="1" x14ac:dyDescent="0.25">
      <c r="A246" s="17" t="s">
        <v>75</v>
      </c>
      <c r="B246" s="42" t="s">
        <v>1984</v>
      </c>
      <c r="D246" s="18" t="s">
        <v>2098</v>
      </c>
      <c r="I246" s="110"/>
      <c r="J246" s="110">
        <v>54075</v>
      </c>
      <c r="K246" s="110" t="s">
        <v>74</v>
      </c>
      <c r="L246" s="34">
        <f>SUM(L242:L245)</f>
        <v>941.14453609481234</v>
      </c>
      <c r="M246" s="17">
        <v>8006</v>
      </c>
      <c r="N246" s="19">
        <f t="shared" si="293"/>
        <v>8.5066636344935045</v>
      </c>
      <c r="O246" s="17">
        <v>2912</v>
      </c>
      <c r="P246" s="22">
        <v>2.65</v>
      </c>
      <c r="Q246" s="17">
        <v>7717</v>
      </c>
      <c r="R246" s="17">
        <v>181</v>
      </c>
      <c r="S246" s="17">
        <v>233</v>
      </c>
      <c r="T246" s="17">
        <v>288</v>
      </c>
      <c r="U246" s="17">
        <v>223</v>
      </c>
      <c r="V246" s="17">
        <v>247</v>
      </c>
      <c r="W246" s="17">
        <v>187</v>
      </c>
      <c r="X246" s="17">
        <v>194</v>
      </c>
      <c r="Y246" s="17">
        <v>113</v>
      </c>
      <c r="Z246" s="17">
        <v>108</v>
      </c>
      <c r="AA246" s="17">
        <v>176</v>
      </c>
      <c r="AB246" s="17">
        <v>352</v>
      </c>
      <c r="AC246" s="17">
        <v>334</v>
      </c>
      <c r="AD246" s="17">
        <v>152</v>
      </c>
      <c r="AE246" s="17">
        <v>53</v>
      </c>
      <c r="AF246" s="17">
        <v>23</v>
      </c>
      <c r="AG246" s="17">
        <v>48</v>
      </c>
      <c r="AH246" s="113">
        <f t="shared" si="368"/>
        <v>0.24107142857142858</v>
      </c>
      <c r="AI246" s="113">
        <f t="shared" si="369"/>
        <v>0.16140109890109891</v>
      </c>
      <c r="AJ246" s="113">
        <f t="shared" si="370"/>
        <v>0.20673076923076922</v>
      </c>
      <c r="AK246" s="113">
        <f t="shared" si="371"/>
        <v>6.043956043956044E-2</v>
      </c>
      <c r="AL246" s="113">
        <f t="shared" si="372"/>
        <v>0.33035714285714285</v>
      </c>
      <c r="AM246" s="37">
        <v>21639</v>
      </c>
      <c r="AN246" s="37">
        <v>37225</v>
      </c>
      <c r="AO246" s="113">
        <f t="shared" si="373"/>
        <v>0.60920329670329665</v>
      </c>
      <c r="AP246" s="17">
        <v>2912</v>
      </c>
      <c r="AQ246" s="17">
        <v>4111</v>
      </c>
      <c r="AR246" s="17">
        <v>2501</v>
      </c>
      <c r="AS246" s="17">
        <v>411</v>
      </c>
      <c r="AT246" s="17">
        <v>231</v>
      </c>
      <c r="AU246" s="17">
        <v>114</v>
      </c>
      <c r="AV246" s="17">
        <v>264</v>
      </c>
      <c r="AW246" s="17">
        <v>258</v>
      </c>
      <c r="AX246" s="17">
        <v>101</v>
      </c>
      <c r="AY246" s="17">
        <v>234</v>
      </c>
      <c r="AZ246" s="112">
        <v>230</v>
      </c>
      <c r="BA246" s="17">
        <v>88</v>
      </c>
      <c r="BB246" s="17">
        <v>39</v>
      </c>
      <c r="BC246" s="17">
        <v>405</v>
      </c>
      <c r="BD246" s="17">
        <v>111</v>
      </c>
      <c r="BE246" s="17">
        <v>2</v>
      </c>
      <c r="BF246" s="17">
        <v>538</v>
      </c>
      <c r="BG246" s="17">
        <v>57</v>
      </c>
      <c r="BH246" s="17">
        <v>0</v>
      </c>
      <c r="BI246" s="113">
        <f t="shared" si="321"/>
        <v>0.20172155688622753</v>
      </c>
      <c r="BJ246" s="17">
        <v>4.7</v>
      </c>
      <c r="BK246" s="17">
        <v>4.5</v>
      </c>
      <c r="BL246" s="17">
        <v>5.3</v>
      </c>
      <c r="BM246" s="17">
        <v>5.6</v>
      </c>
      <c r="BN246" s="17">
        <v>3.4</v>
      </c>
      <c r="BO246" s="17">
        <v>5.2</v>
      </c>
      <c r="BP246" s="17">
        <v>5.4</v>
      </c>
      <c r="BQ246" s="17">
        <v>5.4</v>
      </c>
      <c r="BR246" s="17">
        <v>5.6</v>
      </c>
      <c r="BS246" s="17">
        <v>5.6</v>
      </c>
      <c r="BT246" s="17">
        <v>6.6</v>
      </c>
      <c r="BU246" s="17">
        <v>7.3</v>
      </c>
      <c r="BV246" s="17">
        <v>9.5</v>
      </c>
      <c r="BW246" s="17">
        <v>8.1</v>
      </c>
      <c r="BX246" s="17">
        <v>7</v>
      </c>
      <c r="BY246" s="17">
        <v>3.8</v>
      </c>
      <c r="BZ246" s="17">
        <v>2.9</v>
      </c>
      <c r="CA246" s="17">
        <v>3.9</v>
      </c>
      <c r="CB246" s="112">
        <f t="shared" si="310"/>
        <v>14.5</v>
      </c>
      <c r="CC246" s="112">
        <f t="shared" si="311"/>
        <v>59.6</v>
      </c>
      <c r="CD246" s="112">
        <f t="shared" si="312"/>
        <v>25.699999999999996</v>
      </c>
    </row>
    <row r="247" spans="1:82" s="25" customFormat="1" x14ac:dyDescent="0.25">
      <c r="A247" s="24" t="s">
        <v>1855</v>
      </c>
      <c r="B247" s="25" t="s">
        <v>1856</v>
      </c>
      <c r="C247" s="26" t="s">
        <v>1857</v>
      </c>
      <c r="D247" s="26" t="s">
        <v>2097</v>
      </c>
      <c r="E247" s="25" t="s">
        <v>446</v>
      </c>
      <c r="F247" s="27" t="s">
        <v>447</v>
      </c>
      <c r="G247" s="27" t="s">
        <v>440</v>
      </c>
      <c r="H247" s="27" t="s">
        <v>1858</v>
      </c>
      <c r="I247" s="27" t="s">
        <v>1859</v>
      </c>
      <c r="J247" s="27" t="s">
        <v>1978</v>
      </c>
      <c r="K247" s="27" t="s">
        <v>1978</v>
      </c>
      <c r="L247" s="33">
        <v>643.55286492031939</v>
      </c>
      <c r="M247" s="26">
        <f>M258-M257-M256-M255-M254-M253-M252-M251-M250-M249-M248</f>
        <v>26128</v>
      </c>
      <c r="N247" s="29">
        <f t="shared" si="293"/>
        <v>40.599617256361682</v>
      </c>
      <c r="O247" s="26">
        <f>O258-O257-O256-O255-O254-O253-O252-O251-O250-O249-O248</f>
        <v>9330</v>
      </c>
      <c r="P247" s="28">
        <f>Q247/O247</f>
        <v>2.5262593783494105</v>
      </c>
      <c r="Q247" s="26">
        <f>Q258-Q257-Q256-Q255-Q254-Q253-Q252-Q251-Q250-Q249-Q248</f>
        <v>23570</v>
      </c>
      <c r="R247" s="26">
        <f>R258-R257-R256-R255-R254-R253-R252-R251-R250-R249-R248</f>
        <v>613</v>
      </c>
      <c r="S247" s="26">
        <f t="shared" ref="S247:AG247" si="400">S258-S257-S256-S255-S254-S253-S252-S251-S250-S249-S248</f>
        <v>563</v>
      </c>
      <c r="T247" s="26">
        <f t="shared" si="400"/>
        <v>492</v>
      </c>
      <c r="U247" s="26">
        <f t="shared" si="400"/>
        <v>330</v>
      </c>
      <c r="V247" s="26">
        <f t="shared" si="400"/>
        <v>410</v>
      </c>
      <c r="W247" s="26">
        <f t="shared" si="400"/>
        <v>357</v>
      </c>
      <c r="X247" s="26">
        <f t="shared" si="400"/>
        <v>513</v>
      </c>
      <c r="Y247" s="26">
        <f t="shared" si="400"/>
        <v>512</v>
      </c>
      <c r="Z247" s="26">
        <f t="shared" si="400"/>
        <v>566</v>
      </c>
      <c r="AA247" s="26">
        <f t="shared" si="400"/>
        <v>630</v>
      </c>
      <c r="AB247" s="26">
        <f t="shared" si="400"/>
        <v>924</v>
      </c>
      <c r="AC247" s="26">
        <f t="shared" si="400"/>
        <v>1171</v>
      </c>
      <c r="AD247" s="26">
        <f t="shared" si="400"/>
        <v>852</v>
      </c>
      <c r="AE247" s="26">
        <f t="shared" si="400"/>
        <v>566</v>
      </c>
      <c r="AF247" s="26">
        <f t="shared" si="400"/>
        <v>442</v>
      </c>
      <c r="AG247" s="26">
        <f t="shared" si="400"/>
        <v>389</v>
      </c>
      <c r="AH247" s="121">
        <f t="shared" si="368"/>
        <v>0.17877813504823151</v>
      </c>
      <c r="AI247" s="121">
        <f t="shared" si="369"/>
        <v>7.931404072883172E-2</v>
      </c>
      <c r="AJ247" s="121">
        <f t="shared" si="370"/>
        <v>0.20878885316184351</v>
      </c>
      <c r="AK247" s="122">
        <f t="shared" si="371"/>
        <v>6.7524115755627015E-2</v>
      </c>
      <c r="AL247" s="121">
        <f t="shared" si="372"/>
        <v>0.46559485530546624</v>
      </c>
      <c r="AM247" s="39">
        <v>26504</v>
      </c>
      <c r="AN247" s="39">
        <v>55755</v>
      </c>
      <c r="AO247" s="121">
        <f t="shared" si="373"/>
        <v>0.46688102893890676</v>
      </c>
      <c r="AP247" s="26">
        <f>AP258-AP257-AP256-AP255-AP254-AP253-AP252-AP251-AP250-AP249-AP248</f>
        <v>9330</v>
      </c>
      <c r="AQ247" s="26">
        <f t="shared" ref="AQ247:AS247" si="401">AQ258-AQ257-AQ256-AQ255-AQ254-AQ253-AQ252-AQ251-AQ250-AQ249-AQ248</f>
        <v>2121</v>
      </c>
      <c r="AR247" s="26">
        <f t="shared" si="401"/>
        <v>7950</v>
      </c>
      <c r="AS247" s="26">
        <f t="shared" si="401"/>
        <v>1380</v>
      </c>
      <c r="AT247" s="26">
        <f>AT258-AT257-AT256-AT255-AT254-AT253-AT252-AT251-AT250-AT249-AT248</f>
        <v>257</v>
      </c>
      <c r="AU247" s="26">
        <f t="shared" ref="AU247:BC247" si="402">AU258-AU257-AU256-AU255-AU254-AU253-AU252-AU251-AU250-AU249-AU248</f>
        <v>225</v>
      </c>
      <c r="AV247" s="26">
        <f t="shared" si="402"/>
        <v>906</v>
      </c>
      <c r="AW247" s="26">
        <f t="shared" si="402"/>
        <v>580</v>
      </c>
      <c r="AX247" s="26">
        <f t="shared" si="402"/>
        <v>198</v>
      </c>
      <c r="AY247" s="26">
        <f t="shared" si="402"/>
        <v>253</v>
      </c>
      <c r="AZ247" s="26">
        <f t="shared" si="402"/>
        <v>1082</v>
      </c>
      <c r="BA247" s="26">
        <f t="shared" si="402"/>
        <v>111</v>
      </c>
      <c r="BB247" s="26">
        <f t="shared" si="402"/>
        <v>279</v>
      </c>
      <c r="BC247" s="26">
        <f t="shared" si="402"/>
        <v>1217</v>
      </c>
      <c r="BD247" s="26">
        <f t="shared" ref="BD247" si="403">BD258-BD257-BD256-BD255-BD254-BD253-BD252-BD251-BD250-BD249-BD248</f>
        <v>220</v>
      </c>
      <c r="BE247" s="26">
        <f t="shared" ref="BE247" si="404">BE258-BE257-BE256-BE255-BE254-BE253-BE252-BE251-BE250-BE249-BE248</f>
        <v>102</v>
      </c>
      <c r="BF247" s="26">
        <f t="shared" ref="BF247" si="405">BF258-BF257-BF256-BF255-BF254-BF253-BF252-BF251-BF250-BF249-BF248</f>
        <v>3121</v>
      </c>
      <c r="BG247" s="26">
        <f t="shared" ref="BG247" si="406">BG258-BG257-BG256-BG255-BG254-BG253-BG252-BG251-BG250-BG249-BG248</f>
        <v>189</v>
      </c>
      <c r="BH247" s="26">
        <f t="shared" ref="BH247" si="407">BH258-BH257-BH256-BH255-BH254-BH253-BH252-BH251-BH250-BH249-BH248</f>
        <v>16</v>
      </c>
      <c r="BI247" s="121">
        <f t="shared" si="321"/>
        <v>0.17770671539515762</v>
      </c>
      <c r="BJ247" s="26">
        <v>4.9000000000000004</v>
      </c>
      <c r="BK247" s="26">
        <v>6</v>
      </c>
      <c r="BL247" s="26">
        <v>4.9000000000000004</v>
      </c>
      <c r="BM247" s="26">
        <v>4.8</v>
      </c>
      <c r="BN247" s="26">
        <v>4.9000000000000004</v>
      </c>
      <c r="BO247" s="26">
        <v>6.7</v>
      </c>
      <c r="BP247" s="26">
        <v>6.4</v>
      </c>
      <c r="BQ247" s="26">
        <v>7.1</v>
      </c>
      <c r="BR247" s="26">
        <v>6.1</v>
      </c>
      <c r="BS247" s="26">
        <v>6.5</v>
      </c>
      <c r="BT247" s="26">
        <v>7.1</v>
      </c>
      <c r="BU247" s="26">
        <v>6.4</v>
      </c>
      <c r="BV247" s="26">
        <v>8</v>
      </c>
      <c r="BW247" s="26">
        <v>7.1</v>
      </c>
      <c r="BX247" s="26">
        <v>5.4</v>
      </c>
      <c r="BY247" s="26">
        <v>3.5</v>
      </c>
      <c r="BZ247" s="26">
        <v>2</v>
      </c>
      <c r="CA247" s="26">
        <v>2.2000000000000002</v>
      </c>
      <c r="CB247" s="115">
        <f t="shared" si="310"/>
        <v>15.8</v>
      </c>
      <c r="CC247" s="115">
        <f t="shared" si="311"/>
        <v>64</v>
      </c>
      <c r="CD247" s="115">
        <f t="shared" si="312"/>
        <v>20.2</v>
      </c>
    </row>
    <row r="248" spans="1:82" x14ac:dyDescent="0.25">
      <c r="A248" s="7" t="s">
        <v>443</v>
      </c>
      <c r="B248" t="s">
        <v>444</v>
      </c>
      <c r="C248" s="1" t="s">
        <v>445</v>
      </c>
      <c r="D248" s="1" t="s">
        <v>2099</v>
      </c>
      <c r="E248" t="s">
        <v>446</v>
      </c>
      <c r="F248" s="8" t="s">
        <v>447</v>
      </c>
      <c r="G248" s="8" t="s">
        <v>440</v>
      </c>
      <c r="H248" s="8" t="s">
        <v>448</v>
      </c>
      <c r="I248" s="8" t="s">
        <v>449</v>
      </c>
      <c r="J248" s="8">
        <v>5400748</v>
      </c>
      <c r="K248" s="8" t="s">
        <v>111</v>
      </c>
      <c r="L248" s="32">
        <v>0.27309986812686976</v>
      </c>
      <c r="M248" s="1">
        <v>318</v>
      </c>
      <c r="N248" s="102">
        <f t="shared" si="293"/>
        <v>1164.4092037872083</v>
      </c>
      <c r="O248" s="1">
        <v>118</v>
      </c>
      <c r="P248" s="21">
        <v>2.69</v>
      </c>
      <c r="Q248" s="1">
        <v>318</v>
      </c>
      <c r="R248" s="1">
        <v>6</v>
      </c>
      <c r="S248" s="1">
        <v>3</v>
      </c>
      <c r="T248" s="1">
        <v>2</v>
      </c>
      <c r="U248" s="1">
        <v>9</v>
      </c>
      <c r="V248" s="1">
        <v>3</v>
      </c>
      <c r="W248" s="1">
        <v>4</v>
      </c>
      <c r="X248" s="1">
        <v>5</v>
      </c>
      <c r="Y248" s="1">
        <v>0</v>
      </c>
      <c r="Z248" s="1">
        <v>10</v>
      </c>
      <c r="AA248" s="1">
        <v>7</v>
      </c>
      <c r="AB248" s="1">
        <v>48</v>
      </c>
      <c r="AC248" s="1">
        <v>20</v>
      </c>
      <c r="AD248" s="1">
        <v>0</v>
      </c>
      <c r="AE248" s="1">
        <v>1</v>
      </c>
      <c r="AF248" s="1">
        <v>0</v>
      </c>
      <c r="AG248" s="1">
        <v>0</v>
      </c>
      <c r="AH248" s="106">
        <f t="shared" si="368"/>
        <v>9.3220338983050849E-2</v>
      </c>
      <c r="AI248" s="106">
        <f t="shared" si="369"/>
        <v>0.10169491525423729</v>
      </c>
      <c r="AJ248" s="106">
        <f t="shared" si="370"/>
        <v>0.16101694915254236</v>
      </c>
      <c r="AK248" s="6">
        <f t="shared" si="371"/>
        <v>5.9322033898305086E-2</v>
      </c>
      <c r="AL248" s="106">
        <f t="shared" si="372"/>
        <v>0.5847457627118644</v>
      </c>
      <c r="AM248" s="38">
        <v>20587</v>
      </c>
      <c r="AN248" s="38">
        <v>63083</v>
      </c>
      <c r="AO248" s="106">
        <f t="shared" si="373"/>
        <v>0.3559322033898305</v>
      </c>
      <c r="AP248" s="1">
        <v>118</v>
      </c>
      <c r="AQ248" s="1">
        <v>23</v>
      </c>
      <c r="AR248" s="1">
        <v>47</v>
      </c>
      <c r="AS248" s="1">
        <v>71</v>
      </c>
      <c r="AT248" s="1">
        <v>1</v>
      </c>
      <c r="AU248" s="1">
        <v>0</v>
      </c>
      <c r="AV248" s="1">
        <v>8</v>
      </c>
      <c r="AW248" s="1">
        <v>6</v>
      </c>
      <c r="AX248" s="1">
        <v>5</v>
      </c>
      <c r="AY248" s="1">
        <v>4</v>
      </c>
      <c r="AZ248" s="11">
        <v>10</v>
      </c>
      <c r="BA248" s="1">
        <v>0</v>
      </c>
      <c r="BB248" s="1">
        <v>0</v>
      </c>
      <c r="BC248" s="1">
        <v>53</v>
      </c>
      <c r="BD248" s="1">
        <v>2</v>
      </c>
      <c r="BE248" s="1">
        <v>0</v>
      </c>
      <c r="BF248" s="1">
        <v>21</v>
      </c>
      <c r="BG248" s="1">
        <v>0</v>
      </c>
      <c r="BH248" s="1">
        <v>0</v>
      </c>
      <c r="BI248" s="106">
        <f t="shared" si="321"/>
        <v>0.10909090909090909</v>
      </c>
      <c r="BJ248" s="1">
        <v>6.9</v>
      </c>
      <c r="BK248" s="1">
        <v>1.3</v>
      </c>
      <c r="BL248" s="1">
        <v>3.1</v>
      </c>
      <c r="BM248" s="1">
        <v>2.5</v>
      </c>
      <c r="BN248" s="1">
        <v>10.4</v>
      </c>
      <c r="BO248" s="1">
        <v>21.1</v>
      </c>
      <c r="BP248" s="1">
        <v>7.2</v>
      </c>
      <c r="BQ248" s="1">
        <v>8.8000000000000007</v>
      </c>
      <c r="BR248" s="1">
        <v>7.2</v>
      </c>
      <c r="BS248" s="1">
        <v>5.3</v>
      </c>
      <c r="BT248" s="1">
        <v>4.0999999999999996</v>
      </c>
      <c r="BU248" s="1">
        <v>4.7</v>
      </c>
      <c r="BV248" s="1">
        <v>6.6</v>
      </c>
      <c r="BW248" s="1">
        <v>4.4000000000000004</v>
      </c>
      <c r="BX248" s="1">
        <v>0.3</v>
      </c>
      <c r="BY248" s="1">
        <v>5</v>
      </c>
      <c r="BZ248" s="1">
        <v>0.3</v>
      </c>
      <c r="CA248" s="1">
        <v>0.6</v>
      </c>
      <c r="CB248" s="1">
        <f t="shared" si="310"/>
        <v>11.3</v>
      </c>
      <c r="CC248" s="1">
        <f t="shared" si="311"/>
        <v>77.899999999999991</v>
      </c>
      <c r="CD248" s="1">
        <f t="shared" si="312"/>
        <v>10.6</v>
      </c>
    </row>
    <row r="249" spans="1:82" x14ac:dyDescent="0.25">
      <c r="A249" s="7" t="s">
        <v>619</v>
      </c>
      <c r="B249" t="s">
        <v>620</v>
      </c>
      <c r="C249" s="1" t="s">
        <v>621</v>
      </c>
      <c r="D249" s="1" t="s">
        <v>2099</v>
      </c>
      <c r="E249" t="s">
        <v>446</v>
      </c>
      <c r="F249" s="8" t="s">
        <v>447</v>
      </c>
      <c r="G249" s="8" t="s">
        <v>440</v>
      </c>
      <c r="H249" s="8" t="s">
        <v>622</v>
      </c>
      <c r="I249" s="8" t="s">
        <v>623</v>
      </c>
      <c r="J249" s="8">
        <v>5409844</v>
      </c>
      <c r="K249" s="8" t="s">
        <v>137</v>
      </c>
      <c r="L249" s="32">
        <v>0.38521879721306118</v>
      </c>
      <c r="M249" s="1">
        <v>190</v>
      </c>
      <c r="N249" s="102">
        <f t="shared" si="293"/>
        <v>493.22619086760881</v>
      </c>
      <c r="O249" s="1">
        <v>82</v>
      </c>
      <c r="P249" s="21">
        <v>2.3199999999999998</v>
      </c>
      <c r="Q249" s="1">
        <v>190</v>
      </c>
      <c r="R249" s="1">
        <v>3</v>
      </c>
      <c r="S249" s="1">
        <v>0</v>
      </c>
      <c r="T249" s="1">
        <v>7</v>
      </c>
      <c r="U249" s="1">
        <v>2</v>
      </c>
      <c r="V249" s="1">
        <v>4</v>
      </c>
      <c r="W249" s="1">
        <v>0</v>
      </c>
      <c r="X249" s="1">
        <v>0</v>
      </c>
      <c r="Y249" s="1">
        <v>0</v>
      </c>
      <c r="Z249" s="1">
        <v>5</v>
      </c>
      <c r="AA249" s="1">
        <v>0</v>
      </c>
      <c r="AB249" s="1">
        <v>7</v>
      </c>
      <c r="AC249" s="1">
        <v>30</v>
      </c>
      <c r="AD249" s="1">
        <v>1</v>
      </c>
      <c r="AE249" s="1">
        <v>1</v>
      </c>
      <c r="AF249" s="1">
        <v>20</v>
      </c>
      <c r="AG249" s="1">
        <v>2</v>
      </c>
      <c r="AH249" s="106">
        <f t="shared" si="368"/>
        <v>0.12195121951219512</v>
      </c>
      <c r="AI249" s="106">
        <f t="shared" si="369"/>
        <v>7.3170731707317069E-2</v>
      </c>
      <c r="AJ249" s="106">
        <f t="shared" si="370"/>
        <v>6.097560975609756E-2</v>
      </c>
      <c r="AK249" s="6">
        <f t="shared" si="371"/>
        <v>0</v>
      </c>
      <c r="AL249" s="106">
        <f t="shared" si="372"/>
        <v>0.74390243902439024</v>
      </c>
      <c r="AM249" s="38">
        <v>41865</v>
      </c>
      <c r="AN249" s="38">
        <v>78875</v>
      </c>
      <c r="AO249" s="106">
        <f t="shared" si="373"/>
        <v>0.25609756097560976</v>
      </c>
      <c r="AP249" s="1">
        <v>82</v>
      </c>
      <c r="AQ249" s="1">
        <v>0</v>
      </c>
      <c r="AR249" s="1">
        <v>52</v>
      </c>
      <c r="AS249" s="1">
        <v>30</v>
      </c>
      <c r="AT249" s="1">
        <v>1</v>
      </c>
      <c r="AU249" s="1">
        <v>1</v>
      </c>
      <c r="AV249" s="1">
        <v>2</v>
      </c>
      <c r="AW249" s="1">
        <v>4</v>
      </c>
      <c r="AX249" s="1">
        <v>0</v>
      </c>
      <c r="AY249" s="1">
        <v>2</v>
      </c>
      <c r="AZ249" s="11">
        <v>2</v>
      </c>
      <c r="BA249" s="1">
        <v>2</v>
      </c>
      <c r="BB249" s="1">
        <v>1</v>
      </c>
      <c r="BC249" s="1">
        <v>4</v>
      </c>
      <c r="BD249" s="1">
        <v>3</v>
      </c>
      <c r="BE249" s="1">
        <v>0</v>
      </c>
      <c r="BF249" s="1">
        <v>46</v>
      </c>
      <c r="BG249" s="1">
        <v>7</v>
      </c>
      <c r="BH249" s="1">
        <v>0</v>
      </c>
      <c r="BI249" s="106">
        <f t="shared" si="321"/>
        <v>6.6666666666666666E-2</v>
      </c>
      <c r="BJ249" s="1">
        <v>11.1</v>
      </c>
      <c r="BK249" s="1">
        <v>6.8</v>
      </c>
      <c r="BL249" s="1">
        <v>7.4</v>
      </c>
      <c r="BM249" s="1">
        <v>0</v>
      </c>
      <c r="BN249" s="1">
        <v>0</v>
      </c>
      <c r="BO249" s="1">
        <v>6.8</v>
      </c>
      <c r="BP249" s="1">
        <v>5.8</v>
      </c>
      <c r="BQ249" s="1">
        <v>3.2</v>
      </c>
      <c r="BR249" s="1">
        <v>19.5</v>
      </c>
      <c r="BS249" s="1">
        <v>0.5</v>
      </c>
      <c r="BT249" s="1">
        <v>5.3</v>
      </c>
      <c r="BU249" s="1">
        <v>12.6</v>
      </c>
      <c r="BV249" s="1">
        <v>1.6</v>
      </c>
      <c r="BW249" s="1">
        <v>2.1</v>
      </c>
      <c r="BX249" s="1">
        <v>10</v>
      </c>
      <c r="BY249" s="1">
        <v>1.1000000000000001</v>
      </c>
      <c r="BZ249" s="1">
        <v>4.2</v>
      </c>
      <c r="CA249" s="1">
        <v>2.1</v>
      </c>
      <c r="CB249" s="1">
        <f t="shared" si="310"/>
        <v>25.299999999999997</v>
      </c>
      <c r="CC249" s="1">
        <f t="shared" si="311"/>
        <v>55.3</v>
      </c>
      <c r="CD249" s="1">
        <f t="shared" si="312"/>
        <v>19.5</v>
      </c>
    </row>
    <row r="250" spans="1:82" x14ac:dyDescent="0.25">
      <c r="A250" s="7" t="s">
        <v>629</v>
      </c>
      <c r="B250" t="s">
        <v>630</v>
      </c>
      <c r="C250" s="1" t="s">
        <v>631</v>
      </c>
      <c r="D250" s="1" t="s">
        <v>2099</v>
      </c>
      <c r="E250" t="s">
        <v>446</v>
      </c>
      <c r="F250" s="8" t="s">
        <v>447</v>
      </c>
      <c r="G250" s="8" t="s">
        <v>440</v>
      </c>
      <c r="H250" s="8" t="s">
        <v>632</v>
      </c>
      <c r="I250" s="8" t="s">
        <v>633</v>
      </c>
      <c r="J250" s="8">
        <v>5410852</v>
      </c>
      <c r="K250" s="8" t="s">
        <v>139</v>
      </c>
      <c r="L250" s="32">
        <v>5.5427232805478087E-2</v>
      </c>
      <c r="M250" s="1">
        <v>99</v>
      </c>
      <c r="N250" s="102">
        <f t="shared" si="293"/>
        <v>1786.1256099044413</v>
      </c>
      <c r="O250" s="1">
        <v>40</v>
      </c>
      <c r="P250" s="21">
        <v>2.48</v>
      </c>
      <c r="Q250" s="1">
        <v>99</v>
      </c>
      <c r="R250" s="1">
        <v>0</v>
      </c>
      <c r="S250" s="1">
        <v>0</v>
      </c>
      <c r="T250" s="1">
        <v>3</v>
      </c>
      <c r="U250" s="1">
        <v>3</v>
      </c>
      <c r="V250" s="1">
        <v>0</v>
      </c>
      <c r="W250" s="1">
        <v>4</v>
      </c>
      <c r="X250" s="1">
        <v>3</v>
      </c>
      <c r="Y250" s="1">
        <v>8</v>
      </c>
      <c r="Z250" s="1">
        <v>0</v>
      </c>
      <c r="AA250" s="1">
        <v>8</v>
      </c>
      <c r="AB250" s="1">
        <v>0</v>
      </c>
      <c r="AC250" s="1">
        <v>7</v>
      </c>
      <c r="AD250" s="1">
        <v>4</v>
      </c>
      <c r="AE250" s="1">
        <v>0</v>
      </c>
      <c r="AF250" s="1">
        <v>0</v>
      </c>
      <c r="AG250" s="1">
        <v>0</v>
      </c>
      <c r="AH250" s="106">
        <f t="shared" si="368"/>
        <v>7.4999999999999997E-2</v>
      </c>
      <c r="AI250" s="106">
        <f t="shared" si="369"/>
        <v>7.4999999999999997E-2</v>
      </c>
      <c r="AJ250" s="106">
        <f t="shared" si="370"/>
        <v>0.375</v>
      </c>
      <c r="AK250" s="6">
        <f t="shared" si="371"/>
        <v>0.2</v>
      </c>
      <c r="AL250" s="106">
        <f t="shared" si="372"/>
        <v>0.27500000000000002</v>
      </c>
      <c r="AM250" s="38">
        <v>25455</v>
      </c>
      <c r="AN250" s="38">
        <v>42188</v>
      </c>
      <c r="AO250" s="106">
        <f t="shared" si="373"/>
        <v>0.52500000000000002</v>
      </c>
      <c r="AP250" s="1">
        <v>40</v>
      </c>
      <c r="AQ250" s="1">
        <v>5</v>
      </c>
      <c r="AR250" s="1">
        <v>22</v>
      </c>
      <c r="AS250" s="1">
        <v>18</v>
      </c>
      <c r="AT250" s="1">
        <v>3</v>
      </c>
      <c r="AU250" s="1">
        <v>0</v>
      </c>
      <c r="AV250" s="1">
        <v>0</v>
      </c>
      <c r="AW250" s="1">
        <v>7</v>
      </c>
      <c r="AX250" s="1">
        <v>0</v>
      </c>
      <c r="AY250" s="1">
        <v>0</v>
      </c>
      <c r="AZ250" s="11">
        <v>0</v>
      </c>
      <c r="BA250" s="1">
        <v>0</v>
      </c>
      <c r="BB250" s="1">
        <v>11</v>
      </c>
      <c r="BC250" s="1">
        <v>3</v>
      </c>
      <c r="BD250" s="1">
        <v>0</v>
      </c>
      <c r="BE250" s="1">
        <v>5</v>
      </c>
      <c r="BF250" s="1">
        <v>11</v>
      </c>
      <c r="BG250" s="1">
        <v>0</v>
      </c>
      <c r="BH250" s="1">
        <v>0</v>
      </c>
      <c r="BI250" s="106">
        <f t="shared" si="321"/>
        <v>0.4</v>
      </c>
      <c r="BJ250" s="1">
        <v>0</v>
      </c>
      <c r="BK250" s="1">
        <v>3</v>
      </c>
      <c r="BL250" s="1">
        <v>3</v>
      </c>
      <c r="BM250" s="1">
        <v>6.1</v>
      </c>
      <c r="BN250" s="1">
        <v>10.1</v>
      </c>
      <c r="BO250" s="1">
        <v>23.2</v>
      </c>
      <c r="BP250" s="1">
        <v>4</v>
      </c>
      <c r="BQ250" s="1">
        <v>6.1</v>
      </c>
      <c r="BR250" s="1">
        <v>10.1</v>
      </c>
      <c r="BS250" s="1">
        <v>8.1</v>
      </c>
      <c r="BT250" s="1">
        <v>7.1</v>
      </c>
      <c r="BU250" s="1">
        <v>0</v>
      </c>
      <c r="BV250" s="1">
        <v>7.1</v>
      </c>
      <c r="BW250" s="1">
        <v>0</v>
      </c>
      <c r="BX250" s="1">
        <v>3</v>
      </c>
      <c r="BY250" s="1">
        <v>4</v>
      </c>
      <c r="BZ250" s="1">
        <v>5.0999999999999996</v>
      </c>
      <c r="CA250" s="1">
        <v>0</v>
      </c>
      <c r="CB250" s="1">
        <f t="shared" si="310"/>
        <v>6</v>
      </c>
      <c r="CC250" s="1">
        <f t="shared" si="311"/>
        <v>81.899999999999991</v>
      </c>
      <c r="CD250" s="1">
        <f t="shared" si="312"/>
        <v>12.1</v>
      </c>
    </row>
    <row r="251" spans="1:82" s="18" customFormat="1" x14ac:dyDescent="0.25">
      <c r="A251" s="7" t="s">
        <v>1060</v>
      </c>
      <c r="B251" t="s">
        <v>1061</v>
      </c>
      <c r="C251" s="1" t="s">
        <v>1062</v>
      </c>
      <c r="D251" s="1" t="s">
        <v>2099</v>
      </c>
      <c r="E251" t="s">
        <v>446</v>
      </c>
      <c r="F251" s="8" t="s">
        <v>447</v>
      </c>
      <c r="G251" s="8" t="s">
        <v>440</v>
      </c>
      <c r="H251" s="8" t="s">
        <v>1063</v>
      </c>
      <c r="I251" s="8" t="s">
        <v>1064</v>
      </c>
      <c r="J251" s="8">
        <v>5444044</v>
      </c>
      <c r="K251" s="8" t="s">
        <v>215</v>
      </c>
      <c r="L251" s="32">
        <v>2.4281168116605856</v>
      </c>
      <c r="M251" s="1">
        <v>3091</v>
      </c>
      <c r="N251" s="102">
        <f t="shared" si="293"/>
        <v>1273.0030059328446</v>
      </c>
      <c r="O251" s="1">
        <v>1289</v>
      </c>
      <c r="P251" s="21">
        <v>2.3199999999999998</v>
      </c>
      <c r="Q251" s="1">
        <v>2992</v>
      </c>
      <c r="R251" s="1">
        <v>193</v>
      </c>
      <c r="S251" s="1">
        <v>22</v>
      </c>
      <c r="T251" s="1">
        <v>22</v>
      </c>
      <c r="U251" s="1">
        <v>47</v>
      </c>
      <c r="V251" s="1">
        <v>69</v>
      </c>
      <c r="W251" s="1">
        <v>50</v>
      </c>
      <c r="X251" s="1">
        <v>47</v>
      </c>
      <c r="Y251" s="1">
        <v>24</v>
      </c>
      <c r="Z251" s="1">
        <v>0</v>
      </c>
      <c r="AA251" s="1">
        <v>147</v>
      </c>
      <c r="AB251" s="1">
        <v>101</v>
      </c>
      <c r="AC251" s="1">
        <v>189</v>
      </c>
      <c r="AD251" s="1">
        <v>88</v>
      </c>
      <c r="AE251" s="1">
        <v>157</v>
      </c>
      <c r="AF251" s="1">
        <v>109</v>
      </c>
      <c r="AG251" s="1">
        <v>24</v>
      </c>
      <c r="AH251" s="106">
        <f t="shared" si="368"/>
        <v>0.18386346004654772</v>
      </c>
      <c r="AI251" s="106">
        <f t="shared" si="369"/>
        <v>8.9992242048099302E-2</v>
      </c>
      <c r="AJ251" s="106">
        <f t="shared" si="370"/>
        <v>9.3871217998448414E-2</v>
      </c>
      <c r="AK251" s="6">
        <f t="shared" si="371"/>
        <v>0.11404189294026378</v>
      </c>
      <c r="AL251" s="106">
        <f t="shared" si="372"/>
        <v>0.51823118696664083</v>
      </c>
      <c r="AM251" s="38">
        <v>32164</v>
      </c>
      <c r="AN251" s="38">
        <v>64850</v>
      </c>
      <c r="AO251" s="106">
        <f t="shared" si="373"/>
        <v>0.36772692009309543</v>
      </c>
      <c r="AP251" s="1">
        <v>1289</v>
      </c>
      <c r="AQ251" s="1">
        <v>248</v>
      </c>
      <c r="AR251" s="1">
        <v>803</v>
      </c>
      <c r="AS251" s="1">
        <v>486</v>
      </c>
      <c r="AT251" s="1">
        <v>22</v>
      </c>
      <c r="AU251" s="1">
        <v>0</v>
      </c>
      <c r="AV251" s="1">
        <v>190</v>
      </c>
      <c r="AW251" s="1">
        <v>47</v>
      </c>
      <c r="AX251" s="1">
        <v>49</v>
      </c>
      <c r="AY251" s="1">
        <v>33</v>
      </c>
      <c r="AZ251" s="11">
        <v>38</v>
      </c>
      <c r="BA251" s="1">
        <v>11</v>
      </c>
      <c r="BB251" s="1">
        <v>22</v>
      </c>
      <c r="BC251" s="1">
        <v>163</v>
      </c>
      <c r="BD251" s="1">
        <v>85</v>
      </c>
      <c r="BE251" s="1">
        <v>0</v>
      </c>
      <c r="BF251" s="1">
        <v>536</v>
      </c>
      <c r="BG251" s="1">
        <v>25</v>
      </c>
      <c r="BH251" s="1">
        <v>0</v>
      </c>
      <c r="BI251" s="106">
        <f t="shared" si="321"/>
        <v>0.20065520065520065</v>
      </c>
      <c r="BJ251" s="1">
        <v>7.3</v>
      </c>
      <c r="BK251" s="1">
        <v>6.1</v>
      </c>
      <c r="BL251" s="1">
        <v>3.5</v>
      </c>
      <c r="BM251" s="1">
        <v>3.2</v>
      </c>
      <c r="BN251" s="1">
        <v>5.2</v>
      </c>
      <c r="BO251" s="1">
        <v>9.6</v>
      </c>
      <c r="BP251" s="1">
        <v>5.8</v>
      </c>
      <c r="BQ251" s="1">
        <v>8.8000000000000007</v>
      </c>
      <c r="BR251" s="1">
        <v>3.7</v>
      </c>
      <c r="BS251" s="1">
        <v>4.0999999999999996</v>
      </c>
      <c r="BT251" s="1">
        <v>11.4</v>
      </c>
      <c r="BU251" s="1">
        <v>3.5</v>
      </c>
      <c r="BV251" s="1">
        <v>8</v>
      </c>
      <c r="BW251" s="1">
        <v>4.0999999999999996</v>
      </c>
      <c r="BX251" s="1">
        <v>5.8</v>
      </c>
      <c r="BY251" s="1">
        <v>3.9</v>
      </c>
      <c r="BZ251" s="1">
        <v>3.4</v>
      </c>
      <c r="CA251" s="1">
        <v>2.5</v>
      </c>
      <c r="CB251" s="1">
        <f t="shared" si="310"/>
        <v>16.899999999999999</v>
      </c>
      <c r="CC251" s="1">
        <f t="shared" si="311"/>
        <v>63.300000000000004</v>
      </c>
      <c r="CD251" s="1">
        <f t="shared" si="312"/>
        <v>19.7</v>
      </c>
    </row>
    <row r="252" spans="1:82" x14ac:dyDescent="0.25">
      <c r="A252" s="7" t="s">
        <v>1140</v>
      </c>
      <c r="B252" t="s">
        <v>1141</v>
      </c>
      <c r="C252" s="1" t="s">
        <v>1142</v>
      </c>
      <c r="D252" s="1" t="s">
        <v>2099</v>
      </c>
      <c r="E252" t="s">
        <v>446</v>
      </c>
      <c r="F252" s="8" t="s">
        <v>447</v>
      </c>
      <c r="G252" s="8" t="s">
        <v>440</v>
      </c>
      <c r="H252" s="8" t="s">
        <v>1143</v>
      </c>
      <c r="I252" s="8" t="s">
        <v>1144</v>
      </c>
      <c r="J252" s="8">
        <v>5452228</v>
      </c>
      <c r="K252" s="8" t="s">
        <v>231</v>
      </c>
      <c r="L252" s="32">
        <v>0.27793685816747238</v>
      </c>
      <c r="M252" s="1">
        <v>526</v>
      </c>
      <c r="N252" s="102">
        <f t="shared" si="293"/>
        <v>1892.5161760411634</v>
      </c>
      <c r="O252" s="1">
        <v>230</v>
      </c>
      <c r="P252" s="21">
        <v>2.29</v>
      </c>
      <c r="Q252" s="1">
        <v>526</v>
      </c>
      <c r="R252" s="1">
        <v>5</v>
      </c>
      <c r="S252" s="1">
        <v>7</v>
      </c>
      <c r="T252" s="1">
        <v>2</v>
      </c>
      <c r="U252" s="1">
        <v>28</v>
      </c>
      <c r="V252" s="1">
        <v>9</v>
      </c>
      <c r="W252" s="1">
        <v>27</v>
      </c>
      <c r="X252" s="1">
        <v>21</v>
      </c>
      <c r="Y252" s="1">
        <v>13</v>
      </c>
      <c r="Z252" s="1">
        <v>0</v>
      </c>
      <c r="AA252" s="1">
        <v>57</v>
      </c>
      <c r="AB252" s="1">
        <v>3</v>
      </c>
      <c r="AC252" s="1">
        <v>35</v>
      </c>
      <c r="AD252" s="1">
        <v>7</v>
      </c>
      <c r="AE252" s="1">
        <v>7</v>
      </c>
      <c r="AF252" s="1">
        <v>9</v>
      </c>
      <c r="AG252" s="1">
        <v>0</v>
      </c>
      <c r="AH252" s="106">
        <f t="shared" si="368"/>
        <v>6.0869565217391307E-2</v>
      </c>
      <c r="AI252" s="106">
        <f t="shared" si="369"/>
        <v>0.16086956521739129</v>
      </c>
      <c r="AJ252" s="106">
        <f t="shared" si="370"/>
        <v>0.26521739130434785</v>
      </c>
      <c r="AK252" s="6">
        <f t="shared" si="371"/>
        <v>0.24782608695652175</v>
      </c>
      <c r="AL252" s="106">
        <f t="shared" si="372"/>
        <v>0.26521739130434785</v>
      </c>
      <c r="AM252" s="38">
        <v>26655</v>
      </c>
      <c r="AN252" s="38">
        <v>51500</v>
      </c>
      <c r="AO252" s="106">
        <f t="shared" si="373"/>
        <v>0.48695652173913045</v>
      </c>
      <c r="AP252" s="1">
        <v>230</v>
      </c>
      <c r="AQ252" s="1">
        <v>39</v>
      </c>
      <c r="AR252" s="1">
        <v>167</v>
      </c>
      <c r="AS252" s="1">
        <v>63</v>
      </c>
      <c r="AT252" s="1">
        <v>0</v>
      </c>
      <c r="AU252" s="1">
        <v>2</v>
      </c>
      <c r="AV252" s="1">
        <v>12</v>
      </c>
      <c r="AW252" s="1">
        <v>24</v>
      </c>
      <c r="AX252" s="1">
        <v>3</v>
      </c>
      <c r="AY252" s="1">
        <v>37</v>
      </c>
      <c r="AZ252" s="11">
        <v>21</v>
      </c>
      <c r="BA252" s="1">
        <v>13</v>
      </c>
      <c r="BB252" s="1">
        <v>0</v>
      </c>
      <c r="BC252" s="1">
        <v>39</v>
      </c>
      <c r="BD252" s="1">
        <v>18</v>
      </c>
      <c r="BE252" s="1">
        <v>3</v>
      </c>
      <c r="BF252" s="1">
        <v>51</v>
      </c>
      <c r="BG252" s="1">
        <v>0</v>
      </c>
      <c r="BH252" s="1">
        <v>0</v>
      </c>
      <c r="BI252" s="106">
        <f t="shared" si="321"/>
        <v>0.23318385650224216</v>
      </c>
      <c r="BJ252" s="1">
        <v>2.1</v>
      </c>
      <c r="BK252" s="1">
        <v>0.4</v>
      </c>
      <c r="BL252" s="1">
        <v>6.8</v>
      </c>
      <c r="BM252" s="1">
        <v>7</v>
      </c>
      <c r="BN252" s="1">
        <v>6.1</v>
      </c>
      <c r="BO252" s="1">
        <v>10.3</v>
      </c>
      <c r="BP252" s="1">
        <v>3.2</v>
      </c>
      <c r="BQ252" s="1">
        <v>3.2</v>
      </c>
      <c r="BR252" s="1">
        <v>4.9000000000000004</v>
      </c>
      <c r="BS252" s="1">
        <v>9.5</v>
      </c>
      <c r="BT252" s="1">
        <v>9.1</v>
      </c>
      <c r="BU252" s="1">
        <v>4</v>
      </c>
      <c r="BV252" s="1">
        <v>7.2</v>
      </c>
      <c r="BW252" s="1">
        <v>10.3</v>
      </c>
      <c r="BX252" s="1">
        <v>3.4</v>
      </c>
      <c r="BY252" s="1">
        <v>4.8</v>
      </c>
      <c r="BZ252" s="1">
        <v>2.9</v>
      </c>
      <c r="CA252" s="1">
        <v>4.8</v>
      </c>
      <c r="CB252" s="1">
        <f t="shared" si="310"/>
        <v>9.3000000000000007</v>
      </c>
      <c r="CC252" s="1">
        <f t="shared" si="311"/>
        <v>64.5</v>
      </c>
      <c r="CD252" s="1">
        <f t="shared" si="312"/>
        <v>26.2</v>
      </c>
    </row>
    <row r="253" spans="1:82" x14ac:dyDescent="0.25">
      <c r="A253" s="7" t="s">
        <v>1221</v>
      </c>
      <c r="B253" t="s">
        <v>1222</v>
      </c>
      <c r="C253" s="1" t="s">
        <v>1223</v>
      </c>
      <c r="D253" s="1" t="s">
        <v>2099</v>
      </c>
      <c r="E253" t="s">
        <v>446</v>
      </c>
      <c r="F253" s="8" t="s">
        <v>447</v>
      </c>
      <c r="G253" s="8" t="s">
        <v>440</v>
      </c>
      <c r="H253" s="8" t="s">
        <v>1224</v>
      </c>
      <c r="I253" s="8" t="s">
        <v>1225</v>
      </c>
      <c r="J253" s="8">
        <v>5458300</v>
      </c>
      <c r="K253" s="8" t="s">
        <v>246</v>
      </c>
      <c r="L253" s="32">
        <v>0.78456188383452652</v>
      </c>
      <c r="M253" s="1">
        <v>302</v>
      </c>
      <c r="N253" s="102">
        <f t="shared" si="293"/>
        <v>384.92820798785505</v>
      </c>
      <c r="O253" s="1">
        <v>129</v>
      </c>
      <c r="P253" s="21">
        <v>2.34</v>
      </c>
      <c r="Q253" s="1">
        <v>302</v>
      </c>
      <c r="R253" s="1">
        <v>8</v>
      </c>
      <c r="S253" s="1">
        <v>0</v>
      </c>
      <c r="T253" s="1">
        <v>0</v>
      </c>
      <c r="U253" s="1">
        <v>13</v>
      </c>
      <c r="V253" s="1">
        <v>8</v>
      </c>
      <c r="W253" s="1">
        <v>6</v>
      </c>
      <c r="X253" s="1">
        <v>0</v>
      </c>
      <c r="Y253" s="1">
        <v>33</v>
      </c>
      <c r="Z253" s="1">
        <v>0</v>
      </c>
      <c r="AA253" s="1">
        <v>7</v>
      </c>
      <c r="AB253" s="1">
        <v>33</v>
      </c>
      <c r="AC253" s="1">
        <v>8</v>
      </c>
      <c r="AD253" s="1">
        <v>9</v>
      </c>
      <c r="AE253" s="1">
        <v>4</v>
      </c>
      <c r="AF253" s="1">
        <v>0</v>
      </c>
      <c r="AG253" s="1">
        <v>0</v>
      </c>
      <c r="AH253" s="106">
        <f t="shared" si="368"/>
        <v>6.2015503875968991E-2</v>
      </c>
      <c r="AI253" s="106">
        <f t="shared" si="369"/>
        <v>0.16279069767441862</v>
      </c>
      <c r="AJ253" s="106">
        <f t="shared" si="370"/>
        <v>0.30232558139534882</v>
      </c>
      <c r="AK253" s="6">
        <f t="shared" si="371"/>
        <v>5.4263565891472867E-2</v>
      </c>
      <c r="AL253" s="106">
        <f t="shared" si="372"/>
        <v>0.41860465116279072</v>
      </c>
      <c r="AM253" s="38">
        <v>24320</v>
      </c>
      <c r="AN253" s="38">
        <v>44735</v>
      </c>
      <c r="AO253" s="106">
        <f t="shared" si="373"/>
        <v>0.52713178294573648</v>
      </c>
      <c r="AP253" s="1">
        <v>129</v>
      </c>
      <c r="AQ253" s="1">
        <v>22</v>
      </c>
      <c r="AR253" s="1">
        <v>103</v>
      </c>
      <c r="AS253" s="1">
        <v>26</v>
      </c>
      <c r="AT253" s="1">
        <v>2</v>
      </c>
      <c r="AU253" s="1">
        <v>0</v>
      </c>
      <c r="AV253" s="1">
        <v>6</v>
      </c>
      <c r="AW253" s="1">
        <v>19</v>
      </c>
      <c r="AX253" s="1">
        <v>3</v>
      </c>
      <c r="AY253" s="1">
        <v>0</v>
      </c>
      <c r="AZ253" s="11">
        <v>33</v>
      </c>
      <c r="BA253" s="1">
        <v>0</v>
      </c>
      <c r="BB253" s="1">
        <v>0</v>
      </c>
      <c r="BC253" s="1">
        <v>28</v>
      </c>
      <c r="BD253" s="1">
        <v>5</v>
      </c>
      <c r="BE253" s="1">
        <v>0</v>
      </c>
      <c r="BF253" s="1">
        <v>21</v>
      </c>
      <c r="BG253" s="1">
        <v>0</v>
      </c>
      <c r="BH253" s="1">
        <v>0</v>
      </c>
      <c r="BI253" s="106">
        <f t="shared" si="321"/>
        <v>5.128205128205128E-2</v>
      </c>
      <c r="BJ253" s="1">
        <v>4</v>
      </c>
      <c r="BK253" s="1">
        <v>3.6</v>
      </c>
      <c r="BL253" s="1">
        <v>6</v>
      </c>
      <c r="BM253" s="1">
        <v>5.3</v>
      </c>
      <c r="BN253" s="1">
        <v>7.9</v>
      </c>
      <c r="BO253" s="1">
        <v>7.9</v>
      </c>
      <c r="BP253" s="1">
        <v>3.3</v>
      </c>
      <c r="BQ253" s="1">
        <v>4.5999999999999996</v>
      </c>
      <c r="BR253" s="1">
        <v>3.6</v>
      </c>
      <c r="BS253" s="1">
        <v>2.2999999999999998</v>
      </c>
      <c r="BT253" s="1">
        <v>6</v>
      </c>
      <c r="BU253" s="1">
        <v>5.3</v>
      </c>
      <c r="BV253" s="1">
        <v>20.9</v>
      </c>
      <c r="BW253" s="1">
        <v>11.6</v>
      </c>
      <c r="BX253" s="1">
        <v>5</v>
      </c>
      <c r="BY253" s="1">
        <v>1.3</v>
      </c>
      <c r="BZ253" s="1">
        <v>0.7</v>
      </c>
      <c r="CA253" s="1">
        <v>0.7</v>
      </c>
      <c r="CB253" s="1">
        <f t="shared" si="310"/>
        <v>13.6</v>
      </c>
      <c r="CC253" s="1">
        <f t="shared" si="311"/>
        <v>67.099999999999994</v>
      </c>
      <c r="CD253" s="1">
        <f t="shared" si="312"/>
        <v>19.3</v>
      </c>
    </row>
    <row r="254" spans="1:82" x14ac:dyDescent="0.25">
      <c r="A254" s="7" t="s">
        <v>1395</v>
      </c>
      <c r="B254" t="s">
        <v>1396</v>
      </c>
      <c r="C254" s="1" t="s">
        <v>1397</v>
      </c>
      <c r="D254" s="1" t="s">
        <v>2099</v>
      </c>
      <c r="E254" t="s">
        <v>446</v>
      </c>
      <c r="F254" s="8" t="s">
        <v>447</v>
      </c>
      <c r="G254" s="8" t="s">
        <v>440</v>
      </c>
      <c r="H254" s="8" t="s">
        <v>1398</v>
      </c>
      <c r="I254" s="8" t="s">
        <v>1399</v>
      </c>
      <c r="J254" s="8">
        <v>5467636</v>
      </c>
      <c r="K254" s="8" t="s">
        <v>279</v>
      </c>
      <c r="L254" s="32">
        <v>0.64864578642977511</v>
      </c>
      <c r="M254" s="1">
        <v>569</v>
      </c>
      <c r="N254" s="102">
        <f t="shared" si="293"/>
        <v>877.21220410887861</v>
      </c>
      <c r="O254" s="1">
        <v>236</v>
      </c>
      <c r="P254" s="21">
        <v>2.41</v>
      </c>
      <c r="Q254" s="1">
        <v>569</v>
      </c>
      <c r="R254" s="1">
        <v>4</v>
      </c>
      <c r="S254" s="1">
        <v>8</v>
      </c>
      <c r="T254" s="1">
        <v>18</v>
      </c>
      <c r="U254" s="1">
        <v>0</v>
      </c>
      <c r="V254" s="1">
        <v>2</v>
      </c>
      <c r="W254" s="1">
        <v>12</v>
      </c>
      <c r="X254" s="1">
        <v>13</v>
      </c>
      <c r="Y254" s="1">
        <v>23</v>
      </c>
      <c r="Z254" s="1">
        <v>42</v>
      </c>
      <c r="AA254" s="1">
        <v>23</v>
      </c>
      <c r="AB254" s="1">
        <v>13</v>
      </c>
      <c r="AC254" s="1">
        <v>66</v>
      </c>
      <c r="AD254" s="1">
        <v>2</v>
      </c>
      <c r="AE254" s="1">
        <v>3</v>
      </c>
      <c r="AF254" s="1">
        <v>7</v>
      </c>
      <c r="AG254" s="1">
        <v>0</v>
      </c>
      <c r="AH254" s="106">
        <f t="shared" si="368"/>
        <v>0.1271186440677966</v>
      </c>
      <c r="AI254" s="106">
        <f t="shared" si="369"/>
        <v>8.4745762711864406E-3</v>
      </c>
      <c r="AJ254" s="106">
        <f t="shared" si="370"/>
        <v>0.38135593220338981</v>
      </c>
      <c r="AK254" s="6">
        <f t="shared" si="371"/>
        <v>9.7457627118644072E-2</v>
      </c>
      <c r="AL254" s="106">
        <f t="shared" si="372"/>
        <v>0.38559322033898308</v>
      </c>
      <c r="AM254" s="38">
        <v>29475</v>
      </c>
      <c r="AN254" s="38">
        <v>49744</v>
      </c>
      <c r="AO254" s="106">
        <f t="shared" si="373"/>
        <v>0.51694915254237284</v>
      </c>
      <c r="AP254" s="1">
        <v>236</v>
      </c>
      <c r="AQ254" s="1">
        <v>20</v>
      </c>
      <c r="AR254" s="1">
        <v>169</v>
      </c>
      <c r="AS254" s="1">
        <v>67</v>
      </c>
      <c r="AT254" s="1">
        <v>0</v>
      </c>
      <c r="AU254" s="1">
        <v>7</v>
      </c>
      <c r="AV254" s="1">
        <v>23</v>
      </c>
      <c r="AW254" s="1">
        <v>12</v>
      </c>
      <c r="AX254" s="1">
        <v>2</v>
      </c>
      <c r="AY254" s="1">
        <v>0</v>
      </c>
      <c r="AZ254" s="11">
        <v>26</v>
      </c>
      <c r="BA254" s="1">
        <v>11</v>
      </c>
      <c r="BB254" s="1">
        <v>41</v>
      </c>
      <c r="BC254" s="1">
        <v>7</v>
      </c>
      <c r="BD254" s="1">
        <v>20</v>
      </c>
      <c r="BE254" s="1">
        <v>9</v>
      </c>
      <c r="BF254" s="1">
        <v>71</v>
      </c>
      <c r="BG254" s="1">
        <v>7</v>
      </c>
      <c r="BH254" s="1">
        <v>0</v>
      </c>
      <c r="BI254" s="106">
        <f t="shared" si="321"/>
        <v>0.30932203389830509</v>
      </c>
      <c r="BJ254" s="1">
        <v>3.3</v>
      </c>
      <c r="BK254" s="1">
        <v>6.3</v>
      </c>
      <c r="BL254" s="1">
        <v>2.6</v>
      </c>
      <c r="BM254" s="1">
        <v>3</v>
      </c>
      <c r="BN254" s="1">
        <v>4.7</v>
      </c>
      <c r="BO254" s="1">
        <v>5.3</v>
      </c>
      <c r="BP254" s="1">
        <v>4.4000000000000004</v>
      </c>
      <c r="BQ254" s="1">
        <v>3.7</v>
      </c>
      <c r="BR254" s="1">
        <v>5.0999999999999996</v>
      </c>
      <c r="BS254" s="1">
        <v>5.0999999999999996</v>
      </c>
      <c r="BT254" s="1">
        <v>7.9</v>
      </c>
      <c r="BU254" s="1">
        <v>8.4</v>
      </c>
      <c r="BV254" s="1">
        <v>20</v>
      </c>
      <c r="BW254" s="1">
        <v>11.8</v>
      </c>
      <c r="BX254" s="1">
        <v>2.5</v>
      </c>
      <c r="BY254" s="1">
        <v>1.8</v>
      </c>
      <c r="BZ254" s="1">
        <v>1.8</v>
      </c>
      <c r="CA254" s="1">
        <v>2.2999999999999998</v>
      </c>
      <c r="CB254" s="1">
        <f t="shared" si="310"/>
        <v>12.2</v>
      </c>
      <c r="CC254" s="1">
        <f t="shared" si="311"/>
        <v>67.599999999999994</v>
      </c>
      <c r="CD254" s="1">
        <f t="shared" si="312"/>
        <v>20.200000000000003</v>
      </c>
    </row>
    <row r="255" spans="1:82" x14ac:dyDescent="0.25">
      <c r="A255" s="7" t="s">
        <v>1444</v>
      </c>
      <c r="B255" t="s">
        <v>1445</v>
      </c>
      <c r="C255" s="1" t="s">
        <v>1446</v>
      </c>
      <c r="D255" s="1" t="s">
        <v>2099</v>
      </c>
      <c r="E255" t="s">
        <v>446</v>
      </c>
      <c r="F255" s="8" t="s">
        <v>447</v>
      </c>
      <c r="G255" s="8" t="s">
        <v>440</v>
      </c>
      <c r="H255" s="8" t="s">
        <v>1447</v>
      </c>
      <c r="I255" s="8" t="s">
        <v>1448</v>
      </c>
      <c r="J255" s="8">
        <v>5470588</v>
      </c>
      <c r="K255" s="8" t="s">
        <v>288</v>
      </c>
      <c r="L255" s="32">
        <v>1.0965657857927189</v>
      </c>
      <c r="M255" s="1">
        <v>614</v>
      </c>
      <c r="N255" s="102">
        <f t="shared" ref="N255:N318" si="408">M255/L255</f>
        <v>559.92992664469557</v>
      </c>
      <c r="O255" s="1">
        <v>237</v>
      </c>
      <c r="P255" s="21">
        <v>2.59</v>
      </c>
      <c r="Q255" s="1">
        <v>614</v>
      </c>
      <c r="R255" s="1">
        <v>10</v>
      </c>
      <c r="S255" s="1">
        <v>14</v>
      </c>
      <c r="T255" s="1">
        <v>22</v>
      </c>
      <c r="U255" s="1">
        <v>17</v>
      </c>
      <c r="V255" s="1">
        <v>9</v>
      </c>
      <c r="W255" s="1">
        <v>13</v>
      </c>
      <c r="X255" s="1">
        <v>13</v>
      </c>
      <c r="Y255" s="1">
        <v>18</v>
      </c>
      <c r="Z255" s="1">
        <v>9</v>
      </c>
      <c r="AA255" s="1">
        <v>23</v>
      </c>
      <c r="AB255" s="1">
        <v>25</v>
      </c>
      <c r="AC255" s="1">
        <v>30</v>
      </c>
      <c r="AD255" s="1">
        <v>23</v>
      </c>
      <c r="AE255" s="1">
        <v>11</v>
      </c>
      <c r="AF255" s="1">
        <v>0</v>
      </c>
      <c r="AG255" s="1">
        <v>0</v>
      </c>
      <c r="AH255" s="106">
        <f t="shared" si="368"/>
        <v>0.1940928270042194</v>
      </c>
      <c r="AI255" s="106">
        <f t="shared" si="369"/>
        <v>0.10970464135021098</v>
      </c>
      <c r="AJ255" s="106">
        <f t="shared" si="370"/>
        <v>0.22362869198312235</v>
      </c>
      <c r="AK255" s="6">
        <f t="shared" si="371"/>
        <v>9.7046413502109699E-2</v>
      </c>
      <c r="AL255" s="106">
        <f t="shared" si="372"/>
        <v>0.37552742616033757</v>
      </c>
      <c r="AM255" s="38">
        <v>21663</v>
      </c>
      <c r="AN255" s="38">
        <v>47679</v>
      </c>
      <c r="AO255" s="106">
        <f t="shared" si="373"/>
        <v>0.52742616033755274</v>
      </c>
      <c r="AP255" s="1">
        <v>237</v>
      </c>
      <c r="AQ255" s="1">
        <v>52</v>
      </c>
      <c r="AR255" s="1">
        <v>177</v>
      </c>
      <c r="AS255" s="1">
        <v>60</v>
      </c>
      <c r="AT255" s="1">
        <v>5</v>
      </c>
      <c r="AU255" s="1">
        <v>9</v>
      </c>
      <c r="AV255" s="1">
        <v>32</v>
      </c>
      <c r="AW255" s="1">
        <v>12</v>
      </c>
      <c r="AX255" s="1">
        <v>16</v>
      </c>
      <c r="AY255" s="1">
        <v>8</v>
      </c>
      <c r="AZ255" s="11">
        <v>24</v>
      </c>
      <c r="BA255" s="1">
        <v>13</v>
      </c>
      <c r="BB255" s="1">
        <v>3</v>
      </c>
      <c r="BC255" s="1">
        <v>44</v>
      </c>
      <c r="BD255" s="1">
        <v>0</v>
      </c>
      <c r="BE255" s="1">
        <v>0</v>
      </c>
      <c r="BF255" s="1">
        <v>64</v>
      </c>
      <c r="BG255" s="1">
        <v>0</v>
      </c>
      <c r="BH255" s="1">
        <v>0</v>
      </c>
      <c r="BI255" s="106">
        <f t="shared" si="321"/>
        <v>0.18695652173913044</v>
      </c>
      <c r="BJ255" s="1">
        <v>4.9000000000000004</v>
      </c>
      <c r="BK255" s="1">
        <v>1.8</v>
      </c>
      <c r="BL255" s="1">
        <v>4.2</v>
      </c>
      <c r="BM255" s="1">
        <v>8</v>
      </c>
      <c r="BN255" s="1">
        <v>6.4</v>
      </c>
      <c r="BO255" s="1">
        <v>10.7</v>
      </c>
      <c r="BP255" s="1">
        <v>3.3</v>
      </c>
      <c r="BQ255" s="1">
        <v>3.9</v>
      </c>
      <c r="BR255" s="1">
        <v>3.6</v>
      </c>
      <c r="BS255" s="1">
        <v>1.5</v>
      </c>
      <c r="BT255" s="1">
        <v>6.4</v>
      </c>
      <c r="BU255" s="1">
        <v>8.1</v>
      </c>
      <c r="BV255" s="1">
        <v>8.6</v>
      </c>
      <c r="BW255" s="1">
        <v>10.6</v>
      </c>
      <c r="BX255" s="1">
        <v>5</v>
      </c>
      <c r="BY255" s="1">
        <v>1.8</v>
      </c>
      <c r="BZ255" s="1">
        <v>3.9</v>
      </c>
      <c r="CA255" s="1">
        <v>7.3</v>
      </c>
      <c r="CB255" s="1">
        <f t="shared" si="310"/>
        <v>10.9</v>
      </c>
      <c r="CC255" s="1">
        <f t="shared" si="311"/>
        <v>60.500000000000007</v>
      </c>
      <c r="CD255" s="1">
        <f t="shared" si="312"/>
        <v>28.599999999999998</v>
      </c>
    </row>
    <row r="256" spans="1:82" x14ac:dyDescent="0.25">
      <c r="A256" s="7" t="s">
        <v>1540</v>
      </c>
      <c r="B256" t="s">
        <v>1541</v>
      </c>
      <c r="C256" s="1" t="s">
        <v>1542</v>
      </c>
      <c r="D256" s="1" t="s">
        <v>2099</v>
      </c>
      <c r="E256" t="s">
        <v>446</v>
      </c>
      <c r="F256" s="8" t="s">
        <v>447</v>
      </c>
      <c r="G256" s="8" t="s">
        <v>440</v>
      </c>
      <c r="H256" s="8" t="s">
        <v>1543</v>
      </c>
      <c r="I256" s="8" t="s">
        <v>1544</v>
      </c>
      <c r="J256" s="8">
        <v>5479708</v>
      </c>
      <c r="K256" s="8" t="s">
        <v>307</v>
      </c>
      <c r="L256" s="32">
        <v>1.184742505933404</v>
      </c>
      <c r="M256" s="1">
        <v>2067</v>
      </c>
      <c r="N256" s="102">
        <f t="shared" si="408"/>
        <v>1744.6829075922333</v>
      </c>
      <c r="O256" s="1">
        <v>678</v>
      </c>
      <c r="P256" s="21">
        <v>3.04</v>
      </c>
      <c r="Q256" s="1">
        <v>2061</v>
      </c>
      <c r="R256" s="1">
        <v>69</v>
      </c>
      <c r="S256" s="1">
        <v>39</v>
      </c>
      <c r="T256" s="1">
        <v>45</v>
      </c>
      <c r="U256" s="1">
        <v>49</v>
      </c>
      <c r="V256" s="1">
        <v>29</v>
      </c>
      <c r="W256" s="1">
        <v>55</v>
      </c>
      <c r="X256" s="1">
        <v>19</v>
      </c>
      <c r="Y256" s="1">
        <v>20</v>
      </c>
      <c r="Z256" s="1">
        <v>26</v>
      </c>
      <c r="AA256" s="1">
        <v>83</v>
      </c>
      <c r="AB256" s="1">
        <v>64</v>
      </c>
      <c r="AC256" s="1">
        <v>73</v>
      </c>
      <c r="AD256" s="1">
        <v>55</v>
      </c>
      <c r="AE256" s="1">
        <v>39</v>
      </c>
      <c r="AF256" s="1">
        <v>13</v>
      </c>
      <c r="AG256" s="1">
        <v>0</v>
      </c>
      <c r="AH256" s="106">
        <f t="shared" si="368"/>
        <v>0.22566371681415928</v>
      </c>
      <c r="AI256" s="106">
        <f t="shared" si="369"/>
        <v>0.11504424778761062</v>
      </c>
      <c r="AJ256" s="106">
        <f t="shared" si="370"/>
        <v>0.17699115044247787</v>
      </c>
      <c r="AK256" s="6">
        <f t="shared" si="371"/>
        <v>0.1224188790560472</v>
      </c>
      <c r="AL256" s="106">
        <f t="shared" si="372"/>
        <v>0.35988200589970504</v>
      </c>
      <c r="AM256" s="38">
        <v>18831</v>
      </c>
      <c r="AN256" s="38">
        <v>47059</v>
      </c>
      <c r="AO256" s="106">
        <f t="shared" si="373"/>
        <v>0.51769911504424782</v>
      </c>
      <c r="AP256" s="1">
        <v>678</v>
      </c>
      <c r="AQ256" s="1">
        <v>97</v>
      </c>
      <c r="AR256" s="1">
        <v>489</v>
      </c>
      <c r="AS256" s="1">
        <v>189</v>
      </c>
      <c r="AT256" s="1">
        <v>28</v>
      </c>
      <c r="AU256" s="1">
        <v>25</v>
      </c>
      <c r="AV256" s="1">
        <v>90</v>
      </c>
      <c r="AW256" s="1">
        <v>59</v>
      </c>
      <c r="AX256" s="1">
        <v>17</v>
      </c>
      <c r="AY256" s="1">
        <v>54</v>
      </c>
      <c r="AZ256" s="11">
        <v>29</v>
      </c>
      <c r="BA256" s="1">
        <v>36</v>
      </c>
      <c r="BB256" s="1">
        <v>0</v>
      </c>
      <c r="BC256" s="1">
        <v>108</v>
      </c>
      <c r="BD256" s="1">
        <v>30</v>
      </c>
      <c r="BE256" s="1">
        <v>3</v>
      </c>
      <c r="BF256" s="1">
        <v>180</v>
      </c>
      <c r="BG256" s="1">
        <v>0</v>
      </c>
      <c r="BH256" s="1">
        <v>0</v>
      </c>
      <c r="BI256" s="106">
        <f t="shared" si="321"/>
        <v>0.22306525037936267</v>
      </c>
      <c r="BJ256" s="1">
        <v>6.3</v>
      </c>
      <c r="BK256" s="1">
        <v>9.6999999999999993</v>
      </c>
      <c r="BL256" s="1">
        <v>8.4</v>
      </c>
      <c r="BM256" s="1">
        <v>8.4</v>
      </c>
      <c r="BN256" s="1">
        <v>5.3</v>
      </c>
      <c r="BO256" s="1">
        <v>6.1</v>
      </c>
      <c r="BP256" s="1">
        <v>5.3</v>
      </c>
      <c r="BQ256" s="1">
        <v>8.5</v>
      </c>
      <c r="BR256" s="1">
        <v>8</v>
      </c>
      <c r="BS256" s="1">
        <v>4</v>
      </c>
      <c r="BT256" s="1">
        <v>5</v>
      </c>
      <c r="BU256" s="1">
        <v>5.2</v>
      </c>
      <c r="BV256" s="1">
        <v>6.3</v>
      </c>
      <c r="BW256" s="1">
        <v>7.2</v>
      </c>
      <c r="BX256" s="1">
        <v>2.6</v>
      </c>
      <c r="BY256" s="1">
        <v>1.8</v>
      </c>
      <c r="BZ256" s="1">
        <v>1</v>
      </c>
      <c r="CA256" s="1">
        <v>1</v>
      </c>
      <c r="CB256" s="1">
        <f t="shared" si="310"/>
        <v>24.4</v>
      </c>
      <c r="CC256" s="1">
        <f t="shared" si="311"/>
        <v>62.099999999999994</v>
      </c>
      <c r="CD256" s="1">
        <f t="shared" si="312"/>
        <v>13.600000000000001</v>
      </c>
    </row>
    <row r="257" spans="1:82" s="18" customFormat="1" x14ac:dyDescent="0.25">
      <c r="A257" s="7" t="s">
        <v>1560</v>
      </c>
      <c r="B257" t="s">
        <v>1561</v>
      </c>
      <c r="C257" s="1" t="s">
        <v>1562</v>
      </c>
      <c r="D257" s="1" t="s">
        <v>2099</v>
      </c>
      <c r="E257" t="s">
        <v>446</v>
      </c>
      <c r="F257" s="8" t="s">
        <v>447</v>
      </c>
      <c r="G257" s="8" t="s">
        <v>440</v>
      </c>
      <c r="H257" s="8" t="s">
        <v>1563</v>
      </c>
      <c r="I257" s="8" t="s">
        <v>1564</v>
      </c>
      <c r="J257" s="8">
        <v>5481268</v>
      </c>
      <c r="K257" s="8" t="s">
        <v>311</v>
      </c>
      <c r="L257" s="32">
        <v>0.33465727543715046</v>
      </c>
      <c r="M257" s="1">
        <v>362</v>
      </c>
      <c r="N257" s="102">
        <f t="shared" si="408"/>
        <v>1081.7036609382919</v>
      </c>
      <c r="O257" s="1">
        <v>141</v>
      </c>
      <c r="P257" s="21">
        <v>2.57</v>
      </c>
      <c r="Q257" s="1">
        <v>362</v>
      </c>
      <c r="R257" s="1">
        <v>6</v>
      </c>
      <c r="S257" s="1">
        <v>10</v>
      </c>
      <c r="T257" s="1">
        <v>3</v>
      </c>
      <c r="U257" s="1">
        <v>5</v>
      </c>
      <c r="V257" s="1">
        <v>2</v>
      </c>
      <c r="W257" s="1">
        <v>4</v>
      </c>
      <c r="X257" s="1">
        <v>22</v>
      </c>
      <c r="Y257" s="1">
        <v>12</v>
      </c>
      <c r="Z257" s="1">
        <v>5</v>
      </c>
      <c r="AA257" s="1">
        <v>11</v>
      </c>
      <c r="AB257" s="1">
        <v>29</v>
      </c>
      <c r="AC257" s="1">
        <v>4</v>
      </c>
      <c r="AD257" s="1">
        <v>25</v>
      </c>
      <c r="AE257" s="1">
        <v>0</v>
      </c>
      <c r="AF257" s="1">
        <v>2</v>
      </c>
      <c r="AG257" s="1">
        <v>1</v>
      </c>
      <c r="AH257" s="106">
        <f t="shared" si="368"/>
        <v>0.13475177304964539</v>
      </c>
      <c r="AI257" s="106">
        <f t="shared" si="369"/>
        <v>4.9645390070921988E-2</v>
      </c>
      <c r="AJ257" s="106">
        <f t="shared" si="370"/>
        <v>0.30496453900709219</v>
      </c>
      <c r="AK257" s="6">
        <f t="shared" si="371"/>
        <v>7.8014184397163122E-2</v>
      </c>
      <c r="AL257" s="106">
        <f t="shared" si="372"/>
        <v>0.43262411347517732</v>
      </c>
      <c r="AM257" s="38">
        <v>21605</v>
      </c>
      <c r="AN257" s="38">
        <v>50469</v>
      </c>
      <c r="AO257" s="106">
        <f t="shared" si="373"/>
        <v>0.48936170212765956</v>
      </c>
      <c r="AP257" s="1">
        <v>141</v>
      </c>
      <c r="AQ257" s="1">
        <v>17</v>
      </c>
      <c r="AR257" s="1">
        <v>120</v>
      </c>
      <c r="AS257" s="1">
        <v>21</v>
      </c>
      <c r="AT257" s="1">
        <v>0</v>
      </c>
      <c r="AU257" s="1">
        <v>0</v>
      </c>
      <c r="AV257" s="1">
        <v>14</v>
      </c>
      <c r="AW257" s="1">
        <v>2</v>
      </c>
      <c r="AX257" s="1">
        <v>2</v>
      </c>
      <c r="AY257" s="1">
        <v>7</v>
      </c>
      <c r="AZ257" s="11">
        <v>16</v>
      </c>
      <c r="BA257" s="1">
        <v>23</v>
      </c>
      <c r="BB257" s="1">
        <v>0</v>
      </c>
      <c r="BC257" s="1">
        <v>31</v>
      </c>
      <c r="BD257" s="1">
        <v>9</v>
      </c>
      <c r="BE257" s="1">
        <v>0</v>
      </c>
      <c r="BF257" s="1">
        <v>28</v>
      </c>
      <c r="BG257" s="1">
        <v>4</v>
      </c>
      <c r="BH257" s="1">
        <v>0</v>
      </c>
      <c r="BI257" s="106">
        <f t="shared" si="321"/>
        <v>0.15441176470588236</v>
      </c>
      <c r="BJ257" s="1">
        <v>3.9</v>
      </c>
      <c r="BK257" s="1">
        <v>6.1</v>
      </c>
      <c r="BL257" s="1">
        <v>4.4000000000000004</v>
      </c>
      <c r="BM257" s="1">
        <v>4.7</v>
      </c>
      <c r="BN257" s="1">
        <v>7.5</v>
      </c>
      <c r="BO257" s="1">
        <v>9.6999999999999993</v>
      </c>
      <c r="BP257" s="1">
        <v>4.4000000000000004</v>
      </c>
      <c r="BQ257" s="1">
        <v>5.2</v>
      </c>
      <c r="BR257" s="1">
        <v>4.0999999999999996</v>
      </c>
      <c r="BS257" s="1">
        <v>8.3000000000000007</v>
      </c>
      <c r="BT257" s="1">
        <v>9.4</v>
      </c>
      <c r="BU257" s="1">
        <v>13</v>
      </c>
      <c r="BV257" s="1">
        <v>5.8</v>
      </c>
      <c r="BW257" s="1">
        <v>7.2</v>
      </c>
      <c r="BX257" s="1">
        <v>3</v>
      </c>
      <c r="BY257" s="1">
        <v>1.4</v>
      </c>
      <c r="BZ257" s="1">
        <v>0.3</v>
      </c>
      <c r="CA257" s="1">
        <v>1.7</v>
      </c>
      <c r="CB257" s="1">
        <f t="shared" si="310"/>
        <v>14.4</v>
      </c>
      <c r="CC257" s="1">
        <f t="shared" si="311"/>
        <v>72.09999999999998</v>
      </c>
      <c r="CD257" s="1">
        <f t="shared" si="312"/>
        <v>13.6</v>
      </c>
    </row>
    <row r="258" spans="1:82" s="18" customFormat="1" x14ac:dyDescent="0.25">
      <c r="A258" s="17" t="s">
        <v>77</v>
      </c>
      <c r="B258" s="42" t="s">
        <v>1984</v>
      </c>
      <c r="D258" s="18" t="s">
        <v>2098</v>
      </c>
      <c r="I258" s="110"/>
      <c r="J258" s="110">
        <v>54077</v>
      </c>
      <c r="K258" s="110" t="s">
        <v>76</v>
      </c>
      <c r="L258" s="34">
        <f>SUM(L247:L257)</f>
        <v>651.0218377257205</v>
      </c>
      <c r="M258" s="17">
        <v>34266</v>
      </c>
      <c r="N258" s="19">
        <f t="shared" si="408"/>
        <v>52.634179092524505</v>
      </c>
      <c r="O258" s="17">
        <v>12510</v>
      </c>
      <c r="P258" s="22">
        <v>2.5299999999999998</v>
      </c>
      <c r="Q258" s="17">
        <v>31603</v>
      </c>
      <c r="R258" s="17">
        <v>917</v>
      </c>
      <c r="S258" s="17">
        <v>666</v>
      </c>
      <c r="T258" s="17">
        <v>616</v>
      </c>
      <c r="U258" s="17">
        <v>503</v>
      </c>
      <c r="V258" s="17">
        <v>545</v>
      </c>
      <c r="W258" s="17">
        <v>532</v>
      </c>
      <c r="X258" s="17">
        <v>656</v>
      </c>
      <c r="Y258" s="17">
        <v>663</v>
      </c>
      <c r="Z258" s="17">
        <v>663</v>
      </c>
      <c r="AA258" s="17">
        <v>996</v>
      </c>
      <c r="AB258" s="17">
        <v>1247</v>
      </c>
      <c r="AC258" s="17">
        <v>1633</v>
      </c>
      <c r="AD258" s="17">
        <v>1066</v>
      </c>
      <c r="AE258" s="17">
        <v>789</v>
      </c>
      <c r="AF258" s="17">
        <v>602</v>
      </c>
      <c r="AG258" s="17">
        <v>416</v>
      </c>
      <c r="AH258" s="113">
        <f t="shared" si="368"/>
        <v>0.17577937649880096</v>
      </c>
      <c r="AI258" s="113">
        <f t="shared" si="369"/>
        <v>8.3772981614708239E-2</v>
      </c>
      <c r="AJ258" s="113">
        <f t="shared" si="370"/>
        <v>0.20095923261390888</v>
      </c>
      <c r="AK258" s="113">
        <f t="shared" si="371"/>
        <v>7.9616306954436444E-2</v>
      </c>
      <c r="AL258" s="113">
        <f t="shared" si="372"/>
        <v>0.45987210231814546</v>
      </c>
      <c r="AM258" s="37">
        <v>26504</v>
      </c>
      <c r="AN258" s="37">
        <v>55755</v>
      </c>
      <c r="AO258" s="113">
        <f t="shared" si="373"/>
        <v>0.46051159072741804</v>
      </c>
      <c r="AP258" s="17">
        <v>12510</v>
      </c>
      <c r="AQ258" s="17">
        <v>2644</v>
      </c>
      <c r="AR258" s="17">
        <v>10099</v>
      </c>
      <c r="AS258" s="17">
        <v>2411</v>
      </c>
      <c r="AT258" s="17">
        <v>319</v>
      </c>
      <c r="AU258" s="17">
        <v>269</v>
      </c>
      <c r="AV258" s="17">
        <v>1283</v>
      </c>
      <c r="AW258" s="17">
        <v>772</v>
      </c>
      <c r="AX258" s="17">
        <v>295</v>
      </c>
      <c r="AY258" s="17">
        <v>398</v>
      </c>
      <c r="AZ258" s="112">
        <v>1281</v>
      </c>
      <c r="BA258" s="17">
        <v>220</v>
      </c>
      <c r="BB258" s="17">
        <v>357</v>
      </c>
      <c r="BC258" s="17">
        <v>1697</v>
      </c>
      <c r="BD258" s="17">
        <v>392</v>
      </c>
      <c r="BE258" s="17">
        <v>122</v>
      </c>
      <c r="BF258" s="17">
        <v>4150</v>
      </c>
      <c r="BG258" s="17">
        <v>232</v>
      </c>
      <c r="BH258" s="17">
        <v>16</v>
      </c>
      <c r="BI258" s="113">
        <f t="shared" si="321"/>
        <v>0.18435990849783954</v>
      </c>
      <c r="BJ258" s="17">
        <v>4.9000000000000004</v>
      </c>
      <c r="BK258" s="17">
        <v>6</v>
      </c>
      <c r="BL258" s="17">
        <v>4.9000000000000004</v>
      </c>
      <c r="BM258" s="17">
        <v>4.8</v>
      </c>
      <c r="BN258" s="17">
        <v>4.9000000000000004</v>
      </c>
      <c r="BO258" s="17">
        <v>6.7</v>
      </c>
      <c r="BP258" s="17">
        <v>6.4</v>
      </c>
      <c r="BQ258" s="17">
        <v>7.1</v>
      </c>
      <c r="BR258" s="17">
        <v>6.1</v>
      </c>
      <c r="BS258" s="17">
        <v>6.5</v>
      </c>
      <c r="BT258" s="17">
        <v>7.1</v>
      </c>
      <c r="BU258" s="17">
        <v>6.4</v>
      </c>
      <c r="BV258" s="17">
        <v>8</v>
      </c>
      <c r="BW258" s="17">
        <v>7.1</v>
      </c>
      <c r="BX258" s="17">
        <v>5.4</v>
      </c>
      <c r="BY258" s="17">
        <v>3.5</v>
      </c>
      <c r="BZ258" s="17">
        <v>2</v>
      </c>
      <c r="CA258" s="17">
        <v>2.2000000000000002</v>
      </c>
      <c r="CB258" s="112">
        <f t="shared" si="310"/>
        <v>15.8</v>
      </c>
      <c r="CC258" s="112">
        <f t="shared" si="311"/>
        <v>64</v>
      </c>
      <c r="CD258" s="112">
        <f t="shared" si="312"/>
        <v>20.2</v>
      </c>
    </row>
    <row r="259" spans="1:82" s="25" customFormat="1" x14ac:dyDescent="0.25">
      <c r="A259" s="24" t="s">
        <v>1860</v>
      </c>
      <c r="B259" s="25" t="s">
        <v>1861</v>
      </c>
      <c r="C259" s="26" t="s">
        <v>1862</v>
      </c>
      <c r="D259" s="26" t="s">
        <v>2097</v>
      </c>
      <c r="E259" s="25" t="s">
        <v>497</v>
      </c>
      <c r="F259" s="27" t="s">
        <v>554</v>
      </c>
      <c r="G259" s="27" t="s">
        <v>440</v>
      </c>
      <c r="H259" s="27" t="s">
        <v>1863</v>
      </c>
      <c r="I259" s="27" t="s">
        <v>1864</v>
      </c>
      <c r="J259" s="27" t="s">
        <v>1978</v>
      </c>
      <c r="K259" s="27" t="s">
        <v>1978</v>
      </c>
      <c r="L259" s="33">
        <v>338.25529556675787</v>
      </c>
      <c r="M259" s="26">
        <f>M267-M266-M265-M264-M263-M262-M261-M260</f>
        <v>42418</v>
      </c>
      <c r="N259" s="29">
        <f t="shared" si="408"/>
        <v>125.40232349925888</v>
      </c>
      <c r="O259" s="26">
        <f>O267-O266-O265-O264-O263-O262-O261-O260</f>
        <v>16299</v>
      </c>
      <c r="P259" s="28">
        <f>Q259/O259</f>
        <v>2.5897907847107184</v>
      </c>
      <c r="Q259" s="26">
        <f>Q267-Q266-Q265-Q264-Q263-Q262-Q261-Q260</f>
        <v>42211</v>
      </c>
      <c r="R259" s="26">
        <f>R267-R266-R265-R264-R263-R262-R261-R260</f>
        <v>421</v>
      </c>
      <c r="S259" s="26">
        <f t="shared" ref="S259:AG259" si="409">S267-S266-S265-S264-S263-S262-S261-S260</f>
        <v>637</v>
      </c>
      <c r="T259" s="26">
        <f t="shared" si="409"/>
        <v>808</v>
      </c>
      <c r="U259" s="26">
        <f t="shared" si="409"/>
        <v>503</v>
      </c>
      <c r="V259" s="26">
        <f t="shared" si="409"/>
        <v>647</v>
      </c>
      <c r="W259" s="26">
        <f t="shared" si="409"/>
        <v>763</v>
      </c>
      <c r="X259" s="26">
        <f t="shared" si="409"/>
        <v>926</v>
      </c>
      <c r="Y259" s="26">
        <f t="shared" si="409"/>
        <v>579</v>
      </c>
      <c r="Z259" s="26">
        <f t="shared" si="409"/>
        <v>522</v>
      </c>
      <c r="AA259" s="26">
        <f t="shared" si="409"/>
        <v>1330</v>
      </c>
      <c r="AB259" s="26">
        <f t="shared" si="409"/>
        <v>1224</v>
      </c>
      <c r="AC259" s="26">
        <f t="shared" si="409"/>
        <v>2641</v>
      </c>
      <c r="AD259" s="26">
        <f t="shared" si="409"/>
        <v>1911</v>
      </c>
      <c r="AE259" s="26">
        <f t="shared" si="409"/>
        <v>1085</v>
      </c>
      <c r="AF259" s="26">
        <f t="shared" si="409"/>
        <v>1234</v>
      </c>
      <c r="AG259" s="26">
        <f t="shared" si="409"/>
        <v>1067</v>
      </c>
      <c r="AH259" s="121">
        <f t="shared" si="368"/>
        <v>0.11448555126081354</v>
      </c>
      <c r="AI259" s="121">
        <f t="shared" si="369"/>
        <v>7.0556475857414563E-2</v>
      </c>
      <c r="AJ259" s="121">
        <f t="shared" si="370"/>
        <v>0.17117614577581447</v>
      </c>
      <c r="AK259" s="122">
        <f t="shared" si="371"/>
        <v>8.1600098165531626E-2</v>
      </c>
      <c r="AL259" s="121">
        <f t="shared" si="372"/>
        <v>0.56212037548315852</v>
      </c>
      <c r="AM259" s="39">
        <v>34832</v>
      </c>
      <c r="AN259" s="39">
        <v>68740</v>
      </c>
      <c r="AO259" s="121">
        <f t="shared" si="373"/>
        <v>0.35621817289404256</v>
      </c>
      <c r="AP259" s="26">
        <f>AP267-AP266-AP265-AP264-AP263-AP262-AP261-AP260</f>
        <v>16299</v>
      </c>
      <c r="AQ259" s="26">
        <f t="shared" ref="AQ259:AS259" si="410">AQ267-AQ266-AQ265-AQ264-AQ263-AQ262-AQ261-AQ260</f>
        <v>1798</v>
      </c>
      <c r="AR259" s="26">
        <f t="shared" si="410"/>
        <v>13939</v>
      </c>
      <c r="AS259" s="26">
        <f t="shared" si="410"/>
        <v>2360</v>
      </c>
      <c r="AT259" s="26">
        <f>AT267-AT266-AT265-AT264-AT263-AT262-AT261-AT260</f>
        <v>250</v>
      </c>
      <c r="AU259" s="26">
        <f t="shared" ref="AU259:BC259" si="411">AU267-AU266-AU265-AU264-AU263-AU262-AU261-AU260</f>
        <v>380</v>
      </c>
      <c r="AV259" s="26">
        <f t="shared" si="411"/>
        <v>1050</v>
      </c>
      <c r="AW259" s="26">
        <f t="shared" si="411"/>
        <v>889</v>
      </c>
      <c r="AX259" s="26">
        <f t="shared" si="411"/>
        <v>322</v>
      </c>
      <c r="AY259" s="26">
        <f t="shared" si="411"/>
        <v>649</v>
      </c>
      <c r="AZ259" s="26">
        <f t="shared" si="411"/>
        <v>1078</v>
      </c>
      <c r="BA259" s="26">
        <f t="shared" si="411"/>
        <v>640</v>
      </c>
      <c r="BB259" s="26">
        <f t="shared" si="411"/>
        <v>248</v>
      </c>
      <c r="BC259" s="26">
        <f t="shared" si="411"/>
        <v>1538</v>
      </c>
      <c r="BD259" s="26">
        <f t="shared" ref="BD259" si="412">BD267-BD266-BD265-BD264-BD263-BD262-BD261-BD260</f>
        <v>696</v>
      </c>
      <c r="BE259" s="26">
        <f t="shared" ref="BE259" si="413">BE267-BE266-BE265-BE264-BE263-BE262-BE261-BE260</f>
        <v>269</v>
      </c>
      <c r="BF259" s="26">
        <f t="shared" ref="BF259" si="414">BF267-BF266-BF265-BF264-BF263-BF262-BF261-BF260</f>
        <v>6878</v>
      </c>
      <c r="BG259" s="26">
        <f t="shared" ref="BG259" si="415">BG267-BG266-BG265-BG264-BG263-BG262-BG261-BG260</f>
        <v>696</v>
      </c>
      <c r="BH259" s="26">
        <f t="shared" ref="BH259" si="416">BH267-BH266-BH265-BH264-BH263-BH262-BH261-BH260</f>
        <v>267</v>
      </c>
      <c r="BI259" s="121">
        <f t="shared" si="321"/>
        <v>0.15665615141955835</v>
      </c>
      <c r="BJ259" s="26">
        <v>5</v>
      </c>
      <c r="BK259" s="26">
        <v>6.1</v>
      </c>
      <c r="BL259" s="26">
        <v>6.9</v>
      </c>
      <c r="BM259" s="26">
        <v>6.6</v>
      </c>
      <c r="BN259" s="26">
        <v>4.8</v>
      </c>
      <c r="BO259" s="26">
        <v>5.3</v>
      </c>
      <c r="BP259" s="26">
        <v>5.8</v>
      </c>
      <c r="BQ259" s="26">
        <v>6.7</v>
      </c>
      <c r="BR259" s="26">
        <v>6.5</v>
      </c>
      <c r="BS259" s="26">
        <v>6.8</v>
      </c>
      <c r="BT259" s="26">
        <v>6.8</v>
      </c>
      <c r="BU259" s="26">
        <v>6.5</v>
      </c>
      <c r="BV259" s="26">
        <v>7.5</v>
      </c>
      <c r="BW259" s="26">
        <v>6.7</v>
      </c>
      <c r="BX259" s="26">
        <v>4.5999999999999996</v>
      </c>
      <c r="BY259" s="26">
        <v>3.4</v>
      </c>
      <c r="BZ259" s="26">
        <v>2</v>
      </c>
      <c r="CA259" s="26">
        <v>2.1</v>
      </c>
      <c r="CB259" s="115">
        <f t="shared" si="310"/>
        <v>18</v>
      </c>
      <c r="CC259" s="115">
        <f t="shared" si="311"/>
        <v>63.3</v>
      </c>
      <c r="CD259" s="115">
        <f t="shared" si="312"/>
        <v>18.800000000000004</v>
      </c>
    </row>
    <row r="260" spans="1:82" x14ac:dyDescent="0.25">
      <c r="A260" s="7" t="s">
        <v>494</v>
      </c>
      <c r="B260" t="s">
        <v>495</v>
      </c>
      <c r="C260" s="1" t="s">
        <v>496</v>
      </c>
      <c r="D260" s="1" t="s">
        <v>2099</v>
      </c>
      <c r="E260" t="s">
        <v>497</v>
      </c>
      <c r="F260" s="8" t="s">
        <v>498</v>
      </c>
      <c r="G260" s="8" t="s">
        <v>440</v>
      </c>
      <c r="H260" s="8" t="s">
        <v>499</v>
      </c>
      <c r="I260" s="8" t="s">
        <v>500</v>
      </c>
      <c r="J260" s="8">
        <v>5404204</v>
      </c>
      <c r="K260" s="8" t="s">
        <v>118</v>
      </c>
      <c r="L260" s="32">
        <v>0.14476671090962401</v>
      </c>
      <c r="M260" s="1">
        <v>468</v>
      </c>
      <c r="N260" s="102">
        <f t="shared" si="408"/>
        <v>3232.7874071281926</v>
      </c>
      <c r="O260" s="1">
        <v>191</v>
      </c>
      <c r="P260" s="21">
        <v>2.4500000000000002</v>
      </c>
      <c r="Q260" s="1">
        <v>468</v>
      </c>
      <c r="R260" s="1">
        <v>8</v>
      </c>
      <c r="S260" s="1">
        <v>5</v>
      </c>
      <c r="T260" s="1">
        <v>3</v>
      </c>
      <c r="U260" s="1">
        <v>11</v>
      </c>
      <c r="V260" s="1">
        <v>15</v>
      </c>
      <c r="W260" s="1">
        <v>12</v>
      </c>
      <c r="X260" s="1">
        <v>3</v>
      </c>
      <c r="Y260" s="1">
        <v>4</v>
      </c>
      <c r="Z260" s="1">
        <v>4</v>
      </c>
      <c r="AA260" s="1">
        <v>13</v>
      </c>
      <c r="AB260" s="1">
        <v>10</v>
      </c>
      <c r="AC260" s="1">
        <v>31</v>
      </c>
      <c r="AD260" s="1">
        <v>15</v>
      </c>
      <c r="AE260" s="1">
        <v>54</v>
      </c>
      <c r="AF260" s="1">
        <v>3</v>
      </c>
      <c r="AG260" s="1">
        <v>0</v>
      </c>
      <c r="AH260" s="106">
        <f t="shared" si="368"/>
        <v>8.3769633507853408E-2</v>
      </c>
      <c r="AI260" s="106">
        <f t="shared" si="369"/>
        <v>0.13612565445026178</v>
      </c>
      <c r="AJ260" s="106">
        <f t="shared" si="370"/>
        <v>0.12041884816753927</v>
      </c>
      <c r="AK260" s="6">
        <f t="shared" si="371"/>
        <v>6.8062827225130892E-2</v>
      </c>
      <c r="AL260" s="106">
        <f t="shared" si="372"/>
        <v>0.59162303664921467</v>
      </c>
      <c r="AM260" s="38">
        <v>36240</v>
      </c>
      <c r="AN260" s="38">
        <v>82917</v>
      </c>
      <c r="AO260" s="106">
        <f t="shared" si="373"/>
        <v>0.34031413612565448</v>
      </c>
      <c r="AP260" s="1">
        <v>191</v>
      </c>
      <c r="AQ260" s="1">
        <v>38</v>
      </c>
      <c r="AR260" s="1">
        <v>162</v>
      </c>
      <c r="AS260" s="1">
        <v>29</v>
      </c>
      <c r="AT260" s="1">
        <v>0</v>
      </c>
      <c r="AU260" s="1">
        <v>0</v>
      </c>
      <c r="AV260" s="1">
        <v>16</v>
      </c>
      <c r="AW260" s="1">
        <v>24</v>
      </c>
      <c r="AX260" s="1">
        <v>7</v>
      </c>
      <c r="AY260" s="1">
        <v>7</v>
      </c>
      <c r="AZ260" s="11">
        <v>9</v>
      </c>
      <c r="BA260" s="1">
        <v>0</v>
      </c>
      <c r="BB260" s="1">
        <v>2</v>
      </c>
      <c r="BC260" s="1">
        <v>13</v>
      </c>
      <c r="BD260" s="1">
        <v>8</v>
      </c>
      <c r="BE260" s="1">
        <v>2</v>
      </c>
      <c r="BF260" s="1">
        <v>103</v>
      </c>
      <c r="BG260" s="1">
        <v>0</v>
      </c>
      <c r="BH260" s="1">
        <v>0</v>
      </c>
      <c r="BI260" s="106">
        <f t="shared" si="321"/>
        <v>0.14136125654450263</v>
      </c>
      <c r="BJ260" s="1">
        <v>1.1000000000000001</v>
      </c>
      <c r="BK260" s="1">
        <v>4.7</v>
      </c>
      <c r="BL260" s="1">
        <v>0</v>
      </c>
      <c r="BM260" s="1">
        <v>6</v>
      </c>
      <c r="BN260" s="1">
        <v>1.7</v>
      </c>
      <c r="BO260" s="1">
        <v>36.299999999999997</v>
      </c>
      <c r="BP260" s="1">
        <v>3.6</v>
      </c>
      <c r="BQ260" s="1">
        <v>2.1</v>
      </c>
      <c r="BR260" s="1">
        <v>3.8</v>
      </c>
      <c r="BS260" s="1">
        <v>8.1</v>
      </c>
      <c r="BT260" s="1">
        <v>6.8</v>
      </c>
      <c r="BU260" s="1">
        <v>5.3</v>
      </c>
      <c r="BV260" s="1">
        <v>5.0999999999999996</v>
      </c>
      <c r="BW260" s="1">
        <v>5.3</v>
      </c>
      <c r="BX260" s="1">
        <v>6.6</v>
      </c>
      <c r="BY260" s="1">
        <v>1.3</v>
      </c>
      <c r="BZ260" s="1">
        <v>1.9</v>
      </c>
      <c r="CA260" s="1">
        <v>0</v>
      </c>
      <c r="CB260" s="1">
        <f t="shared" si="310"/>
        <v>5.8000000000000007</v>
      </c>
      <c r="CC260" s="1">
        <f t="shared" si="311"/>
        <v>78.8</v>
      </c>
      <c r="CD260" s="1">
        <f t="shared" si="312"/>
        <v>15.1</v>
      </c>
    </row>
    <row r="261" spans="1:82" x14ac:dyDescent="0.25">
      <c r="A261" s="7" t="s">
        <v>641</v>
      </c>
      <c r="B261" t="s">
        <v>642</v>
      </c>
      <c r="C261" s="1" t="s">
        <v>643</v>
      </c>
      <c r="D261" s="1" t="s">
        <v>2099</v>
      </c>
      <c r="E261" t="s">
        <v>497</v>
      </c>
      <c r="F261" s="8" t="s">
        <v>498</v>
      </c>
      <c r="G261" s="8" t="s">
        <v>440</v>
      </c>
      <c r="H261" s="8" t="s">
        <v>644</v>
      </c>
      <c r="I261" s="8" t="s">
        <v>645</v>
      </c>
      <c r="J261" s="8">
        <v>5411284</v>
      </c>
      <c r="K261" s="8" t="s">
        <v>141</v>
      </c>
      <c r="L261" s="32">
        <v>1.6456860511254785</v>
      </c>
      <c r="M261" s="1">
        <v>979</v>
      </c>
      <c r="N261" s="102">
        <f t="shared" si="408"/>
        <v>594.88867839067211</v>
      </c>
      <c r="O261" s="1">
        <v>356</v>
      </c>
      <c r="P261" s="21">
        <v>2.69</v>
      </c>
      <c r="Q261" s="1">
        <v>957</v>
      </c>
      <c r="R261" s="1">
        <v>38</v>
      </c>
      <c r="S261" s="1">
        <v>24</v>
      </c>
      <c r="T261" s="1">
        <v>4</v>
      </c>
      <c r="U261" s="1">
        <v>4</v>
      </c>
      <c r="V261" s="1">
        <v>27</v>
      </c>
      <c r="W261" s="1">
        <v>33</v>
      </c>
      <c r="X261" s="1">
        <v>16</v>
      </c>
      <c r="Y261" s="1">
        <v>20</v>
      </c>
      <c r="Z261" s="1">
        <v>15</v>
      </c>
      <c r="AA261" s="1">
        <v>18</v>
      </c>
      <c r="AB261" s="1">
        <v>21</v>
      </c>
      <c r="AC261" s="1">
        <v>80</v>
      </c>
      <c r="AD261" s="1">
        <v>5</v>
      </c>
      <c r="AE261" s="1">
        <v>26</v>
      </c>
      <c r="AF261" s="1">
        <v>25</v>
      </c>
      <c r="AG261" s="1">
        <v>0</v>
      </c>
      <c r="AH261" s="106">
        <f t="shared" si="368"/>
        <v>0.1853932584269663</v>
      </c>
      <c r="AI261" s="106">
        <f t="shared" si="369"/>
        <v>8.7078651685393263E-2</v>
      </c>
      <c r="AJ261" s="106">
        <f t="shared" si="370"/>
        <v>0.23595505617977527</v>
      </c>
      <c r="AK261" s="6">
        <f t="shared" si="371"/>
        <v>5.0561797752808987E-2</v>
      </c>
      <c r="AL261" s="106">
        <f t="shared" si="372"/>
        <v>0.4410112359550562</v>
      </c>
      <c r="AM261" s="38">
        <v>25381</v>
      </c>
      <c r="AN261" s="38">
        <v>48125</v>
      </c>
      <c r="AO261" s="106">
        <f t="shared" si="373"/>
        <v>0.5084269662921348</v>
      </c>
      <c r="AP261" s="1">
        <v>356</v>
      </c>
      <c r="AQ261" s="1">
        <v>115</v>
      </c>
      <c r="AR261" s="1">
        <v>295</v>
      </c>
      <c r="AS261" s="1">
        <v>61</v>
      </c>
      <c r="AT261" s="1">
        <v>8</v>
      </c>
      <c r="AU261" s="1">
        <v>8</v>
      </c>
      <c r="AV261" s="1">
        <v>39</v>
      </c>
      <c r="AW261" s="1">
        <v>35</v>
      </c>
      <c r="AX261" s="1">
        <v>17</v>
      </c>
      <c r="AY261" s="1">
        <v>12</v>
      </c>
      <c r="AZ261" s="11">
        <v>32</v>
      </c>
      <c r="BA261" s="1">
        <v>4</v>
      </c>
      <c r="BB261" s="1">
        <v>9</v>
      </c>
      <c r="BC261" s="1">
        <v>13</v>
      </c>
      <c r="BD261" s="1">
        <v>22</v>
      </c>
      <c r="BE261" s="1">
        <v>0</v>
      </c>
      <c r="BF261" s="1">
        <v>125</v>
      </c>
      <c r="BG261" s="1">
        <v>0</v>
      </c>
      <c r="BH261" s="1">
        <v>11</v>
      </c>
      <c r="BI261" s="106">
        <f t="shared" si="321"/>
        <v>0.21194029850746268</v>
      </c>
      <c r="BJ261" s="1">
        <v>3.8</v>
      </c>
      <c r="BK261" s="1">
        <v>5.7</v>
      </c>
      <c r="BL261" s="1">
        <v>5.4</v>
      </c>
      <c r="BM261" s="1">
        <v>6.3</v>
      </c>
      <c r="BN261" s="1">
        <v>6.7</v>
      </c>
      <c r="BO261" s="1">
        <v>3.8</v>
      </c>
      <c r="BP261" s="1">
        <v>4.8</v>
      </c>
      <c r="BQ261" s="1">
        <v>3.1</v>
      </c>
      <c r="BR261" s="1">
        <v>9</v>
      </c>
      <c r="BS261" s="1">
        <v>7.4</v>
      </c>
      <c r="BT261" s="1">
        <v>5.3</v>
      </c>
      <c r="BU261" s="1">
        <v>10.3</v>
      </c>
      <c r="BV261" s="1">
        <v>7.9</v>
      </c>
      <c r="BW261" s="1">
        <v>6.4</v>
      </c>
      <c r="BX261" s="1">
        <v>8.3000000000000007</v>
      </c>
      <c r="BY261" s="1">
        <v>2</v>
      </c>
      <c r="BZ261" s="1">
        <v>1.4</v>
      </c>
      <c r="CA261" s="1">
        <v>2.2999999999999998</v>
      </c>
      <c r="CB261" s="1">
        <f t="shared" si="310"/>
        <v>14.9</v>
      </c>
      <c r="CC261" s="1">
        <f t="shared" si="311"/>
        <v>64.600000000000009</v>
      </c>
      <c r="CD261" s="1">
        <f t="shared" si="312"/>
        <v>20.400000000000002</v>
      </c>
    </row>
    <row r="262" spans="1:82" s="18" customFormat="1" x14ac:dyDescent="0.25">
      <c r="A262" s="7" t="s">
        <v>793</v>
      </c>
      <c r="B262" t="s">
        <v>794</v>
      </c>
      <c r="C262" s="1" t="s">
        <v>795</v>
      </c>
      <c r="D262" s="1" t="s">
        <v>2099</v>
      </c>
      <c r="E262" t="s">
        <v>497</v>
      </c>
      <c r="F262" s="8" t="s">
        <v>498</v>
      </c>
      <c r="G262" s="8" t="s">
        <v>440</v>
      </c>
      <c r="H262" s="8" t="s">
        <v>796</v>
      </c>
      <c r="I262" s="8" t="s">
        <v>797</v>
      </c>
      <c r="J262" s="8">
        <v>5424292</v>
      </c>
      <c r="K262" s="8" t="s">
        <v>167</v>
      </c>
      <c r="L262" s="32">
        <v>2.1252874580667975</v>
      </c>
      <c r="M262" s="1">
        <v>1446</v>
      </c>
      <c r="N262" s="102">
        <f t="shared" si="408"/>
        <v>680.37855044574042</v>
      </c>
      <c r="O262" s="1">
        <v>584</v>
      </c>
      <c r="P262" s="21">
        <v>2.48</v>
      </c>
      <c r="Q262" s="1">
        <v>1446</v>
      </c>
      <c r="R262" s="1">
        <v>34</v>
      </c>
      <c r="S262" s="1">
        <v>34</v>
      </c>
      <c r="T262" s="1">
        <v>9</v>
      </c>
      <c r="U262" s="1">
        <v>18</v>
      </c>
      <c r="V262" s="1">
        <v>17</v>
      </c>
      <c r="W262" s="1">
        <v>37</v>
      </c>
      <c r="X262" s="1">
        <v>9</v>
      </c>
      <c r="Y262" s="1">
        <v>27</v>
      </c>
      <c r="Z262" s="1">
        <v>29</v>
      </c>
      <c r="AA262" s="1">
        <v>74</v>
      </c>
      <c r="AB262" s="1">
        <v>116</v>
      </c>
      <c r="AC262" s="1">
        <v>51</v>
      </c>
      <c r="AD262" s="1">
        <v>94</v>
      </c>
      <c r="AE262" s="1">
        <v>6</v>
      </c>
      <c r="AF262" s="1">
        <v>26</v>
      </c>
      <c r="AG262" s="1">
        <v>3</v>
      </c>
      <c r="AH262" s="106">
        <f t="shared" si="368"/>
        <v>0.13184931506849315</v>
      </c>
      <c r="AI262" s="106">
        <f t="shared" si="369"/>
        <v>5.9931506849315065E-2</v>
      </c>
      <c r="AJ262" s="106">
        <f t="shared" si="370"/>
        <v>0.17465753424657535</v>
      </c>
      <c r="AK262" s="6">
        <f t="shared" si="371"/>
        <v>0.12671232876712329</v>
      </c>
      <c r="AL262" s="106">
        <f t="shared" si="372"/>
        <v>0.50684931506849318</v>
      </c>
      <c r="AM262" s="38">
        <v>30047</v>
      </c>
      <c r="AN262" s="38">
        <v>62500</v>
      </c>
      <c r="AO262" s="106">
        <f t="shared" si="373"/>
        <v>0.36643835616438358</v>
      </c>
      <c r="AP262" s="1">
        <v>584</v>
      </c>
      <c r="AQ262" s="1">
        <v>71</v>
      </c>
      <c r="AR262" s="1">
        <v>474</v>
      </c>
      <c r="AS262" s="1">
        <v>110</v>
      </c>
      <c r="AT262" s="1">
        <v>3</v>
      </c>
      <c r="AU262" s="1">
        <v>24</v>
      </c>
      <c r="AV262" s="1">
        <v>41</v>
      </c>
      <c r="AW262" s="1">
        <v>34</v>
      </c>
      <c r="AX262" s="1">
        <v>30</v>
      </c>
      <c r="AY262" s="1">
        <v>8</v>
      </c>
      <c r="AZ262" s="11">
        <v>44</v>
      </c>
      <c r="BA262" s="1">
        <v>0</v>
      </c>
      <c r="BB262" s="1">
        <v>21</v>
      </c>
      <c r="BC262" s="1">
        <v>57</v>
      </c>
      <c r="BD262" s="1">
        <v>48</v>
      </c>
      <c r="BE262" s="1">
        <v>85</v>
      </c>
      <c r="BF262" s="1">
        <v>160</v>
      </c>
      <c r="BG262" s="1">
        <v>10</v>
      </c>
      <c r="BH262" s="1">
        <v>10</v>
      </c>
      <c r="BI262" s="106">
        <f t="shared" si="321"/>
        <v>0.28695652173913044</v>
      </c>
      <c r="BJ262" s="1">
        <v>4.8</v>
      </c>
      <c r="BK262" s="1">
        <v>10.1</v>
      </c>
      <c r="BL262" s="1">
        <v>5.2</v>
      </c>
      <c r="BM262" s="1">
        <v>3.4</v>
      </c>
      <c r="BN262" s="1">
        <v>1.8</v>
      </c>
      <c r="BO262" s="1">
        <v>7.1</v>
      </c>
      <c r="BP262" s="1">
        <v>10.9</v>
      </c>
      <c r="BQ262" s="1">
        <v>2.4</v>
      </c>
      <c r="BR262" s="1">
        <v>10</v>
      </c>
      <c r="BS262" s="1">
        <v>3.7</v>
      </c>
      <c r="BT262" s="1">
        <v>3.1</v>
      </c>
      <c r="BU262" s="1">
        <v>5.3</v>
      </c>
      <c r="BV262" s="1">
        <v>7.7</v>
      </c>
      <c r="BW262" s="1">
        <v>7.2</v>
      </c>
      <c r="BX262" s="1">
        <v>4.0999999999999996</v>
      </c>
      <c r="BY262" s="1">
        <v>5</v>
      </c>
      <c r="BZ262" s="1">
        <v>5.6</v>
      </c>
      <c r="CA262" s="1">
        <v>2.7</v>
      </c>
      <c r="CB262" s="1">
        <f t="shared" si="310"/>
        <v>20.099999999999998</v>
      </c>
      <c r="CC262" s="1">
        <f t="shared" si="311"/>
        <v>55.400000000000006</v>
      </c>
      <c r="CD262" s="1">
        <f t="shared" si="312"/>
        <v>24.599999999999998</v>
      </c>
    </row>
    <row r="263" spans="1:82" x14ac:dyDescent="0.25">
      <c r="A263" s="7" t="s">
        <v>1008</v>
      </c>
      <c r="B263" t="s">
        <v>1009</v>
      </c>
      <c r="C263" s="1" t="s">
        <v>1010</v>
      </c>
      <c r="D263" s="1" t="s">
        <v>2099</v>
      </c>
      <c r="E263" t="s">
        <v>497</v>
      </c>
      <c r="F263" s="8" t="s">
        <v>498</v>
      </c>
      <c r="G263" s="8" t="s">
        <v>440</v>
      </c>
      <c r="H263" s="8" t="s">
        <v>1011</v>
      </c>
      <c r="I263" s="8" t="s">
        <v>1012</v>
      </c>
      <c r="J263" s="8">
        <v>5439532</v>
      </c>
      <c r="K263" s="8" t="s">
        <v>205</v>
      </c>
      <c r="L263" s="32">
        <v>3.7722383862799038</v>
      </c>
      <c r="M263" s="1">
        <v>6901</v>
      </c>
      <c r="N263" s="102">
        <f t="shared" si="408"/>
        <v>1829.4177868238094</v>
      </c>
      <c r="O263" s="1">
        <v>2759</v>
      </c>
      <c r="P263" s="21">
        <v>2.5</v>
      </c>
      <c r="Q263" s="1">
        <v>6897</v>
      </c>
      <c r="R263" s="1">
        <v>182</v>
      </c>
      <c r="S263" s="1">
        <v>80</v>
      </c>
      <c r="T263" s="1">
        <v>37</v>
      </c>
      <c r="U263" s="1">
        <v>119</v>
      </c>
      <c r="V263" s="1">
        <v>85</v>
      </c>
      <c r="W263" s="1">
        <v>147</v>
      </c>
      <c r="X263" s="1">
        <v>54</v>
      </c>
      <c r="Y263" s="1">
        <v>162</v>
      </c>
      <c r="Z263" s="1">
        <v>137</v>
      </c>
      <c r="AA263" s="1">
        <v>177</v>
      </c>
      <c r="AB263" s="1">
        <v>367</v>
      </c>
      <c r="AC263" s="1">
        <v>388</v>
      </c>
      <c r="AD263" s="1">
        <v>149</v>
      </c>
      <c r="AE263" s="1">
        <v>225</v>
      </c>
      <c r="AF263" s="1">
        <v>239</v>
      </c>
      <c r="AG263" s="1">
        <v>211</v>
      </c>
      <c r="AH263" s="106">
        <f t="shared" si="368"/>
        <v>0.10837259876766944</v>
      </c>
      <c r="AI263" s="106">
        <f t="shared" si="369"/>
        <v>7.3939833272924971E-2</v>
      </c>
      <c r="AJ263" s="106">
        <f t="shared" si="370"/>
        <v>0.18122508155128669</v>
      </c>
      <c r="AK263" s="6">
        <f t="shared" si="371"/>
        <v>6.4153678869155489E-2</v>
      </c>
      <c r="AL263" s="106">
        <f t="shared" si="372"/>
        <v>0.5723088075389634</v>
      </c>
      <c r="AM263" s="38">
        <v>35019</v>
      </c>
      <c r="AN263" s="38">
        <v>65373</v>
      </c>
      <c r="AO263" s="106">
        <f t="shared" si="373"/>
        <v>0.36353751359188113</v>
      </c>
      <c r="AP263" s="1">
        <v>2759</v>
      </c>
      <c r="AQ263" s="1">
        <v>353</v>
      </c>
      <c r="AR263" s="1">
        <v>1826</v>
      </c>
      <c r="AS263" s="1">
        <v>933</v>
      </c>
      <c r="AT263" s="1">
        <v>0</v>
      </c>
      <c r="AU263" s="1">
        <v>34</v>
      </c>
      <c r="AV263" s="1">
        <v>246</v>
      </c>
      <c r="AW263" s="1">
        <v>101</v>
      </c>
      <c r="AX263" s="1">
        <v>75</v>
      </c>
      <c r="AY263" s="1">
        <v>175</v>
      </c>
      <c r="AZ263" s="11">
        <v>175</v>
      </c>
      <c r="BA263" s="1">
        <v>134</v>
      </c>
      <c r="BB263" s="1">
        <v>44</v>
      </c>
      <c r="BC263" s="1">
        <v>441</v>
      </c>
      <c r="BD263" s="1">
        <v>88</v>
      </c>
      <c r="BE263" s="1">
        <v>15</v>
      </c>
      <c r="BF263" s="1">
        <v>1128</v>
      </c>
      <c r="BG263" s="1">
        <v>55</v>
      </c>
      <c r="BH263" s="1">
        <v>0</v>
      </c>
      <c r="BI263" s="106">
        <f t="shared" si="321"/>
        <v>0.17705643673921062</v>
      </c>
      <c r="BJ263" s="1">
        <v>7.9</v>
      </c>
      <c r="BK263" s="1">
        <v>3.1</v>
      </c>
      <c r="BL263" s="1">
        <v>6.7</v>
      </c>
      <c r="BM263" s="1">
        <v>4.7</v>
      </c>
      <c r="BN263" s="1">
        <v>5.3</v>
      </c>
      <c r="BO263" s="1">
        <v>6.5</v>
      </c>
      <c r="BP263" s="1">
        <v>5.4</v>
      </c>
      <c r="BQ263" s="1">
        <v>8.4</v>
      </c>
      <c r="BR263" s="1">
        <v>4.5999999999999996</v>
      </c>
      <c r="BS263" s="1">
        <v>5.6</v>
      </c>
      <c r="BT263" s="1">
        <v>8.1999999999999993</v>
      </c>
      <c r="BU263" s="1">
        <v>4.9000000000000004</v>
      </c>
      <c r="BV263" s="1">
        <v>5.2</v>
      </c>
      <c r="BW263" s="1">
        <v>12.1</v>
      </c>
      <c r="BX263" s="1">
        <v>2.5</v>
      </c>
      <c r="BY263" s="1">
        <v>3.4</v>
      </c>
      <c r="BZ263" s="1">
        <v>1.5</v>
      </c>
      <c r="CA263" s="1">
        <v>3.9</v>
      </c>
      <c r="CB263" s="1">
        <f t="shared" ref="CB263:CB326" si="417">BJ263+BK263+BL263</f>
        <v>17.7</v>
      </c>
      <c r="CC263" s="1">
        <f t="shared" ref="CC263:CC326" si="418">BM263+BN263+BO263+BP263+BQ263+BR263+BS263+BT263+BU263+BV263</f>
        <v>58.800000000000004</v>
      </c>
      <c r="CD263" s="1">
        <f t="shared" ref="CD263:CD326" si="419">BW263+BX263+BY263+BZ263+CA263</f>
        <v>23.4</v>
      </c>
    </row>
    <row r="264" spans="1:82" s="10" customFormat="1" x14ac:dyDescent="0.25">
      <c r="A264" s="119" t="s">
        <v>1241</v>
      </c>
      <c r="B264" s="10" t="s">
        <v>1242</v>
      </c>
      <c r="C264" s="11" t="s">
        <v>1247</v>
      </c>
      <c r="D264" s="11" t="s">
        <v>2099</v>
      </c>
      <c r="E264" s="10" t="s">
        <v>1244</v>
      </c>
      <c r="F264" s="12" t="s">
        <v>554</v>
      </c>
      <c r="G264" s="12" t="s">
        <v>440</v>
      </c>
      <c r="H264" s="12" t="s">
        <v>1245</v>
      </c>
      <c r="I264" s="12" t="s">
        <v>1246</v>
      </c>
      <c r="J264" s="12">
        <v>5459068</v>
      </c>
      <c r="K264" s="12" t="s">
        <v>250</v>
      </c>
      <c r="L264" s="35">
        <v>0.98865517068863795</v>
      </c>
      <c r="M264" s="11">
        <v>1127</v>
      </c>
      <c r="N264" s="13">
        <f t="shared" si="408"/>
        <v>1139.9323377988296</v>
      </c>
      <c r="O264" s="11">
        <v>470</v>
      </c>
      <c r="P264" s="23">
        <f>Q264/O264</f>
        <v>2.3978723404255318</v>
      </c>
      <c r="Q264" s="11">
        <v>1127</v>
      </c>
      <c r="R264" s="11">
        <v>38</v>
      </c>
      <c r="S264" s="11">
        <v>33</v>
      </c>
      <c r="T264" s="11">
        <v>28</v>
      </c>
      <c r="U264" s="11">
        <v>40</v>
      </c>
      <c r="V264" s="11">
        <v>17</v>
      </c>
      <c r="W264" s="11">
        <v>12</v>
      </c>
      <c r="X264" s="11">
        <v>42</v>
      </c>
      <c r="Y264" s="11">
        <v>14</v>
      </c>
      <c r="Z264" s="11">
        <v>31</v>
      </c>
      <c r="AA264" s="11">
        <v>45</v>
      </c>
      <c r="AB264" s="11">
        <v>45</v>
      </c>
      <c r="AC264" s="11">
        <v>41</v>
      </c>
      <c r="AD264" s="11">
        <v>28</v>
      </c>
      <c r="AE264" s="11">
        <v>23</v>
      </c>
      <c r="AF264" s="11">
        <v>21</v>
      </c>
      <c r="AG264" s="11">
        <v>13</v>
      </c>
      <c r="AH264" s="117">
        <f>(R264+S264+T264)/(R264+S264+T264+U264+V264+W264+X264+Y264+Z264+AA264+AB264+AC264+AD264+AE264+AF264+AG264)</f>
        <v>0.21019108280254778</v>
      </c>
      <c r="AI264" s="117">
        <f>(U264+V264)/(R264+S264+T264+U264+V264+W264+X264+Y264+Z264+AA264+AB264+AC264+AD264+AE264+AF264+AG264)</f>
        <v>0.12101910828025478</v>
      </c>
      <c r="AJ264" s="117">
        <f>(W264+X264+Y264+Z264)/(R264+S264+T264+U264+V264+W264+X264+Y264+Z264+AA264+AB264+AC264+AD264+AE264+AG264+AF264)</f>
        <v>0.21019108280254778</v>
      </c>
      <c r="AK264" s="13">
        <f>AA264/(R264+S264+T264+U264+V264+W264+X264+Y264+Z264+AA264+AB264+AC264+AD264+AE264+AF264+AG264)</f>
        <v>9.5541401273885357E-2</v>
      </c>
      <c r="AL264" s="117">
        <f>(AB264+AC264+AD264+AE264+AF264+AG264)/(R264+S264+T264+U264+V264+W264+X264+Y264+Z264+AA264+AB264+AC264+AD264+AE264+AF264+AG264)</f>
        <v>0.36305732484076431</v>
      </c>
      <c r="AM264" s="40">
        <v>27209</v>
      </c>
      <c r="AN264" s="40">
        <v>45949</v>
      </c>
      <c r="AO264" s="117">
        <f>(R264+S264+T264+U264+V264+W264+X264+Y264+Z264)/(R264+S264+T264+U264+V264+W264+X264+Y264+Z264+AA264+AB264+AC264+AD264+AE264+AF264+AG264)</f>
        <v>0.54140127388535031</v>
      </c>
      <c r="AP264" s="11">
        <v>470</v>
      </c>
      <c r="AQ264" s="11">
        <v>104</v>
      </c>
      <c r="AR264" s="11">
        <v>321</v>
      </c>
      <c r="AS264" s="11">
        <v>149</v>
      </c>
      <c r="AT264" s="11">
        <v>0</v>
      </c>
      <c r="AU264" s="11">
        <v>11</v>
      </c>
      <c r="AV264" s="11">
        <v>64</v>
      </c>
      <c r="AW264" s="11">
        <v>33</v>
      </c>
      <c r="AX264" s="11">
        <v>10</v>
      </c>
      <c r="AY264" s="11">
        <v>26</v>
      </c>
      <c r="AZ264" s="11">
        <v>36</v>
      </c>
      <c r="BA264" s="11">
        <v>23</v>
      </c>
      <c r="BB264" s="11">
        <v>24</v>
      </c>
      <c r="BC264" s="11">
        <v>68</v>
      </c>
      <c r="BD264" s="11">
        <v>14</v>
      </c>
      <c r="BE264" s="11">
        <v>8</v>
      </c>
      <c r="BF264" s="11">
        <v>118</v>
      </c>
      <c r="BG264" s="11">
        <v>8</v>
      </c>
      <c r="BH264" s="11">
        <v>0</v>
      </c>
      <c r="BI264" s="117">
        <f t="shared" si="321"/>
        <v>0.27539503386004516</v>
      </c>
      <c r="BJ264" s="11">
        <v>2.9</v>
      </c>
      <c r="BK264" s="11">
        <v>9.8000000000000007</v>
      </c>
      <c r="BL264" s="11">
        <v>10</v>
      </c>
      <c r="BM264" s="11">
        <v>4.5999999999999996</v>
      </c>
      <c r="BN264" s="11">
        <v>2.9</v>
      </c>
      <c r="BO264" s="11">
        <v>4.3</v>
      </c>
      <c r="BP264" s="11">
        <v>4.9000000000000004</v>
      </c>
      <c r="BQ264" s="11">
        <v>4.5</v>
      </c>
      <c r="BR264" s="11">
        <v>6.6</v>
      </c>
      <c r="BS264" s="11">
        <v>8.6</v>
      </c>
      <c r="BT264" s="11">
        <v>7.4</v>
      </c>
      <c r="BU264" s="11">
        <v>9.6</v>
      </c>
      <c r="BV264" s="11">
        <v>4.9000000000000004</v>
      </c>
      <c r="BW264" s="11">
        <v>5</v>
      </c>
      <c r="BX264" s="11">
        <v>5.4</v>
      </c>
      <c r="BY264" s="11">
        <v>3.9</v>
      </c>
      <c r="BZ264" s="11">
        <v>3.6</v>
      </c>
      <c r="CA264" s="11">
        <v>0.9</v>
      </c>
      <c r="CB264" s="11">
        <f t="shared" si="417"/>
        <v>22.700000000000003</v>
      </c>
      <c r="CC264" s="11">
        <f t="shared" si="418"/>
        <v>58.300000000000004</v>
      </c>
      <c r="CD264" s="11">
        <f t="shared" si="419"/>
        <v>18.8</v>
      </c>
    </row>
    <row r="265" spans="1:82" x14ac:dyDescent="0.25">
      <c r="A265" s="7" t="s">
        <v>1348</v>
      </c>
      <c r="B265" t="s">
        <v>1349</v>
      </c>
      <c r="C265" s="1" t="s">
        <v>1350</v>
      </c>
      <c r="D265" s="1" t="s">
        <v>2099</v>
      </c>
      <c r="E265" t="s">
        <v>497</v>
      </c>
      <c r="F265" s="8" t="s">
        <v>498</v>
      </c>
      <c r="G265" s="8" t="s">
        <v>440</v>
      </c>
      <c r="H265" s="8" t="s">
        <v>1351</v>
      </c>
      <c r="I265" s="8" t="s">
        <v>1352</v>
      </c>
      <c r="J265" s="8">
        <v>5464516</v>
      </c>
      <c r="K265" s="8" t="s">
        <v>270</v>
      </c>
      <c r="L265" s="32">
        <v>0.75201864699746679</v>
      </c>
      <c r="M265" s="1">
        <v>906</v>
      </c>
      <c r="N265" s="102">
        <f t="shared" si="408"/>
        <v>1204.7573602294624</v>
      </c>
      <c r="O265" s="1">
        <v>380</v>
      </c>
      <c r="P265" s="21">
        <v>2.38</v>
      </c>
      <c r="Q265" s="1">
        <v>906</v>
      </c>
      <c r="R265" s="1">
        <v>48</v>
      </c>
      <c r="S265" s="1">
        <v>5</v>
      </c>
      <c r="T265" s="1">
        <v>25</v>
      </c>
      <c r="U265" s="1">
        <v>2</v>
      </c>
      <c r="V265" s="1">
        <v>22</v>
      </c>
      <c r="W265" s="1">
        <v>13</v>
      </c>
      <c r="X265" s="1">
        <v>15</v>
      </c>
      <c r="Y265" s="1">
        <v>7</v>
      </c>
      <c r="Z265" s="1">
        <v>6</v>
      </c>
      <c r="AA265" s="1">
        <v>36</v>
      </c>
      <c r="AB265" s="1">
        <v>45</v>
      </c>
      <c r="AC265" s="1">
        <v>34</v>
      </c>
      <c r="AD265" s="1">
        <v>62</v>
      </c>
      <c r="AE265" s="1">
        <v>37</v>
      </c>
      <c r="AF265" s="1">
        <v>3</v>
      </c>
      <c r="AG265" s="1">
        <v>20</v>
      </c>
      <c r="AH265" s="106">
        <f t="shared" ref="AH265:AH312" si="420">(R265+S265+T265)/O265</f>
        <v>0.20526315789473684</v>
      </c>
      <c r="AI265" s="106">
        <f t="shared" ref="AI265:AI312" si="421">(U265+V265)/O265</f>
        <v>6.3157894736842107E-2</v>
      </c>
      <c r="AJ265" s="106">
        <f t="shared" ref="AJ265:AJ312" si="422">(W265+X265+Y265+Z265)/O265</f>
        <v>0.10789473684210527</v>
      </c>
      <c r="AK265" s="6">
        <f t="shared" ref="AK265:AK312" si="423">AA265/O265</f>
        <v>9.4736842105263161E-2</v>
      </c>
      <c r="AL265" s="106">
        <f t="shared" ref="AL265:AL312" si="424">(AB265+AC265+AD265+AE265+AF265+AG265)/O265</f>
        <v>0.52894736842105261</v>
      </c>
      <c r="AM265" s="38">
        <v>30790</v>
      </c>
      <c r="AN265" s="38">
        <v>62292</v>
      </c>
      <c r="AO265" s="106">
        <f t="shared" ref="AO265:AO312" si="425">(R265+S265+T265+U265+V265+W265+X265+Y265+Z265)/O265</f>
        <v>0.37631578947368421</v>
      </c>
      <c r="AP265" s="1">
        <v>380</v>
      </c>
      <c r="AQ265" s="1">
        <v>36</v>
      </c>
      <c r="AR265" s="1">
        <v>297</v>
      </c>
      <c r="AS265" s="1">
        <v>83</v>
      </c>
      <c r="AT265" s="1">
        <v>9</v>
      </c>
      <c r="AU265" s="1">
        <v>13</v>
      </c>
      <c r="AV265" s="1">
        <v>53</v>
      </c>
      <c r="AW265" s="1">
        <v>23</v>
      </c>
      <c r="AX265" s="1">
        <v>9</v>
      </c>
      <c r="AY265" s="1">
        <v>5</v>
      </c>
      <c r="AZ265" s="11">
        <v>15</v>
      </c>
      <c r="BA265" s="1">
        <v>0</v>
      </c>
      <c r="BB265" s="1">
        <v>13</v>
      </c>
      <c r="BC265" s="1">
        <v>58</v>
      </c>
      <c r="BD265" s="1">
        <v>19</v>
      </c>
      <c r="BE265" s="1">
        <v>4</v>
      </c>
      <c r="BF265" s="1">
        <v>153</v>
      </c>
      <c r="BG265" s="1">
        <v>3</v>
      </c>
      <c r="BH265" s="1">
        <v>0</v>
      </c>
      <c r="BI265" s="106">
        <f t="shared" ref="BI265:BI328" si="426">(BH265+BE265+BB265+AY265+AV265)/(AT265+AU265+AV265+AW265+AX265+AY265+AZ265+BA265+BB265+BC265+BD265+BE265+BF265+BG265+BH265)</f>
        <v>0.19893899204244031</v>
      </c>
      <c r="BJ265" s="1">
        <v>2.2000000000000002</v>
      </c>
      <c r="BK265" s="1">
        <v>3.3</v>
      </c>
      <c r="BL265" s="1">
        <v>11.9</v>
      </c>
      <c r="BM265" s="1">
        <v>7.4</v>
      </c>
      <c r="BN265" s="1">
        <v>2.5</v>
      </c>
      <c r="BO265" s="1">
        <v>1.1000000000000001</v>
      </c>
      <c r="BP265" s="1">
        <v>7.1</v>
      </c>
      <c r="BQ265" s="1">
        <v>11.6</v>
      </c>
      <c r="BR265" s="1">
        <v>7</v>
      </c>
      <c r="BS265" s="1">
        <v>4.3</v>
      </c>
      <c r="BT265" s="1">
        <v>9.4</v>
      </c>
      <c r="BU265" s="1">
        <v>5.0999999999999996</v>
      </c>
      <c r="BV265" s="1">
        <v>7.1</v>
      </c>
      <c r="BW265" s="1">
        <v>4.0999999999999996</v>
      </c>
      <c r="BX265" s="1">
        <v>6.8</v>
      </c>
      <c r="BY265" s="1">
        <v>2.5</v>
      </c>
      <c r="BZ265" s="1">
        <v>2.1</v>
      </c>
      <c r="CA265" s="1">
        <v>4.5</v>
      </c>
      <c r="CB265" s="1">
        <f t="shared" si="417"/>
        <v>17.399999999999999</v>
      </c>
      <c r="CC265" s="1">
        <f t="shared" si="418"/>
        <v>62.6</v>
      </c>
      <c r="CD265" s="1">
        <f t="shared" si="419"/>
        <v>20</v>
      </c>
    </row>
    <row r="266" spans="1:82" s="10" customFormat="1" x14ac:dyDescent="0.25">
      <c r="A266" s="7" t="s">
        <v>1680</v>
      </c>
      <c r="B266" t="s">
        <v>1681</v>
      </c>
      <c r="C266" s="1" t="s">
        <v>1682</v>
      </c>
      <c r="D266" s="1" t="s">
        <v>2099</v>
      </c>
      <c r="E266" t="s">
        <v>497</v>
      </c>
      <c r="F266" s="8" t="s">
        <v>498</v>
      </c>
      <c r="G266" s="8" t="s">
        <v>440</v>
      </c>
      <c r="H266" s="8" t="s">
        <v>1683</v>
      </c>
      <c r="I266" s="8" t="s">
        <v>1684</v>
      </c>
      <c r="J266" s="8">
        <v>5487988</v>
      </c>
      <c r="K266" s="8" t="s">
        <v>334</v>
      </c>
      <c r="L266" s="32">
        <v>2.4268054254303109</v>
      </c>
      <c r="M266" s="1">
        <v>3140</v>
      </c>
      <c r="N266" s="102">
        <f t="shared" si="408"/>
        <v>1293.882058732924</v>
      </c>
      <c r="O266" s="1">
        <v>1036</v>
      </c>
      <c r="P266" s="21">
        <v>3.03</v>
      </c>
      <c r="Q266" s="1">
        <v>3140</v>
      </c>
      <c r="R266" s="1">
        <v>44</v>
      </c>
      <c r="S266" s="1">
        <v>8</v>
      </c>
      <c r="T266" s="1">
        <v>130</v>
      </c>
      <c r="U266" s="1">
        <v>6</v>
      </c>
      <c r="V266" s="1">
        <v>67</v>
      </c>
      <c r="W266" s="1">
        <v>25</v>
      </c>
      <c r="X266" s="1">
        <v>37</v>
      </c>
      <c r="Y266" s="1">
        <v>16</v>
      </c>
      <c r="Z266" s="1">
        <v>35</v>
      </c>
      <c r="AA266" s="1">
        <v>45</v>
      </c>
      <c r="AB266" s="1">
        <v>68</v>
      </c>
      <c r="AC266" s="1">
        <v>144</v>
      </c>
      <c r="AD266" s="1">
        <v>131</v>
      </c>
      <c r="AE266" s="1">
        <v>75</v>
      </c>
      <c r="AF266" s="1">
        <v>122</v>
      </c>
      <c r="AG266" s="1">
        <v>83</v>
      </c>
      <c r="AH266" s="106">
        <f t="shared" si="420"/>
        <v>0.17567567567567569</v>
      </c>
      <c r="AI266" s="106">
        <f t="shared" si="421"/>
        <v>7.0463320463320461E-2</v>
      </c>
      <c r="AJ266" s="106">
        <f t="shared" si="422"/>
        <v>0.10907335907335908</v>
      </c>
      <c r="AK266" s="6">
        <f t="shared" si="423"/>
        <v>4.343629343629344E-2</v>
      </c>
      <c r="AL266" s="106">
        <f t="shared" si="424"/>
        <v>0.60135135135135132</v>
      </c>
      <c r="AM266" s="38">
        <v>34935</v>
      </c>
      <c r="AN266" s="38">
        <v>83036</v>
      </c>
      <c r="AO266" s="106">
        <f t="shared" si="425"/>
        <v>0.35521235521235522</v>
      </c>
      <c r="AP266" s="1">
        <v>1036</v>
      </c>
      <c r="AQ266" s="1">
        <v>98</v>
      </c>
      <c r="AR266" s="1">
        <v>836</v>
      </c>
      <c r="AS266" s="1">
        <v>200</v>
      </c>
      <c r="AT266" s="1">
        <v>25</v>
      </c>
      <c r="AU266" s="1">
        <v>0</v>
      </c>
      <c r="AV266" s="1">
        <v>67</v>
      </c>
      <c r="AW266" s="1">
        <v>21</v>
      </c>
      <c r="AX266" s="1">
        <v>2</v>
      </c>
      <c r="AY266" s="1">
        <v>69</v>
      </c>
      <c r="AZ266" s="11">
        <v>54</v>
      </c>
      <c r="BA266" s="1">
        <v>20</v>
      </c>
      <c r="BB266" s="1">
        <v>14</v>
      </c>
      <c r="BC266" s="1">
        <v>58</v>
      </c>
      <c r="BD266" s="1">
        <v>21</v>
      </c>
      <c r="BE266" s="1">
        <v>34</v>
      </c>
      <c r="BF266" s="1">
        <v>467</v>
      </c>
      <c r="BG266" s="1">
        <v>69</v>
      </c>
      <c r="BH266" s="1">
        <v>19</v>
      </c>
      <c r="BI266" s="106">
        <f t="shared" si="426"/>
        <v>0.21595744680851064</v>
      </c>
      <c r="BJ266" s="1">
        <v>6.6</v>
      </c>
      <c r="BK266" s="1">
        <v>7.9</v>
      </c>
      <c r="BL266" s="1">
        <v>6.1</v>
      </c>
      <c r="BM266" s="1">
        <v>9.8000000000000007</v>
      </c>
      <c r="BN266" s="1">
        <v>4.4000000000000004</v>
      </c>
      <c r="BO266" s="1">
        <v>5.3</v>
      </c>
      <c r="BP266" s="1">
        <v>8.8000000000000007</v>
      </c>
      <c r="BQ266" s="1">
        <v>2.6</v>
      </c>
      <c r="BR266" s="1">
        <v>8</v>
      </c>
      <c r="BS266" s="1">
        <v>5.3</v>
      </c>
      <c r="BT266" s="1">
        <v>6.9</v>
      </c>
      <c r="BU266" s="1">
        <v>5.8</v>
      </c>
      <c r="BV266" s="1">
        <v>11.8</v>
      </c>
      <c r="BW266" s="1">
        <v>3.7</v>
      </c>
      <c r="BX266" s="1">
        <v>2.4</v>
      </c>
      <c r="BY266" s="1">
        <v>1.1000000000000001</v>
      </c>
      <c r="BZ266" s="1">
        <v>3.5</v>
      </c>
      <c r="CA266" s="1">
        <v>0.1</v>
      </c>
      <c r="CB266" s="1">
        <f t="shared" si="417"/>
        <v>20.6</v>
      </c>
      <c r="CC266" s="1">
        <f t="shared" si="418"/>
        <v>68.7</v>
      </c>
      <c r="CD266" s="1">
        <f t="shared" si="419"/>
        <v>10.799999999999999</v>
      </c>
    </row>
    <row r="267" spans="1:82" s="18" customFormat="1" x14ac:dyDescent="0.25">
      <c r="A267" s="17" t="s">
        <v>79</v>
      </c>
      <c r="B267" s="42" t="s">
        <v>1984</v>
      </c>
      <c r="D267" s="18" t="s">
        <v>2098</v>
      </c>
      <c r="I267" s="110"/>
      <c r="J267" s="110">
        <v>54079</v>
      </c>
      <c r="K267" s="110" t="s">
        <v>78</v>
      </c>
      <c r="L267" s="34">
        <f>SUM(L259:L266)</f>
        <v>350.11075341625605</v>
      </c>
      <c r="M267" s="17">
        <v>57385</v>
      </c>
      <c r="N267" s="19">
        <f t="shared" si="408"/>
        <v>163.90527694467423</v>
      </c>
      <c r="O267" s="17">
        <v>22075</v>
      </c>
      <c r="P267" s="22">
        <v>2.59</v>
      </c>
      <c r="Q267" s="17">
        <v>57152</v>
      </c>
      <c r="R267" s="17">
        <v>813</v>
      </c>
      <c r="S267" s="17">
        <v>826</v>
      </c>
      <c r="T267" s="17">
        <v>1044</v>
      </c>
      <c r="U267" s="17">
        <v>703</v>
      </c>
      <c r="V267" s="17">
        <v>897</v>
      </c>
      <c r="W267" s="17">
        <v>1042</v>
      </c>
      <c r="X267" s="17">
        <v>1102</v>
      </c>
      <c r="Y267" s="17">
        <v>829</v>
      </c>
      <c r="Z267" s="17">
        <v>779</v>
      </c>
      <c r="AA267" s="17">
        <v>1738</v>
      </c>
      <c r="AB267" s="17">
        <v>1896</v>
      </c>
      <c r="AC267" s="17">
        <v>3410</v>
      </c>
      <c r="AD267" s="17">
        <v>2395</v>
      </c>
      <c r="AE267" s="17">
        <v>1531</v>
      </c>
      <c r="AF267" s="17">
        <v>1673</v>
      </c>
      <c r="AG267" s="17">
        <v>1397</v>
      </c>
      <c r="AH267" s="113">
        <f t="shared" si="420"/>
        <v>0.12154020385050962</v>
      </c>
      <c r="AI267" s="113">
        <f t="shared" si="421"/>
        <v>7.2480181200453006E-2</v>
      </c>
      <c r="AJ267" s="113">
        <f t="shared" si="422"/>
        <v>0.1699660249150623</v>
      </c>
      <c r="AK267" s="113">
        <f t="shared" si="423"/>
        <v>7.873159682899207E-2</v>
      </c>
      <c r="AL267" s="113">
        <f t="shared" si="424"/>
        <v>0.55728199320498306</v>
      </c>
      <c r="AM267" s="37">
        <v>34832</v>
      </c>
      <c r="AN267" s="37">
        <v>68740</v>
      </c>
      <c r="AO267" s="113">
        <f t="shared" si="425"/>
        <v>0.36398640996602494</v>
      </c>
      <c r="AP267" s="17">
        <v>22075</v>
      </c>
      <c r="AQ267" s="17">
        <v>2613</v>
      </c>
      <c r="AR267" s="17">
        <v>18150</v>
      </c>
      <c r="AS267" s="17">
        <v>3925</v>
      </c>
      <c r="AT267" s="17">
        <v>295</v>
      </c>
      <c r="AU267" s="17">
        <v>470</v>
      </c>
      <c r="AV267" s="17">
        <v>1576</v>
      </c>
      <c r="AW267" s="17">
        <v>1160</v>
      </c>
      <c r="AX267" s="17">
        <v>472</v>
      </c>
      <c r="AY267" s="17">
        <v>951</v>
      </c>
      <c r="AZ267" s="112">
        <v>1443</v>
      </c>
      <c r="BA267" s="17">
        <v>821</v>
      </c>
      <c r="BB267" s="17">
        <v>375</v>
      </c>
      <c r="BC267" s="17">
        <v>2246</v>
      </c>
      <c r="BD267" s="17">
        <v>916</v>
      </c>
      <c r="BE267" s="17">
        <v>417</v>
      </c>
      <c r="BF267" s="17">
        <v>9132</v>
      </c>
      <c r="BG267" s="17">
        <v>841</v>
      </c>
      <c r="BH267" s="17">
        <v>307</v>
      </c>
      <c r="BI267" s="113">
        <f t="shared" si="426"/>
        <v>0.1692652413406778</v>
      </c>
      <c r="BJ267" s="17">
        <v>5</v>
      </c>
      <c r="BK267" s="17">
        <v>6.1</v>
      </c>
      <c r="BL267" s="17">
        <v>6.9</v>
      </c>
      <c r="BM267" s="17">
        <v>6.6</v>
      </c>
      <c r="BN267" s="17">
        <v>4.8</v>
      </c>
      <c r="BO267" s="17">
        <v>5.3</v>
      </c>
      <c r="BP267" s="17">
        <v>5.8</v>
      </c>
      <c r="BQ267" s="17">
        <v>6.7</v>
      </c>
      <c r="BR267" s="17">
        <v>6.5</v>
      </c>
      <c r="BS267" s="17">
        <v>6.8</v>
      </c>
      <c r="BT267" s="17">
        <v>6.8</v>
      </c>
      <c r="BU267" s="17">
        <v>6.5</v>
      </c>
      <c r="BV267" s="17">
        <v>7.5</v>
      </c>
      <c r="BW267" s="17">
        <v>6.7</v>
      </c>
      <c r="BX267" s="17">
        <v>4.5999999999999996</v>
      </c>
      <c r="BY267" s="17">
        <v>3.4</v>
      </c>
      <c r="BZ267" s="17">
        <v>2</v>
      </c>
      <c r="CA267" s="17">
        <v>2.1</v>
      </c>
      <c r="CB267" s="112">
        <f t="shared" si="417"/>
        <v>18</v>
      </c>
      <c r="CC267" s="112">
        <f t="shared" si="418"/>
        <v>63.3</v>
      </c>
      <c r="CD267" s="112">
        <f t="shared" si="419"/>
        <v>18.800000000000004</v>
      </c>
    </row>
    <row r="268" spans="1:82" s="25" customFormat="1" x14ac:dyDescent="0.25">
      <c r="A268" s="24" t="s">
        <v>1865</v>
      </c>
      <c r="B268" s="25" t="s">
        <v>1866</v>
      </c>
      <c r="C268" s="26" t="s">
        <v>1867</v>
      </c>
      <c r="D268" s="26" t="s">
        <v>2097</v>
      </c>
      <c r="E268" s="25" t="s">
        <v>532</v>
      </c>
      <c r="F268" s="27" t="s">
        <v>533</v>
      </c>
      <c r="G268" s="27" t="s">
        <v>440</v>
      </c>
      <c r="H268" s="27" t="s">
        <v>1868</v>
      </c>
      <c r="I268" s="27" t="s">
        <v>1869</v>
      </c>
      <c r="J268" s="27" t="s">
        <v>1978</v>
      </c>
      <c r="K268" s="27" t="s">
        <v>1978</v>
      </c>
      <c r="L268" s="33">
        <v>596.66679752658342</v>
      </c>
      <c r="M268" s="26">
        <f>M274-M273-M272-M271-M270-M269</f>
        <v>54132</v>
      </c>
      <c r="N268" s="29">
        <f t="shared" si="408"/>
        <v>90.724002448935067</v>
      </c>
      <c r="O268" s="26">
        <f>O274-O273-O272-O271-O270-O269</f>
        <v>21388</v>
      </c>
      <c r="P268" s="28">
        <f>Q268/O268</f>
        <v>2.4329530577894145</v>
      </c>
      <c r="Q268" s="26">
        <f>Q274-Q273-Q272-Q271-Q270-Q269</f>
        <v>52036</v>
      </c>
      <c r="R268" s="26">
        <f>R274-R273-R272-R271-R270-R269</f>
        <v>2345</v>
      </c>
      <c r="S268" s="26">
        <f t="shared" ref="S268:AG268" si="427">S274-S273-S272-S271-S270-S269</f>
        <v>1225</v>
      </c>
      <c r="T268" s="26">
        <f t="shared" si="427"/>
        <v>1611</v>
      </c>
      <c r="U268" s="26">
        <f t="shared" si="427"/>
        <v>1219</v>
      </c>
      <c r="V268" s="26">
        <f t="shared" si="427"/>
        <v>1059</v>
      </c>
      <c r="W268" s="26">
        <f t="shared" si="427"/>
        <v>1020</v>
      </c>
      <c r="X268" s="26">
        <f t="shared" si="427"/>
        <v>1105</v>
      </c>
      <c r="Y268" s="26">
        <f t="shared" si="427"/>
        <v>911</v>
      </c>
      <c r="Z268" s="26">
        <f t="shared" si="427"/>
        <v>801</v>
      </c>
      <c r="AA268" s="26">
        <f t="shared" si="427"/>
        <v>1532</v>
      </c>
      <c r="AB268" s="26">
        <f t="shared" si="427"/>
        <v>1938</v>
      </c>
      <c r="AC268" s="26">
        <f t="shared" si="427"/>
        <v>2739</v>
      </c>
      <c r="AD268" s="26">
        <f t="shared" si="427"/>
        <v>1774</v>
      </c>
      <c r="AE268" s="26">
        <f t="shared" si="427"/>
        <v>893</v>
      </c>
      <c r="AF268" s="26">
        <f t="shared" si="427"/>
        <v>766</v>
      </c>
      <c r="AG268" s="26">
        <f t="shared" si="427"/>
        <v>450</v>
      </c>
      <c r="AH268" s="121">
        <f t="shared" si="420"/>
        <v>0.24223863848887225</v>
      </c>
      <c r="AI268" s="121">
        <f t="shared" si="421"/>
        <v>0.10650832242378903</v>
      </c>
      <c r="AJ268" s="121">
        <f t="shared" si="422"/>
        <v>0.17939966336263324</v>
      </c>
      <c r="AK268" s="122">
        <f t="shared" si="423"/>
        <v>7.1628950813540301E-2</v>
      </c>
      <c r="AL268" s="121">
        <f t="shared" si="424"/>
        <v>0.40022442491116517</v>
      </c>
      <c r="AM268" s="39">
        <v>25549</v>
      </c>
      <c r="AN268" s="39">
        <v>43150</v>
      </c>
      <c r="AO268" s="121">
        <f t="shared" si="425"/>
        <v>0.52814662427529457</v>
      </c>
      <c r="AP268" s="26">
        <f>AP274-AP273-AP272-AP271-AP270-AP269</f>
        <v>21388</v>
      </c>
      <c r="AQ268" s="26">
        <f t="shared" ref="AQ268:AS268" si="428">AQ274-AQ273-AQ272-AQ271-AQ270-AQ269</f>
        <v>3203</v>
      </c>
      <c r="AR268" s="26">
        <f t="shared" si="428"/>
        <v>17305</v>
      </c>
      <c r="AS268" s="26">
        <f t="shared" si="428"/>
        <v>4083</v>
      </c>
      <c r="AT268" s="26">
        <f>AT274-AT273-AT272-AT271-AT270-AT269</f>
        <v>660</v>
      </c>
      <c r="AU268" s="26">
        <f t="shared" ref="AU268:BC268" si="429">AU274-AU273-AU272-AU271-AU270-AU269</f>
        <v>885</v>
      </c>
      <c r="AV268" s="26">
        <f t="shared" si="429"/>
        <v>2880</v>
      </c>
      <c r="AW268" s="26">
        <f t="shared" si="429"/>
        <v>1411</v>
      </c>
      <c r="AX268" s="26">
        <f t="shared" si="429"/>
        <v>564</v>
      </c>
      <c r="AY268" s="26">
        <f t="shared" si="429"/>
        <v>1107</v>
      </c>
      <c r="AZ268" s="26">
        <f t="shared" si="429"/>
        <v>1783</v>
      </c>
      <c r="BA268" s="26">
        <f t="shared" si="429"/>
        <v>610</v>
      </c>
      <c r="BB268" s="26">
        <f t="shared" si="429"/>
        <v>330</v>
      </c>
      <c r="BC268" s="26">
        <f t="shared" si="429"/>
        <v>2142</v>
      </c>
      <c r="BD268" s="26">
        <f t="shared" ref="BD268" si="430">BD274-BD273-BD272-BD271-BD270-BD269</f>
        <v>1049</v>
      </c>
      <c r="BE268" s="26">
        <f t="shared" ref="BE268" si="431">BE274-BE273-BE272-BE271-BE270-BE269</f>
        <v>190</v>
      </c>
      <c r="BF268" s="26">
        <f t="shared" ref="BF268" si="432">BF274-BF273-BF272-BF271-BF270-BF269</f>
        <v>5939</v>
      </c>
      <c r="BG268" s="26">
        <f t="shared" ref="BG268" si="433">BG274-BG273-BG272-BG271-BG270-BG269</f>
        <v>401</v>
      </c>
      <c r="BH268" s="26">
        <f t="shared" ref="BH268" si="434">BH274-BH273-BH272-BH271-BH270-BH269</f>
        <v>134</v>
      </c>
      <c r="BI268" s="121">
        <f t="shared" si="426"/>
        <v>0.23106796116504855</v>
      </c>
      <c r="BJ268" s="26">
        <v>5.2</v>
      </c>
      <c r="BK268" s="26">
        <v>5.9</v>
      </c>
      <c r="BL268" s="26">
        <v>6.4</v>
      </c>
      <c r="BM268" s="26">
        <v>5.7</v>
      </c>
      <c r="BN268" s="26">
        <v>5.4</v>
      </c>
      <c r="BO268" s="26">
        <v>5.9</v>
      </c>
      <c r="BP268" s="26">
        <v>5.7</v>
      </c>
      <c r="BQ268" s="26">
        <v>6.4</v>
      </c>
      <c r="BR268" s="26">
        <v>6.5</v>
      </c>
      <c r="BS268" s="26">
        <v>6.4</v>
      </c>
      <c r="BT268" s="26">
        <v>6.1</v>
      </c>
      <c r="BU268" s="26">
        <v>6.2</v>
      </c>
      <c r="BV268" s="26">
        <v>7.4</v>
      </c>
      <c r="BW268" s="26">
        <v>7.2</v>
      </c>
      <c r="BX268" s="26">
        <v>5.8</v>
      </c>
      <c r="BY268" s="26">
        <v>3.5</v>
      </c>
      <c r="BZ268" s="26">
        <v>2.2000000000000002</v>
      </c>
      <c r="CA268" s="26">
        <v>2</v>
      </c>
      <c r="CB268" s="115">
        <f t="shared" si="417"/>
        <v>17.5</v>
      </c>
      <c r="CC268" s="115">
        <f t="shared" si="418"/>
        <v>61.7</v>
      </c>
      <c r="CD268" s="115">
        <f t="shared" si="419"/>
        <v>20.7</v>
      </c>
    </row>
    <row r="269" spans="1:82" x14ac:dyDescent="0.25">
      <c r="A269" s="7" t="s">
        <v>529</v>
      </c>
      <c r="B269" t="s">
        <v>530</v>
      </c>
      <c r="C269" s="1" t="s">
        <v>531</v>
      </c>
      <c r="D269" s="1" t="s">
        <v>2099</v>
      </c>
      <c r="E269" t="s">
        <v>532</v>
      </c>
      <c r="F269" s="8" t="s">
        <v>533</v>
      </c>
      <c r="G269" s="8" t="s">
        <v>440</v>
      </c>
      <c r="H269" s="8" t="s">
        <v>534</v>
      </c>
      <c r="I269" s="8" t="s">
        <v>535</v>
      </c>
      <c r="J269" s="8">
        <v>5405332</v>
      </c>
      <c r="K269" s="8" t="s">
        <v>123</v>
      </c>
      <c r="L269" s="32">
        <v>9.5037003669401763</v>
      </c>
      <c r="M269" s="1">
        <v>17261</v>
      </c>
      <c r="N269" s="102">
        <f t="shared" si="408"/>
        <v>1816.2399206149819</v>
      </c>
      <c r="O269" s="1">
        <v>7154</v>
      </c>
      <c r="P269" s="21">
        <v>2.3199999999999998</v>
      </c>
      <c r="Q269" s="1">
        <v>16631</v>
      </c>
      <c r="R269" s="1">
        <v>987</v>
      </c>
      <c r="S269" s="1">
        <v>462</v>
      </c>
      <c r="T269" s="1">
        <v>538</v>
      </c>
      <c r="U269" s="1">
        <v>489</v>
      </c>
      <c r="V269" s="1">
        <v>345</v>
      </c>
      <c r="W269" s="1">
        <v>581</v>
      </c>
      <c r="X269" s="1">
        <v>181</v>
      </c>
      <c r="Y269" s="1">
        <v>244</v>
      </c>
      <c r="Z269" s="1">
        <v>260</v>
      </c>
      <c r="AA269" s="1">
        <v>604</v>
      </c>
      <c r="AB269" s="1">
        <v>451</v>
      </c>
      <c r="AC269" s="1">
        <v>644</v>
      </c>
      <c r="AD269" s="1">
        <v>661</v>
      </c>
      <c r="AE269" s="1">
        <v>207</v>
      </c>
      <c r="AF269" s="1">
        <v>276</v>
      </c>
      <c r="AG269" s="1">
        <v>224</v>
      </c>
      <c r="AH269" s="106">
        <f t="shared" si="420"/>
        <v>0.27774671512440591</v>
      </c>
      <c r="AI269" s="106">
        <f t="shared" si="421"/>
        <v>0.11657813810455689</v>
      </c>
      <c r="AJ269" s="106">
        <f t="shared" si="422"/>
        <v>0.17696393625943527</v>
      </c>
      <c r="AK269" s="6">
        <f t="shared" si="423"/>
        <v>8.4428291864691085E-2</v>
      </c>
      <c r="AL269" s="106">
        <f t="shared" si="424"/>
        <v>0.3442829186469108</v>
      </c>
      <c r="AM269" s="38">
        <v>26701</v>
      </c>
      <c r="AN269" s="38">
        <v>39845</v>
      </c>
      <c r="AO269" s="106">
        <f t="shared" si="425"/>
        <v>0.57128878948839812</v>
      </c>
      <c r="AP269" s="1">
        <v>7154</v>
      </c>
      <c r="AQ269" s="1">
        <v>1341</v>
      </c>
      <c r="AR269" s="1">
        <v>4339</v>
      </c>
      <c r="AS269" s="1">
        <v>2815</v>
      </c>
      <c r="AT269" s="1">
        <v>201</v>
      </c>
      <c r="AU269" s="1">
        <v>315</v>
      </c>
      <c r="AV269" s="1">
        <v>1158</v>
      </c>
      <c r="AW269" s="1">
        <v>525</v>
      </c>
      <c r="AX269" s="1">
        <v>189</v>
      </c>
      <c r="AY269" s="1">
        <v>683</v>
      </c>
      <c r="AZ269" s="11">
        <v>292</v>
      </c>
      <c r="BA269" s="1">
        <v>312</v>
      </c>
      <c r="BB269" s="1">
        <v>65</v>
      </c>
      <c r="BC269" s="1">
        <v>691</v>
      </c>
      <c r="BD269" s="1">
        <v>200</v>
      </c>
      <c r="BE269" s="1">
        <v>126</v>
      </c>
      <c r="BF269" s="1">
        <v>1706</v>
      </c>
      <c r="BG269" s="1">
        <v>201</v>
      </c>
      <c r="BH269" s="1">
        <v>29</v>
      </c>
      <c r="BI269" s="106">
        <f t="shared" si="426"/>
        <v>0.30793366203496192</v>
      </c>
      <c r="BJ269" s="1">
        <v>5.5</v>
      </c>
      <c r="BK269" s="1">
        <v>7.4</v>
      </c>
      <c r="BL269" s="1">
        <v>6.6</v>
      </c>
      <c r="BM269" s="1">
        <v>5.5</v>
      </c>
      <c r="BN269" s="1">
        <v>5.6</v>
      </c>
      <c r="BO269" s="1">
        <v>6.3</v>
      </c>
      <c r="BP269" s="1">
        <v>7.1</v>
      </c>
      <c r="BQ269" s="1">
        <v>5.0999999999999996</v>
      </c>
      <c r="BR269" s="1">
        <v>6.6</v>
      </c>
      <c r="BS269" s="1">
        <v>4.9000000000000004</v>
      </c>
      <c r="BT269" s="1">
        <v>6.4</v>
      </c>
      <c r="BU269" s="1">
        <v>7.1</v>
      </c>
      <c r="BV269" s="1">
        <v>6.7</v>
      </c>
      <c r="BW269" s="1">
        <v>6.9</v>
      </c>
      <c r="BX269" s="1">
        <v>4.8</v>
      </c>
      <c r="BY269" s="1">
        <v>3.2</v>
      </c>
      <c r="BZ269" s="1">
        <v>2.7</v>
      </c>
      <c r="CA269" s="1">
        <v>1.6</v>
      </c>
      <c r="CB269" s="1">
        <f t="shared" si="417"/>
        <v>19.5</v>
      </c>
      <c r="CC269" s="1">
        <f t="shared" si="418"/>
        <v>61.300000000000004</v>
      </c>
      <c r="CD269" s="1">
        <f t="shared" si="419"/>
        <v>19.2</v>
      </c>
    </row>
    <row r="270" spans="1:82" s="10" customFormat="1" x14ac:dyDescent="0.25">
      <c r="A270" s="7" t="s">
        <v>1070</v>
      </c>
      <c r="B270" t="s">
        <v>1071</v>
      </c>
      <c r="C270" s="1" t="s">
        <v>1072</v>
      </c>
      <c r="D270" s="1" t="s">
        <v>2099</v>
      </c>
      <c r="E270" t="s">
        <v>532</v>
      </c>
      <c r="F270" s="8" t="s">
        <v>533</v>
      </c>
      <c r="G270" s="8" t="s">
        <v>440</v>
      </c>
      <c r="H270" s="8" t="s">
        <v>1073</v>
      </c>
      <c r="I270" s="8" t="s">
        <v>1074</v>
      </c>
      <c r="J270" s="8">
        <v>5446468</v>
      </c>
      <c r="K270" s="8" t="s">
        <v>217</v>
      </c>
      <c r="L270" s="32">
        <v>0.50110756564470249</v>
      </c>
      <c r="M270" s="1">
        <v>639</v>
      </c>
      <c r="N270" s="102">
        <f t="shared" si="408"/>
        <v>1275.1753192508504</v>
      </c>
      <c r="O270" s="1">
        <v>191</v>
      </c>
      <c r="P270" s="21">
        <v>3.35</v>
      </c>
      <c r="Q270" s="1">
        <v>639</v>
      </c>
      <c r="R270" s="1">
        <v>51</v>
      </c>
      <c r="S270" s="1">
        <v>15</v>
      </c>
      <c r="T270" s="1">
        <v>0</v>
      </c>
      <c r="U270" s="1">
        <v>8</v>
      </c>
      <c r="V270" s="1">
        <v>45</v>
      </c>
      <c r="W270" s="1">
        <v>35</v>
      </c>
      <c r="X270" s="1">
        <v>7</v>
      </c>
      <c r="Y270" s="1">
        <v>1</v>
      </c>
      <c r="Z270" s="1">
        <v>0</v>
      </c>
      <c r="AA270" s="1">
        <v>0</v>
      </c>
      <c r="AB270" s="1">
        <v>0</v>
      </c>
      <c r="AC270" s="1">
        <v>18</v>
      </c>
      <c r="AD270" s="1">
        <v>10</v>
      </c>
      <c r="AE270" s="1">
        <v>1</v>
      </c>
      <c r="AF270" s="1">
        <v>0</v>
      </c>
      <c r="AG270" s="1">
        <v>0</v>
      </c>
      <c r="AH270" s="106">
        <f t="shared" si="420"/>
        <v>0.34554973821989526</v>
      </c>
      <c r="AI270" s="106">
        <f t="shared" si="421"/>
        <v>0.27748691099476441</v>
      </c>
      <c r="AJ270" s="106">
        <f t="shared" si="422"/>
        <v>0.22513089005235601</v>
      </c>
      <c r="AK270" s="6">
        <f t="shared" si="423"/>
        <v>0</v>
      </c>
      <c r="AL270" s="106">
        <f t="shared" si="424"/>
        <v>0.15183246073298429</v>
      </c>
      <c r="AM270" s="38">
        <v>12599</v>
      </c>
      <c r="AN270" s="38">
        <v>26629</v>
      </c>
      <c r="AO270" s="106">
        <f t="shared" si="425"/>
        <v>0.84816753926701571</v>
      </c>
      <c r="AP270" s="1">
        <v>191</v>
      </c>
      <c r="AQ270" s="1">
        <v>23</v>
      </c>
      <c r="AR270" s="1">
        <v>143</v>
      </c>
      <c r="AS270" s="1">
        <v>48</v>
      </c>
      <c r="AT270" s="1">
        <v>1</v>
      </c>
      <c r="AU270" s="1">
        <v>0</v>
      </c>
      <c r="AV270" s="1">
        <v>57</v>
      </c>
      <c r="AW270" s="1">
        <v>55</v>
      </c>
      <c r="AX270" s="1">
        <v>5</v>
      </c>
      <c r="AY270" s="1">
        <v>19</v>
      </c>
      <c r="AZ270" s="11">
        <v>8</v>
      </c>
      <c r="BA270" s="1">
        <v>0</v>
      </c>
      <c r="BB270" s="1">
        <v>0</v>
      </c>
      <c r="BC270" s="1">
        <v>0</v>
      </c>
      <c r="BD270" s="1">
        <v>0</v>
      </c>
      <c r="BE270" s="1">
        <v>0</v>
      </c>
      <c r="BF270" s="1">
        <v>29</v>
      </c>
      <c r="BG270" s="1">
        <v>0</v>
      </c>
      <c r="BH270" s="1">
        <v>0</v>
      </c>
      <c r="BI270" s="106">
        <f t="shared" si="426"/>
        <v>0.43678160919540232</v>
      </c>
      <c r="BJ270" s="1">
        <v>6.1</v>
      </c>
      <c r="BK270" s="1">
        <v>21.8</v>
      </c>
      <c r="BL270" s="1">
        <v>8.8000000000000007</v>
      </c>
      <c r="BM270" s="1">
        <v>8.5</v>
      </c>
      <c r="BN270" s="1">
        <v>6.3</v>
      </c>
      <c r="BO270" s="1">
        <v>1.9</v>
      </c>
      <c r="BP270" s="1">
        <v>2.5</v>
      </c>
      <c r="BQ270" s="1">
        <v>1.1000000000000001</v>
      </c>
      <c r="BR270" s="1">
        <v>4.0999999999999996</v>
      </c>
      <c r="BS270" s="1">
        <v>0</v>
      </c>
      <c r="BT270" s="1">
        <v>4.7</v>
      </c>
      <c r="BU270" s="1">
        <v>5.6</v>
      </c>
      <c r="BV270" s="1">
        <v>12.2</v>
      </c>
      <c r="BW270" s="1">
        <v>10.199999999999999</v>
      </c>
      <c r="BX270" s="1">
        <v>1.7</v>
      </c>
      <c r="BY270" s="1">
        <v>3.4</v>
      </c>
      <c r="BZ270" s="1">
        <v>0.8</v>
      </c>
      <c r="CA270" s="1">
        <v>0.5</v>
      </c>
      <c r="CB270" s="1">
        <f t="shared" si="417"/>
        <v>36.700000000000003</v>
      </c>
      <c r="CC270" s="1">
        <f t="shared" si="418"/>
        <v>46.899999999999991</v>
      </c>
      <c r="CD270" s="1">
        <f t="shared" si="419"/>
        <v>16.599999999999998</v>
      </c>
    </row>
    <row r="271" spans="1:82" x14ac:dyDescent="0.25">
      <c r="A271" s="7" t="s">
        <v>1095</v>
      </c>
      <c r="B271" t="s">
        <v>1096</v>
      </c>
      <c r="C271" s="1" t="s">
        <v>1097</v>
      </c>
      <c r="D271" s="1" t="s">
        <v>2099</v>
      </c>
      <c r="E271" t="s">
        <v>532</v>
      </c>
      <c r="F271" s="8" t="s">
        <v>533</v>
      </c>
      <c r="G271" s="8" t="s">
        <v>440</v>
      </c>
      <c r="H271" s="8" t="s">
        <v>1098</v>
      </c>
      <c r="I271" s="8" t="s">
        <v>1099</v>
      </c>
      <c r="J271" s="8">
        <v>5449492</v>
      </c>
      <c r="K271" s="8" t="s">
        <v>222</v>
      </c>
      <c r="L271" s="32">
        <v>0.86354163325627753</v>
      </c>
      <c r="M271" s="1">
        <v>1546</v>
      </c>
      <c r="N271" s="102">
        <f t="shared" si="408"/>
        <v>1790.3016374210945</v>
      </c>
      <c r="O271" s="1">
        <v>587</v>
      </c>
      <c r="P271" s="21">
        <v>2.63</v>
      </c>
      <c r="Q271" s="1">
        <v>1546</v>
      </c>
      <c r="R271" s="1">
        <v>50</v>
      </c>
      <c r="S271" s="1">
        <v>48</v>
      </c>
      <c r="T271" s="1">
        <v>70</v>
      </c>
      <c r="U271" s="1">
        <v>41</v>
      </c>
      <c r="V271" s="1">
        <v>30</v>
      </c>
      <c r="W271" s="1">
        <v>37</v>
      </c>
      <c r="X271" s="1">
        <v>20</v>
      </c>
      <c r="Y271" s="1">
        <v>0</v>
      </c>
      <c r="Z271" s="1">
        <v>21</v>
      </c>
      <c r="AA271" s="1">
        <v>38</v>
      </c>
      <c r="AB271" s="1">
        <v>81</v>
      </c>
      <c r="AC271" s="1">
        <v>42</v>
      </c>
      <c r="AD271" s="1">
        <v>49</v>
      </c>
      <c r="AE271" s="1">
        <v>9</v>
      </c>
      <c r="AF271" s="1">
        <v>33</v>
      </c>
      <c r="AG271" s="1">
        <v>18</v>
      </c>
      <c r="AH271" s="106">
        <f t="shared" si="420"/>
        <v>0.28620102214650767</v>
      </c>
      <c r="AI271" s="106">
        <f t="shared" si="421"/>
        <v>0.12095400340715502</v>
      </c>
      <c r="AJ271" s="106">
        <f t="shared" si="422"/>
        <v>0.13287904599659284</v>
      </c>
      <c r="AK271" s="6">
        <f t="shared" si="423"/>
        <v>6.4735945485519586E-2</v>
      </c>
      <c r="AL271" s="106">
        <f t="shared" si="424"/>
        <v>0.39522998296422485</v>
      </c>
      <c r="AM271" s="38">
        <v>23303</v>
      </c>
      <c r="AN271" s="38">
        <v>39688</v>
      </c>
      <c r="AO271" s="106">
        <f t="shared" si="425"/>
        <v>0.54003407155025551</v>
      </c>
      <c r="AP271" s="1">
        <v>587</v>
      </c>
      <c r="AQ271" s="1">
        <v>89</v>
      </c>
      <c r="AR271" s="1">
        <v>411</v>
      </c>
      <c r="AS271" s="1">
        <v>176</v>
      </c>
      <c r="AT271" s="1">
        <v>28</v>
      </c>
      <c r="AU271" s="1">
        <v>24</v>
      </c>
      <c r="AV271" s="1">
        <v>109</v>
      </c>
      <c r="AW271" s="1">
        <v>39</v>
      </c>
      <c r="AX271" s="1">
        <v>0</v>
      </c>
      <c r="AY271" s="1">
        <v>55</v>
      </c>
      <c r="AZ271" s="11">
        <v>28</v>
      </c>
      <c r="BA271" s="1">
        <v>13</v>
      </c>
      <c r="BB271" s="1">
        <v>0</v>
      </c>
      <c r="BC271" s="1">
        <v>82</v>
      </c>
      <c r="BD271" s="1">
        <v>37</v>
      </c>
      <c r="BE271" s="1">
        <v>0</v>
      </c>
      <c r="BF271" s="1">
        <v>143</v>
      </c>
      <c r="BG271" s="1">
        <v>8</v>
      </c>
      <c r="BH271" s="1">
        <v>0</v>
      </c>
      <c r="BI271" s="106">
        <f t="shared" si="426"/>
        <v>0.28975265017667845</v>
      </c>
      <c r="BJ271" s="1">
        <v>11.6</v>
      </c>
      <c r="BK271" s="1">
        <v>8.9</v>
      </c>
      <c r="BL271" s="1">
        <v>8.4</v>
      </c>
      <c r="BM271" s="1">
        <v>2.1</v>
      </c>
      <c r="BN271" s="1">
        <v>4.3</v>
      </c>
      <c r="BO271" s="1">
        <v>7.2</v>
      </c>
      <c r="BP271" s="1">
        <v>6.5</v>
      </c>
      <c r="BQ271" s="1">
        <v>8.6</v>
      </c>
      <c r="BR271" s="1">
        <v>3.3</v>
      </c>
      <c r="BS271" s="1">
        <v>7.9</v>
      </c>
      <c r="BT271" s="1">
        <v>3.2</v>
      </c>
      <c r="BU271" s="1">
        <v>3.7</v>
      </c>
      <c r="BV271" s="1">
        <v>3.8</v>
      </c>
      <c r="BW271" s="1">
        <v>7.6</v>
      </c>
      <c r="BX271" s="1">
        <v>7.2</v>
      </c>
      <c r="BY271" s="1">
        <v>2.2999999999999998</v>
      </c>
      <c r="BZ271" s="1">
        <v>1.1000000000000001</v>
      </c>
      <c r="CA271" s="1">
        <v>2.2999999999999998</v>
      </c>
      <c r="CB271" s="1">
        <f t="shared" si="417"/>
        <v>28.9</v>
      </c>
      <c r="CC271" s="1">
        <f t="shared" si="418"/>
        <v>50.6</v>
      </c>
      <c r="CD271" s="1">
        <f t="shared" si="419"/>
        <v>20.500000000000004</v>
      </c>
    </row>
    <row r="272" spans="1:82" x14ac:dyDescent="0.25">
      <c r="A272" s="7" t="s">
        <v>1407</v>
      </c>
      <c r="B272" t="s">
        <v>1408</v>
      </c>
      <c r="C272" s="1" t="s">
        <v>1409</v>
      </c>
      <c r="D272" s="1" t="s">
        <v>2099</v>
      </c>
      <c r="E272" t="s">
        <v>532</v>
      </c>
      <c r="F272" s="8" t="s">
        <v>533</v>
      </c>
      <c r="G272" s="8" t="s">
        <v>440</v>
      </c>
      <c r="H272" s="8" t="s">
        <v>1410</v>
      </c>
      <c r="I272" s="8" t="s">
        <v>1411</v>
      </c>
      <c r="J272" s="8">
        <v>5467996</v>
      </c>
      <c r="K272" s="8" t="s">
        <v>281</v>
      </c>
      <c r="L272" s="32">
        <v>0.31330647432157038</v>
      </c>
      <c r="M272" s="1">
        <v>109</v>
      </c>
      <c r="N272" s="102">
        <f t="shared" si="408"/>
        <v>347.90216268599983</v>
      </c>
      <c r="O272" s="1">
        <v>51</v>
      </c>
      <c r="P272" s="21">
        <v>2.14</v>
      </c>
      <c r="Q272" s="1">
        <v>109</v>
      </c>
      <c r="R272" s="1">
        <v>2</v>
      </c>
      <c r="S272" s="1">
        <v>10</v>
      </c>
      <c r="T272" s="1">
        <v>10</v>
      </c>
      <c r="U272" s="1">
        <v>3</v>
      </c>
      <c r="V272" s="1">
        <v>3</v>
      </c>
      <c r="W272" s="1">
        <v>2</v>
      </c>
      <c r="X272" s="1">
        <v>0</v>
      </c>
      <c r="Y272" s="1">
        <v>1</v>
      </c>
      <c r="Z272" s="1">
        <v>0</v>
      </c>
      <c r="AA272" s="1">
        <v>11</v>
      </c>
      <c r="AB272" s="1">
        <v>3</v>
      </c>
      <c r="AC272" s="1">
        <v>2</v>
      </c>
      <c r="AD272" s="1">
        <v>4</v>
      </c>
      <c r="AE272" s="1">
        <v>0</v>
      </c>
      <c r="AF272" s="1">
        <v>0</v>
      </c>
      <c r="AG272" s="1">
        <v>0</v>
      </c>
      <c r="AH272" s="106">
        <f t="shared" si="420"/>
        <v>0.43137254901960786</v>
      </c>
      <c r="AI272" s="106">
        <f t="shared" si="421"/>
        <v>0.11764705882352941</v>
      </c>
      <c r="AJ272" s="106">
        <f t="shared" si="422"/>
        <v>5.8823529411764705E-2</v>
      </c>
      <c r="AK272" s="6">
        <f t="shared" si="423"/>
        <v>0.21568627450980393</v>
      </c>
      <c r="AL272" s="106">
        <f t="shared" si="424"/>
        <v>0.17647058823529413</v>
      </c>
      <c r="AM272" s="38">
        <v>17423</v>
      </c>
      <c r="AN272" s="38" t="s">
        <v>2009</v>
      </c>
      <c r="AO272" s="106">
        <f t="shared" si="425"/>
        <v>0.60784313725490191</v>
      </c>
      <c r="AP272" s="1">
        <v>51</v>
      </c>
      <c r="AQ272" s="1">
        <v>22</v>
      </c>
      <c r="AR272" s="1">
        <v>37</v>
      </c>
      <c r="AS272" s="1">
        <v>14</v>
      </c>
      <c r="AT272" s="1">
        <v>3</v>
      </c>
      <c r="AU272" s="1">
        <v>10</v>
      </c>
      <c r="AV272" s="1">
        <v>9</v>
      </c>
      <c r="AW272" s="1">
        <v>6</v>
      </c>
      <c r="AX272" s="1">
        <v>2</v>
      </c>
      <c r="AY272" s="1">
        <v>0</v>
      </c>
      <c r="AZ272" s="11">
        <v>1</v>
      </c>
      <c r="BA272" s="1">
        <v>0</v>
      </c>
      <c r="BB272" s="1">
        <v>0</v>
      </c>
      <c r="BC272" s="1">
        <v>11</v>
      </c>
      <c r="BD272" s="1">
        <v>0</v>
      </c>
      <c r="BE272" s="1">
        <v>0</v>
      </c>
      <c r="BF272" s="1">
        <v>6</v>
      </c>
      <c r="BG272" s="1">
        <v>0</v>
      </c>
      <c r="BH272" s="1">
        <v>0</v>
      </c>
      <c r="BI272" s="106">
        <f t="shared" si="426"/>
        <v>0.1875</v>
      </c>
      <c r="BJ272" s="1">
        <v>0</v>
      </c>
      <c r="BK272" s="1">
        <v>0</v>
      </c>
      <c r="BL272" s="1">
        <v>2.8</v>
      </c>
      <c r="BM272" s="1">
        <v>15.6</v>
      </c>
      <c r="BN272" s="1">
        <v>19.3</v>
      </c>
      <c r="BO272" s="1">
        <v>2.8</v>
      </c>
      <c r="BP272" s="1">
        <v>0</v>
      </c>
      <c r="BQ272" s="1">
        <v>2.8</v>
      </c>
      <c r="BR272" s="1">
        <v>2.8</v>
      </c>
      <c r="BS272" s="1">
        <v>12.8</v>
      </c>
      <c r="BT272" s="1">
        <v>7.3</v>
      </c>
      <c r="BU272" s="1">
        <v>11.9</v>
      </c>
      <c r="BV272" s="1">
        <v>2.8</v>
      </c>
      <c r="BW272" s="1">
        <v>3.7</v>
      </c>
      <c r="BX272" s="1">
        <v>7.3</v>
      </c>
      <c r="BY272" s="1">
        <v>2.8</v>
      </c>
      <c r="BZ272" s="1">
        <v>3.7</v>
      </c>
      <c r="CA272" s="1">
        <v>1.8</v>
      </c>
      <c r="CB272" s="1">
        <f t="shared" si="417"/>
        <v>2.8</v>
      </c>
      <c r="CC272" s="1">
        <f t="shared" si="418"/>
        <v>78.099999999999994</v>
      </c>
      <c r="CD272" s="1">
        <f t="shared" si="419"/>
        <v>19.3</v>
      </c>
    </row>
    <row r="273" spans="1:82" x14ac:dyDescent="0.25">
      <c r="A273" s="7" t="s">
        <v>1500</v>
      </c>
      <c r="B273" t="s">
        <v>1501</v>
      </c>
      <c r="C273" s="1" t="s">
        <v>1502</v>
      </c>
      <c r="D273" s="1" t="s">
        <v>2099</v>
      </c>
      <c r="E273" t="s">
        <v>532</v>
      </c>
      <c r="F273" s="8" t="s">
        <v>533</v>
      </c>
      <c r="G273" s="8" t="s">
        <v>440</v>
      </c>
      <c r="H273" s="8" t="s">
        <v>1503</v>
      </c>
      <c r="I273" s="8" t="s">
        <v>1504</v>
      </c>
      <c r="J273" s="8">
        <v>5475172</v>
      </c>
      <c r="K273" s="8" t="s">
        <v>299</v>
      </c>
      <c r="L273" s="32">
        <v>0.69766590082706981</v>
      </c>
      <c r="M273" s="1">
        <v>1242</v>
      </c>
      <c r="N273" s="102">
        <f t="shared" si="408"/>
        <v>1780.2217343969833</v>
      </c>
      <c r="O273" s="1">
        <v>662</v>
      </c>
      <c r="P273" s="21">
        <v>1.88</v>
      </c>
      <c r="Q273" s="1">
        <v>1242</v>
      </c>
      <c r="R273" s="1">
        <v>132</v>
      </c>
      <c r="S273" s="1">
        <v>86</v>
      </c>
      <c r="T273" s="1">
        <v>54</v>
      </c>
      <c r="U273" s="1">
        <v>37</v>
      </c>
      <c r="V273" s="1">
        <v>38</v>
      </c>
      <c r="W273" s="1">
        <v>150</v>
      </c>
      <c r="X273" s="1">
        <v>35</v>
      </c>
      <c r="Y273" s="1">
        <v>8</v>
      </c>
      <c r="Z273" s="1">
        <v>24</v>
      </c>
      <c r="AA273" s="1">
        <v>33</v>
      </c>
      <c r="AB273" s="1">
        <v>11</v>
      </c>
      <c r="AC273" s="1">
        <v>0</v>
      </c>
      <c r="AD273" s="1">
        <v>24</v>
      </c>
      <c r="AE273" s="1">
        <v>30</v>
      </c>
      <c r="AF273" s="1">
        <v>0</v>
      </c>
      <c r="AG273" s="1">
        <v>0</v>
      </c>
      <c r="AH273" s="106">
        <f t="shared" si="420"/>
        <v>0.41087613293051362</v>
      </c>
      <c r="AI273" s="106">
        <f t="shared" si="421"/>
        <v>0.11329305135951662</v>
      </c>
      <c r="AJ273" s="106">
        <f t="shared" si="422"/>
        <v>0.32779456193353473</v>
      </c>
      <c r="AK273" s="6">
        <f t="shared" si="423"/>
        <v>4.9848942598187312E-2</v>
      </c>
      <c r="AL273" s="106">
        <f t="shared" si="424"/>
        <v>9.8187311178247735E-2</v>
      </c>
      <c r="AM273" s="38">
        <v>15900</v>
      </c>
      <c r="AN273" s="38">
        <v>28462</v>
      </c>
      <c r="AO273" s="106">
        <f t="shared" si="425"/>
        <v>0.85196374622356497</v>
      </c>
      <c r="AP273" s="1">
        <v>662</v>
      </c>
      <c r="AQ273" s="1">
        <v>82</v>
      </c>
      <c r="AR273" s="1">
        <v>332</v>
      </c>
      <c r="AS273" s="1">
        <v>330</v>
      </c>
      <c r="AT273" s="1">
        <v>25</v>
      </c>
      <c r="AU273" s="1">
        <v>49</v>
      </c>
      <c r="AV273" s="1">
        <v>189</v>
      </c>
      <c r="AW273" s="1">
        <v>77</v>
      </c>
      <c r="AX273" s="1">
        <v>15</v>
      </c>
      <c r="AY273" s="1">
        <v>21</v>
      </c>
      <c r="AZ273" s="11">
        <v>49</v>
      </c>
      <c r="BA273" s="1">
        <v>13</v>
      </c>
      <c r="BB273" s="1">
        <v>5</v>
      </c>
      <c r="BC273" s="1">
        <v>22</v>
      </c>
      <c r="BD273" s="1">
        <v>0</v>
      </c>
      <c r="BE273" s="1">
        <v>6</v>
      </c>
      <c r="BF273" s="1">
        <v>54</v>
      </c>
      <c r="BG273" s="1">
        <v>0</v>
      </c>
      <c r="BH273" s="1">
        <v>0</v>
      </c>
      <c r="BI273" s="106">
        <f t="shared" si="426"/>
        <v>0.42095238095238097</v>
      </c>
      <c r="BJ273" s="1">
        <v>3.5</v>
      </c>
      <c r="BK273" s="1">
        <v>5.2</v>
      </c>
      <c r="BL273" s="1">
        <v>5.7</v>
      </c>
      <c r="BM273" s="1">
        <v>4.3</v>
      </c>
      <c r="BN273" s="1">
        <v>5.8</v>
      </c>
      <c r="BO273" s="1">
        <v>3.9</v>
      </c>
      <c r="BP273" s="1">
        <v>1.9</v>
      </c>
      <c r="BQ273" s="1">
        <v>5.2</v>
      </c>
      <c r="BR273" s="1">
        <v>4.7</v>
      </c>
      <c r="BS273" s="1">
        <v>11</v>
      </c>
      <c r="BT273" s="1">
        <v>3.1</v>
      </c>
      <c r="BU273" s="1">
        <v>10.8</v>
      </c>
      <c r="BV273" s="1">
        <v>5.5</v>
      </c>
      <c r="BW273" s="1">
        <v>2.2000000000000002</v>
      </c>
      <c r="BX273" s="1">
        <v>5.9</v>
      </c>
      <c r="BY273" s="1">
        <v>7.4</v>
      </c>
      <c r="BZ273" s="1">
        <v>7.9</v>
      </c>
      <c r="CA273" s="1">
        <v>6</v>
      </c>
      <c r="CB273" s="1">
        <f t="shared" si="417"/>
        <v>14.399999999999999</v>
      </c>
      <c r="CC273" s="1">
        <f t="shared" si="418"/>
        <v>56.2</v>
      </c>
      <c r="CD273" s="1">
        <f t="shared" si="419"/>
        <v>29.400000000000002</v>
      </c>
    </row>
    <row r="274" spans="1:82" s="18" customFormat="1" x14ac:dyDescent="0.25">
      <c r="A274" s="17" t="s">
        <v>81</v>
      </c>
      <c r="B274" s="42" t="s">
        <v>1984</v>
      </c>
      <c r="D274" s="18" t="s">
        <v>2098</v>
      </c>
      <c r="I274" s="110"/>
      <c r="J274" s="110">
        <v>54081</v>
      </c>
      <c r="K274" s="110" t="s">
        <v>80</v>
      </c>
      <c r="L274" s="34">
        <f>SUM(L268:L273)</f>
        <v>608.54611946757325</v>
      </c>
      <c r="M274" s="17">
        <v>74929</v>
      </c>
      <c r="N274" s="19">
        <f t="shared" si="408"/>
        <v>123.12789056243852</v>
      </c>
      <c r="O274" s="17">
        <v>30033</v>
      </c>
      <c r="P274" s="22">
        <v>2.4</v>
      </c>
      <c r="Q274" s="17">
        <v>72203</v>
      </c>
      <c r="R274" s="17">
        <v>3567</v>
      </c>
      <c r="S274" s="17">
        <v>1846</v>
      </c>
      <c r="T274" s="17">
        <v>2283</v>
      </c>
      <c r="U274" s="17">
        <v>1797</v>
      </c>
      <c r="V274" s="17">
        <v>1520</v>
      </c>
      <c r="W274" s="17">
        <v>1825</v>
      </c>
      <c r="X274" s="17">
        <v>1348</v>
      </c>
      <c r="Y274" s="17">
        <v>1165</v>
      </c>
      <c r="Z274" s="17">
        <v>1106</v>
      </c>
      <c r="AA274" s="17">
        <v>2218</v>
      </c>
      <c r="AB274" s="17">
        <v>2484</v>
      </c>
      <c r="AC274" s="17">
        <v>3445</v>
      </c>
      <c r="AD274" s="17">
        <v>2522</v>
      </c>
      <c r="AE274" s="17">
        <v>1140</v>
      </c>
      <c r="AF274" s="17">
        <v>1075</v>
      </c>
      <c r="AG274" s="17">
        <v>692</v>
      </c>
      <c r="AH274" s="113">
        <f t="shared" si="420"/>
        <v>0.25625145673092931</v>
      </c>
      <c r="AI274" s="113">
        <f t="shared" si="421"/>
        <v>0.11044517697199747</v>
      </c>
      <c r="AJ274" s="113">
        <f t="shared" si="422"/>
        <v>0.18126727266673326</v>
      </c>
      <c r="AK274" s="113">
        <f t="shared" si="423"/>
        <v>7.385209602770286E-2</v>
      </c>
      <c r="AL274" s="113">
        <f t="shared" si="424"/>
        <v>0.3781839976026371</v>
      </c>
      <c r="AM274" s="37">
        <v>25549</v>
      </c>
      <c r="AN274" s="37">
        <v>43150</v>
      </c>
      <c r="AO274" s="113">
        <f t="shared" si="425"/>
        <v>0.54796390636966008</v>
      </c>
      <c r="AP274" s="17">
        <v>30033</v>
      </c>
      <c r="AQ274" s="17">
        <v>4760</v>
      </c>
      <c r="AR274" s="17">
        <v>22567</v>
      </c>
      <c r="AS274" s="17">
        <v>7466</v>
      </c>
      <c r="AT274" s="17">
        <v>918</v>
      </c>
      <c r="AU274" s="17">
        <v>1283</v>
      </c>
      <c r="AV274" s="17">
        <v>4402</v>
      </c>
      <c r="AW274" s="17">
        <v>2113</v>
      </c>
      <c r="AX274" s="17">
        <v>775</v>
      </c>
      <c r="AY274" s="17">
        <v>1885</v>
      </c>
      <c r="AZ274" s="112">
        <v>2161</v>
      </c>
      <c r="BA274" s="17">
        <v>948</v>
      </c>
      <c r="BB274" s="17">
        <v>400</v>
      </c>
      <c r="BC274" s="17">
        <v>2948</v>
      </c>
      <c r="BD274" s="17">
        <v>1286</v>
      </c>
      <c r="BE274" s="17">
        <v>322</v>
      </c>
      <c r="BF274" s="17">
        <v>7877</v>
      </c>
      <c r="BG274" s="17">
        <v>610</v>
      </c>
      <c r="BH274" s="17">
        <v>163</v>
      </c>
      <c r="BI274" s="113">
        <f t="shared" si="426"/>
        <v>0.25531308960165178</v>
      </c>
      <c r="BJ274" s="17">
        <v>5.2</v>
      </c>
      <c r="BK274" s="17">
        <v>5.9</v>
      </c>
      <c r="BL274" s="17">
        <v>6.4</v>
      </c>
      <c r="BM274" s="17">
        <v>5.7</v>
      </c>
      <c r="BN274" s="17">
        <v>5.4</v>
      </c>
      <c r="BO274" s="17">
        <v>5.9</v>
      </c>
      <c r="BP274" s="17">
        <v>5.7</v>
      </c>
      <c r="BQ274" s="17">
        <v>6.4</v>
      </c>
      <c r="BR274" s="17">
        <v>6.5</v>
      </c>
      <c r="BS274" s="17">
        <v>6.4</v>
      </c>
      <c r="BT274" s="17">
        <v>6.1</v>
      </c>
      <c r="BU274" s="17">
        <v>6.2</v>
      </c>
      <c r="BV274" s="17">
        <v>7.4</v>
      </c>
      <c r="BW274" s="17">
        <v>7.2</v>
      </c>
      <c r="BX274" s="17">
        <v>5.8</v>
      </c>
      <c r="BY274" s="17">
        <v>3.5</v>
      </c>
      <c r="BZ274" s="17">
        <v>2.2000000000000002</v>
      </c>
      <c r="CA274" s="17">
        <v>2</v>
      </c>
      <c r="CB274" s="112">
        <f t="shared" si="417"/>
        <v>17.5</v>
      </c>
      <c r="CC274" s="112">
        <f t="shared" si="418"/>
        <v>61.7</v>
      </c>
      <c r="CD274" s="112">
        <f t="shared" si="419"/>
        <v>20.7</v>
      </c>
    </row>
    <row r="275" spans="1:82" s="25" customFormat="1" x14ac:dyDescent="0.25">
      <c r="A275" s="24" t="s">
        <v>1870</v>
      </c>
      <c r="B275" s="25" t="s">
        <v>1871</v>
      </c>
      <c r="C275" s="26" t="s">
        <v>1872</v>
      </c>
      <c r="D275" s="26" t="s">
        <v>2097</v>
      </c>
      <c r="E275" s="25" t="s">
        <v>586</v>
      </c>
      <c r="F275" s="27" t="s">
        <v>587</v>
      </c>
      <c r="G275" s="27" t="s">
        <v>440</v>
      </c>
      <c r="H275" s="27" t="s">
        <v>1873</v>
      </c>
      <c r="I275" s="27" t="s">
        <v>1874</v>
      </c>
      <c r="J275" s="27" t="s">
        <v>1978</v>
      </c>
      <c r="K275" s="27" t="s">
        <v>1978</v>
      </c>
      <c r="L275" s="33">
        <v>1033.117499055533</v>
      </c>
      <c r="M275" s="26">
        <f>M283-M282-M281-M280-M279-M278-M277-M276</f>
        <v>18839</v>
      </c>
      <c r="N275" s="29">
        <f t="shared" si="408"/>
        <v>18.235099122048023</v>
      </c>
      <c r="O275" s="26">
        <f>O283-O282-O281-O280-O279-O278-O277-O276</f>
        <v>6682</v>
      </c>
      <c r="P275" s="28">
        <f>Q275/O275</f>
        <v>2.5805148159233764</v>
      </c>
      <c r="Q275" s="26">
        <f>Q283-Q282-Q281-Q280-Q279-Q278-Q277-Q276</f>
        <v>17243</v>
      </c>
      <c r="R275" s="26">
        <f>R283-R282-R281-R280-R279-R278-R277-R276</f>
        <v>529</v>
      </c>
      <c r="S275" s="26">
        <f t="shared" ref="S275:AG275" si="435">S283-S282-S281-S280-S279-S278-S277-S276</f>
        <v>382</v>
      </c>
      <c r="T275" s="26">
        <f t="shared" si="435"/>
        <v>360</v>
      </c>
      <c r="U275" s="26">
        <f t="shared" si="435"/>
        <v>339</v>
      </c>
      <c r="V275" s="26">
        <f t="shared" si="435"/>
        <v>392</v>
      </c>
      <c r="W275" s="26">
        <f t="shared" si="435"/>
        <v>274</v>
      </c>
      <c r="X275" s="26">
        <f t="shared" si="435"/>
        <v>306</v>
      </c>
      <c r="Y275" s="26">
        <f t="shared" si="435"/>
        <v>301</v>
      </c>
      <c r="Z275" s="26">
        <f t="shared" si="435"/>
        <v>301</v>
      </c>
      <c r="AA275" s="26">
        <f t="shared" si="435"/>
        <v>788</v>
      </c>
      <c r="AB275" s="26">
        <f t="shared" si="435"/>
        <v>794</v>
      </c>
      <c r="AC275" s="26">
        <f t="shared" si="435"/>
        <v>594</v>
      </c>
      <c r="AD275" s="26">
        <f t="shared" si="435"/>
        <v>624</v>
      </c>
      <c r="AE275" s="26">
        <f t="shared" si="435"/>
        <v>185</v>
      </c>
      <c r="AF275" s="26">
        <f t="shared" si="435"/>
        <v>324</v>
      </c>
      <c r="AG275" s="26">
        <f t="shared" si="435"/>
        <v>189</v>
      </c>
      <c r="AH275" s="121">
        <f t="shared" si="420"/>
        <v>0.19021251122418437</v>
      </c>
      <c r="AI275" s="121">
        <f t="shared" si="421"/>
        <v>0.10939838371744987</v>
      </c>
      <c r="AJ275" s="121">
        <f t="shared" si="422"/>
        <v>0.17689314576474111</v>
      </c>
      <c r="AK275" s="122">
        <f t="shared" si="423"/>
        <v>0.11792876384316073</v>
      </c>
      <c r="AL275" s="121">
        <f t="shared" si="424"/>
        <v>0.40556719545046394</v>
      </c>
      <c r="AM275" s="39">
        <v>24888</v>
      </c>
      <c r="AN275" s="39">
        <v>47343</v>
      </c>
      <c r="AO275" s="121">
        <f t="shared" si="425"/>
        <v>0.47650404070637531</v>
      </c>
      <c r="AP275" s="26">
        <f>AP283-AP282-AP281-AP280-AP279-AP278-AP277-AP276</f>
        <v>6682</v>
      </c>
      <c r="AQ275" s="26">
        <f t="shared" ref="AQ275:AS275" si="436">AQ283-AQ282-AQ281-AQ280-AQ279-AQ278-AQ277-AQ276</f>
        <v>2235</v>
      </c>
      <c r="AR275" s="26">
        <f t="shared" si="436"/>
        <v>5387</v>
      </c>
      <c r="AS275" s="26">
        <f t="shared" si="436"/>
        <v>1295</v>
      </c>
      <c r="AT275" s="26">
        <f>AT283-AT282-AT281-AT280-AT279-AT278-AT277-AT276</f>
        <v>248</v>
      </c>
      <c r="AU275" s="26">
        <f t="shared" ref="AU275:BC275" si="437">AU283-AU282-AU281-AU280-AU279-AU278-AU277-AU276</f>
        <v>230</v>
      </c>
      <c r="AV275" s="26">
        <f t="shared" si="437"/>
        <v>554</v>
      </c>
      <c r="AW275" s="26">
        <f t="shared" si="437"/>
        <v>574</v>
      </c>
      <c r="AX275" s="26">
        <f t="shared" si="437"/>
        <v>181</v>
      </c>
      <c r="AY275" s="26">
        <f t="shared" si="437"/>
        <v>225</v>
      </c>
      <c r="AZ275" s="26">
        <f t="shared" si="437"/>
        <v>557</v>
      </c>
      <c r="BA275" s="26">
        <f t="shared" si="437"/>
        <v>208</v>
      </c>
      <c r="BB275" s="26">
        <f t="shared" si="437"/>
        <v>94</v>
      </c>
      <c r="BC275" s="26">
        <f t="shared" si="437"/>
        <v>1301</v>
      </c>
      <c r="BD275" s="26">
        <f t="shared" ref="BD275" si="438">BD283-BD282-BD281-BD280-BD279-BD278-BD277-BD276</f>
        <v>145</v>
      </c>
      <c r="BE275" s="26">
        <f t="shared" ref="BE275" si="439">BE283-BE282-BE281-BE280-BE279-BE278-BE277-BE276</f>
        <v>44</v>
      </c>
      <c r="BF275" s="26">
        <f t="shared" ref="BF275" si="440">BF283-BF282-BF281-BF280-BF279-BF278-BF277-BF276</f>
        <v>1866</v>
      </c>
      <c r="BG275" s="26">
        <f t="shared" ref="BG275" si="441">BG283-BG282-BG281-BG280-BG279-BG278-BG277-BG276</f>
        <v>8</v>
      </c>
      <c r="BH275" s="26">
        <f t="shared" ref="BH275" si="442">BH283-BH282-BH281-BH280-BH279-BH278-BH277-BH276</f>
        <v>13</v>
      </c>
      <c r="BI275" s="121">
        <f t="shared" si="426"/>
        <v>0.14884763124199743</v>
      </c>
      <c r="BJ275" s="26">
        <v>4.9000000000000004</v>
      </c>
      <c r="BK275" s="26">
        <v>5.3</v>
      </c>
      <c r="BL275" s="26">
        <v>5.4</v>
      </c>
      <c r="BM275" s="26">
        <v>5.8</v>
      </c>
      <c r="BN275" s="26">
        <v>5.5</v>
      </c>
      <c r="BO275" s="26">
        <v>6.2</v>
      </c>
      <c r="BP275" s="26">
        <v>5.7</v>
      </c>
      <c r="BQ275" s="26">
        <v>6</v>
      </c>
      <c r="BR275" s="26">
        <v>5.4</v>
      </c>
      <c r="BS275" s="26">
        <v>6.3</v>
      </c>
      <c r="BT275" s="26">
        <v>6.7</v>
      </c>
      <c r="BU275" s="26">
        <v>5.8</v>
      </c>
      <c r="BV275" s="26">
        <v>8.8000000000000007</v>
      </c>
      <c r="BW275" s="26">
        <v>7.2</v>
      </c>
      <c r="BX275" s="26">
        <v>5.9</v>
      </c>
      <c r="BY275" s="26">
        <v>3.7</v>
      </c>
      <c r="BZ275" s="26">
        <v>3</v>
      </c>
      <c r="CA275" s="26">
        <v>2.4</v>
      </c>
      <c r="CB275" s="115">
        <f t="shared" si="417"/>
        <v>15.6</v>
      </c>
      <c r="CC275" s="115">
        <f t="shared" si="418"/>
        <v>62.2</v>
      </c>
      <c r="CD275" s="115">
        <f t="shared" si="419"/>
        <v>22.2</v>
      </c>
    </row>
    <row r="276" spans="1:82" x14ac:dyDescent="0.25">
      <c r="A276" s="7" t="s">
        <v>583</v>
      </c>
      <c r="B276" t="s">
        <v>584</v>
      </c>
      <c r="C276" s="1" t="s">
        <v>585</v>
      </c>
      <c r="D276" s="1" t="s">
        <v>2099</v>
      </c>
      <c r="E276" t="s">
        <v>586</v>
      </c>
      <c r="F276" s="8" t="s">
        <v>587</v>
      </c>
      <c r="G276" s="8" t="s">
        <v>440</v>
      </c>
      <c r="H276" s="8" t="s">
        <v>588</v>
      </c>
      <c r="I276" s="8" t="s">
        <v>589</v>
      </c>
      <c r="J276" s="8">
        <v>5406988</v>
      </c>
      <c r="K276" s="8" t="s">
        <v>131</v>
      </c>
      <c r="L276" s="32">
        <v>0.43882660268623191</v>
      </c>
      <c r="M276" s="1">
        <v>726</v>
      </c>
      <c r="N276" s="102">
        <f t="shared" si="408"/>
        <v>1654.4120059172933</v>
      </c>
      <c r="O276" s="1">
        <v>303</v>
      </c>
      <c r="P276" s="21">
        <v>2.27</v>
      </c>
      <c r="Q276" s="1">
        <v>687</v>
      </c>
      <c r="R276" s="1">
        <v>61</v>
      </c>
      <c r="S276" s="1">
        <v>29</v>
      </c>
      <c r="T276" s="1">
        <v>22</v>
      </c>
      <c r="U276" s="1">
        <v>13</v>
      </c>
      <c r="V276" s="1">
        <v>16</v>
      </c>
      <c r="W276" s="1">
        <v>3</v>
      </c>
      <c r="X276" s="1">
        <v>38</v>
      </c>
      <c r="Y276" s="1">
        <v>14</v>
      </c>
      <c r="Z276" s="1">
        <v>9</v>
      </c>
      <c r="AA276" s="1">
        <v>41</v>
      </c>
      <c r="AB276" s="1">
        <v>11</v>
      </c>
      <c r="AC276" s="1">
        <v>31</v>
      </c>
      <c r="AD276" s="1">
        <v>13</v>
      </c>
      <c r="AE276" s="1">
        <v>2</v>
      </c>
      <c r="AF276" s="1">
        <v>0</v>
      </c>
      <c r="AG276" s="1">
        <v>0</v>
      </c>
      <c r="AH276" s="106">
        <f t="shared" si="420"/>
        <v>0.36963696369636961</v>
      </c>
      <c r="AI276" s="106">
        <f t="shared" si="421"/>
        <v>9.5709570957095716E-2</v>
      </c>
      <c r="AJ276" s="106">
        <f t="shared" si="422"/>
        <v>0.21122112211221122</v>
      </c>
      <c r="AK276" s="6">
        <f t="shared" si="423"/>
        <v>0.13531353135313531</v>
      </c>
      <c r="AL276" s="106">
        <f t="shared" si="424"/>
        <v>0.18811881188118812</v>
      </c>
      <c r="AM276" s="38">
        <v>19024</v>
      </c>
      <c r="AN276" s="38">
        <v>35750</v>
      </c>
      <c r="AO276" s="106">
        <f t="shared" si="425"/>
        <v>0.67656765676567654</v>
      </c>
      <c r="AP276" s="1">
        <v>303</v>
      </c>
      <c r="AQ276" s="1">
        <v>44</v>
      </c>
      <c r="AR276" s="1">
        <v>144</v>
      </c>
      <c r="AS276" s="1">
        <v>159</v>
      </c>
      <c r="AT276" s="1">
        <v>0</v>
      </c>
      <c r="AU276" s="1">
        <v>33</v>
      </c>
      <c r="AV276" s="1">
        <v>61</v>
      </c>
      <c r="AW276" s="1">
        <v>15</v>
      </c>
      <c r="AX276" s="1">
        <v>8</v>
      </c>
      <c r="AY276" s="1">
        <v>9</v>
      </c>
      <c r="AZ276" s="11">
        <v>22</v>
      </c>
      <c r="BA276" s="1">
        <v>34</v>
      </c>
      <c r="BB276" s="1">
        <v>2</v>
      </c>
      <c r="BC276" s="1">
        <v>43</v>
      </c>
      <c r="BD276" s="1">
        <v>6</v>
      </c>
      <c r="BE276" s="1">
        <v>3</v>
      </c>
      <c r="BF276" s="1">
        <v>40</v>
      </c>
      <c r="BG276" s="1">
        <v>6</v>
      </c>
      <c r="BH276" s="1">
        <v>0</v>
      </c>
      <c r="BI276" s="106">
        <f t="shared" si="426"/>
        <v>0.26595744680851063</v>
      </c>
      <c r="BJ276" s="1">
        <v>10.3</v>
      </c>
      <c r="BK276" s="1">
        <v>4.8</v>
      </c>
      <c r="BL276" s="1">
        <v>5.9</v>
      </c>
      <c r="BM276" s="1">
        <v>3.4</v>
      </c>
      <c r="BN276" s="1">
        <v>5.5</v>
      </c>
      <c r="BO276" s="1">
        <v>5.6</v>
      </c>
      <c r="BP276" s="1">
        <v>6.5</v>
      </c>
      <c r="BQ276" s="1">
        <v>4</v>
      </c>
      <c r="BR276" s="1">
        <v>2.8</v>
      </c>
      <c r="BS276" s="1">
        <v>6.2</v>
      </c>
      <c r="BT276" s="1">
        <v>2.9</v>
      </c>
      <c r="BU276" s="1">
        <v>5.2</v>
      </c>
      <c r="BV276" s="1">
        <v>8.3000000000000007</v>
      </c>
      <c r="BW276" s="1">
        <v>7.7</v>
      </c>
      <c r="BX276" s="1">
        <v>9.5</v>
      </c>
      <c r="BY276" s="1">
        <v>4.0999999999999996</v>
      </c>
      <c r="BZ276" s="1">
        <v>4.5</v>
      </c>
      <c r="CA276" s="1">
        <v>2.6</v>
      </c>
      <c r="CB276" s="1">
        <f t="shared" si="417"/>
        <v>21</v>
      </c>
      <c r="CC276" s="1">
        <f t="shared" si="418"/>
        <v>50.400000000000006</v>
      </c>
      <c r="CD276" s="1">
        <f t="shared" si="419"/>
        <v>28.4</v>
      </c>
    </row>
    <row r="277" spans="1:82" x14ac:dyDescent="0.25">
      <c r="A277" s="7" t="s">
        <v>805</v>
      </c>
      <c r="B277" t="s">
        <v>806</v>
      </c>
      <c r="C277" s="1" t="s">
        <v>807</v>
      </c>
      <c r="D277" s="1" t="s">
        <v>2099</v>
      </c>
      <c r="E277" t="s">
        <v>586</v>
      </c>
      <c r="F277" s="8" t="s">
        <v>587</v>
      </c>
      <c r="G277" s="8" t="s">
        <v>440</v>
      </c>
      <c r="H277" s="8" t="s">
        <v>808</v>
      </c>
      <c r="I277" s="8" t="s">
        <v>809</v>
      </c>
      <c r="J277" s="8">
        <v>5424580</v>
      </c>
      <c r="K277" s="8" t="s">
        <v>169</v>
      </c>
      <c r="L277" s="32">
        <v>3.6252214364424442</v>
      </c>
      <c r="M277" s="1">
        <v>6980</v>
      </c>
      <c r="N277" s="102">
        <f t="shared" si="408"/>
        <v>1925.3996265810777</v>
      </c>
      <c r="O277" s="1">
        <v>2500</v>
      </c>
      <c r="P277" s="21">
        <v>2.61</v>
      </c>
      <c r="Q277" s="1">
        <v>6519</v>
      </c>
      <c r="R277" s="1">
        <v>259</v>
      </c>
      <c r="S277" s="1">
        <v>380</v>
      </c>
      <c r="T277" s="1">
        <v>169</v>
      </c>
      <c r="U277" s="1">
        <v>137</v>
      </c>
      <c r="V277" s="1">
        <v>139</v>
      </c>
      <c r="W277" s="1">
        <v>95</v>
      </c>
      <c r="X277" s="1">
        <v>151</v>
      </c>
      <c r="Y277" s="1">
        <v>92</v>
      </c>
      <c r="Z277" s="1">
        <v>83</v>
      </c>
      <c r="AA277" s="1">
        <v>110</v>
      </c>
      <c r="AB277" s="1">
        <v>181</v>
      </c>
      <c r="AC277" s="1">
        <v>309</v>
      </c>
      <c r="AD277" s="1">
        <v>165</v>
      </c>
      <c r="AE277" s="1">
        <v>102</v>
      </c>
      <c r="AF277" s="1">
        <v>65</v>
      </c>
      <c r="AG277" s="1">
        <v>63</v>
      </c>
      <c r="AH277" s="106">
        <f t="shared" si="420"/>
        <v>0.32319999999999999</v>
      </c>
      <c r="AI277" s="106">
        <f t="shared" si="421"/>
        <v>0.1104</v>
      </c>
      <c r="AJ277" s="106">
        <f t="shared" si="422"/>
        <v>0.16839999999999999</v>
      </c>
      <c r="AK277" s="6">
        <f t="shared" si="423"/>
        <v>4.3999999999999997E-2</v>
      </c>
      <c r="AL277" s="106">
        <f t="shared" si="424"/>
        <v>0.35399999999999998</v>
      </c>
      <c r="AM277" s="38">
        <v>23349</v>
      </c>
      <c r="AN277" s="38">
        <v>36909</v>
      </c>
      <c r="AO277" s="106">
        <f t="shared" si="425"/>
        <v>0.60199999999999998</v>
      </c>
      <c r="AP277" s="1">
        <v>2500</v>
      </c>
      <c r="AQ277" s="1">
        <v>740</v>
      </c>
      <c r="AR277" s="1">
        <v>1464</v>
      </c>
      <c r="AS277" s="1">
        <v>1036</v>
      </c>
      <c r="AT277" s="1">
        <v>21</v>
      </c>
      <c r="AU277" s="1">
        <v>61</v>
      </c>
      <c r="AV277" s="1">
        <v>595</v>
      </c>
      <c r="AW277" s="1">
        <v>134</v>
      </c>
      <c r="AX277" s="1">
        <v>132</v>
      </c>
      <c r="AY277" s="1">
        <v>98</v>
      </c>
      <c r="AZ277" s="11">
        <v>171</v>
      </c>
      <c r="BA277" s="1">
        <v>118</v>
      </c>
      <c r="BB277" s="1">
        <v>37</v>
      </c>
      <c r="BC277" s="1">
        <v>180</v>
      </c>
      <c r="BD277" s="1">
        <v>100</v>
      </c>
      <c r="BE277" s="1">
        <v>11</v>
      </c>
      <c r="BF277" s="1">
        <v>618</v>
      </c>
      <c r="BG277" s="1">
        <v>67</v>
      </c>
      <c r="BH277" s="1">
        <v>0</v>
      </c>
      <c r="BI277" s="106">
        <f t="shared" si="426"/>
        <v>0.31626120358514725</v>
      </c>
      <c r="BJ277" s="1">
        <v>6.9</v>
      </c>
      <c r="BK277" s="1">
        <v>5.4</v>
      </c>
      <c r="BL277" s="1">
        <v>5.3</v>
      </c>
      <c r="BM277" s="1">
        <v>9.1999999999999993</v>
      </c>
      <c r="BN277" s="1">
        <v>8.6</v>
      </c>
      <c r="BO277" s="1">
        <v>7.3</v>
      </c>
      <c r="BP277" s="1">
        <v>3.9</v>
      </c>
      <c r="BQ277" s="1">
        <v>6.5</v>
      </c>
      <c r="BR277" s="1">
        <v>7.1</v>
      </c>
      <c r="BS277" s="1">
        <v>6.4</v>
      </c>
      <c r="BT277" s="1">
        <v>4.5999999999999996</v>
      </c>
      <c r="BU277" s="1">
        <v>5.6</v>
      </c>
      <c r="BV277" s="1">
        <v>8</v>
      </c>
      <c r="BW277" s="1">
        <v>5.8</v>
      </c>
      <c r="BX277" s="1">
        <v>4.3</v>
      </c>
      <c r="BY277" s="1">
        <v>2.1</v>
      </c>
      <c r="BZ277" s="1">
        <v>2</v>
      </c>
      <c r="CA277" s="1">
        <v>0.9</v>
      </c>
      <c r="CB277" s="1">
        <f t="shared" si="417"/>
        <v>17.600000000000001</v>
      </c>
      <c r="CC277" s="1">
        <f t="shared" si="418"/>
        <v>67.2</v>
      </c>
      <c r="CD277" s="1">
        <f t="shared" si="419"/>
        <v>15.1</v>
      </c>
    </row>
    <row r="278" spans="1:82" s="18" customFormat="1" x14ac:dyDescent="0.25">
      <c r="A278" s="7" t="s">
        <v>953</v>
      </c>
      <c r="B278" t="s">
        <v>954</v>
      </c>
      <c r="C278" s="1" t="s">
        <v>955</v>
      </c>
      <c r="D278" s="1" t="s">
        <v>2099</v>
      </c>
      <c r="E278" t="s">
        <v>586</v>
      </c>
      <c r="F278" s="8" t="s">
        <v>587</v>
      </c>
      <c r="G278" s="8" t="s">
        <v>440</v>
      </c>
      <c r="H278" s="8" t="s">
        <v>956</v>
      </c>
      <c r="I278" s="8" t="s">
        <v>957</v>
      </c>
      <c r="J278" s="8">
        <v>5435092</v>
      </c>
      <c r="K278" s="8" t="s">
        <v>196</v>
      </c>
      <c r="L278" s="32">
        <v>0.32319753062193979</v>
      </c>
      <c r="M278" s="1">
        <v>110</v>
      </c>
      <c r="N278" s="102">
        <f t="shared" si="408"/>
        <v>340.34913505781844</v>
      </c>
      <c r="O278" s="1">
        <v>62</v>
      </c>
      <c r="P278" s="21">
        <v>1.77</v>
      </c>
      <c r="Q278" s="1">
        <v>110</v>
      </c>
      <c r="R278" s="1">
        <v>2</v>
      </c>
      <c r="S278" s="1">
        <v>9</v>
      </c>
      <c r="T278" s="1">
        <v>6</v>
      </c>
      <c r="U278" s="1">
        <v>11</v>
      </c>
      <c r="V278" s="1">
        <v>21</v>
      </c>
      <c r="W278" s="1">
        <v>0</v>
      </c>
      <c r="X278" s="1">
        <v>3</v>
      </c>
      <c r="Y278" s="1">
        <v>0</v>
      </c>
      <c r="Z278" s="1">
        <v>0</v>
      </c>
      <c r="AA278" s="1">
        <v>2</v>
      </c>
      <c r="AB278" s="1">
        <v>1</v>
      </c>
      <c r="AC278" s="1">
        <v>0</v>
      </c>
      <c r="AD278" s="1">
        <v>5</v>
      </c>
      <c r="AE278" s="1">
        <v>2</v>
      </c>
      <c r="AF278" s="1">
        <v>0</v>
      </c>
      <c r="AG278" s="1">
        <v>0</v>
      </c>
      <c r="AH278" s="106">
        <f t="shared" si="420"/>
        <v>0.27419354838709675</v>
      </c>
      <c r="AI278" s="106">
        <f t="shared" si="421"/>
        <v>0.5161290322580645</v>
      </c>
      <c r="AJ278" s="106">
        <f t="shared" si="422"/>
        <v>4.8387096774193547E-2</v>
      </c>
      <c r="AK278" s="6">
        <f t="shared" si="423"/>
        <v>3.2258064516129031E-2</v>
      </c>
      <c r="AL278" s="106">
        <f t="shared" si="424"/>
        <v>0.12903225806451613</v>
      </c>
      <c r="AM278" s="38">
        <v>21116</v>
      </c>
      <c r="AN278" s="38">
        <v>25625</v>
      </c>
      <c r="AO278" s="106">
        <f t="shared" si="425"/>
        <v>0.83870967741935487</v>
      </c>
      <c r="AP278" s="1">
        <v>62</v>
      </c>
      <c r="AQ278" s="1">
        <v>16</v>
      </c>
      <c r="AR278" s="1">
        <v>39</v>
      </c>
      <c r="AS278" s="1">
        <v>23</v>
      </c>
      <c r="AT278" s="1">
        <v>0</v>
      </c>
      <c r="AU278" s="1">
        <v>3</v>
      </c>
      <c r="AV278" s="1">
        <v>14</v>
      </c>
      <c r="AW278" s="1">
        <v>15</v>
      </c>
      <c r="AX278" s="1">
        <v>5</v>
      </c>
      <c r="AY278" s="1">
        <v>6</v>
      </c>
      <c r="AZ278" s="11">
        <v>3</v>
      </c>
      <c r="BA278" s="1">
        <v>0</v>
      </c>
      <c r="BB278" s="1">
        <v>0</v>
      </c>
      <c r="BC278" s="1">
        <v>2</v>
      </c>
      <c r="BD278" s="1">
        <v>1</v>
      </c>
      <c r="BE278" s="1">
        <v>0</v>
      </c>
      <c r="BF278" s="1">
        <v>7</v>
      </c>
      <c r="BG278" s="1">
        <v>0</v>
      </c>
      <c r="BH278" s="1">
        <v>0</v>
      </c>
      <c r="BI278" s="106">
        <f t="shared" si="426"/>
        <v>0.35714285714285715</v>
      </c>
      <c r="BJ278" s="1">
        <v>0</v>
      </c>
      <c r="BK278" s="1">
        <v>7.3</v>
      </c>
      <c r="BL278" s="1">
        <v>0</v>
      </c>
      <c r="BM278" s="1">
        <v>10.9</v>
      </c>
      <c r="BN278" s="1">
        <v>0</v>
      </c>
      <c r="BO278" s="1">
        <v>6.4</v>
      </c>
      <c r="BP278" s="1">
        <v>5.5</v>
      </c>
      <c r="BQ278" s="1">
        <v>0</v>
      </c>
      <c r="BR278" s="1">
        <v>0</v>
      </c>
      <c r="BS278" s="1">
        <v>10</v>
      </c>
      <c r="BT278" s="1">
        <v>6.4</v>
      </c>
      <c r="BU278" s="1">
        <v>6.4</v>
      </c>
      <c r="BV278" s="1">
        <v>20.9</v>
      </c>
      <c r="BW278" s="1">
        <v>10</v>
      </c>
      <c r="BX278" s="1">
        <v>10.9</v>
      </c>
      <c r="BY278" s="1">
        <v>0</v>
      </c>
      <c r="BZ278" s="1">
        <v>5.5</v>
      </c>
      <c r="CA278" s="1">
        <v>0</v>
      </c>
      <c r="CB278" s="1">
        <f t="shared" si="417"/>
        <v>7.3</v>
      </c>
      <c r="CC278" s="1">
        <f t="shared" si="418"/>
        <v>66.5</v>
      </c>
      <c r="CD278" s="1">
        <f t="shared" si="419"/>
        <v>26.4</v>
      </c>
    </row>
    <row r="279" spans="1:82" x14ac:dyDescent="0.25">
      <c r="A279" s="7" t="s">
        <v>1013</v>
      </c>
      <c r="B279" t="s">
        <v>1014</v>
      </c>
      <c r="C279" s="1" t="s">
        <v>1015</v>
      </c>
      <c r="D279" s="1" t="s">
        <v>2099</v>
      </c>
      <c r="E279" t="s">
        <v>586</v>
      </c>
      <c r="F279" s="8" t="s">
        <v>587</v>
      </c>
      <c r="G279" s="8" t="s">
        <v>440</v>
      </c>
      <c r="H279" s="8" t="s">
        <v>1016</v>
      </c>
      <c r="I279" s="8" t="s">
        <v>1017</v>
      </c>
      <c r="J279" s="8">
        <v>5439628</v>
      </c>
      <c r="K279" s="8" t="s">
        <v>206</v>
      </c>
      <c r="L279" s="32">
        <v>0.30283136977312825</v>
      </c>
      <c r="M279" s="1">
        <v>186</v>
      </c>
      <c r="N279" s="102">
        <f t="shared" si="408"/>
        <v>614.20321197023065</v>
      </c>
      <c r="O279" s="1">
        <v>52</v>
      </c>
      <c r="P279" s="21">
        <v>3.58</v>
      </c>
      <c r="Q279" s="1">
        <v>186</v>
      </c>
      <c r="R279" s="1">
        <v>4</v>
      </c>
      <c r="S279" s="1">
        <v>1</v>
      </c>
      <c r="T279" s="1">
        <v>5</v>
      </c>
      <c r="U279" s="1">
        <v>3</v>
      </c>
      <c r="V279" s="1">
        <v>4</v>
      </c>
      <c r="W279" s="1">
        <v>8</v>
      </c>
      <c r="X279" s="1">
        <v>0</v>
      </c>
      <c r="Y279" s="1">
        <v>3</v>
      </c>
      <c r="Z279" s="1">
        <v>7</v>
      </c>
      <c r="AA279" s="1">
        <v>0</v>
      </c>
      <c r="AB279" s="1">
        <v>6</v>
      </c>
      <c r="AC279" s="1">
        <v>7</v>
      </c>
      <c r="AD279" s="1">
        <v>4</v>
      </c>
      <c r="AE279" s="1">
        <v>0</v>
      </c>
      <c r="AF279" s="1">
        <v>0</v>
      </c>
      <c r="AG279" s="1">
        <v>0</v>
      </c>
      <c r="AH279" s="106">
        <f t="shared" si="420"/>
        <v>0.19230769230769232</v>
      </c>
      <c r="AI279" s="106">
        <f t="shared" si="421"/>
        <v>0.13461538461538461</v>
      </c>
      <c r="AJ279" s="106">
        <f t="shared" si="422"/>
        <v>0.34615384615384615</v>
      </c>
      <c r="AK279" s="6">
        <f t="shared" si="423"/>
        <v>0</v>
      </c>
      <c r="AL279" s="106">
        <f t="shared" si="424"/>
        <v>0.32692307692307693</v>
      </c>
      <c r="AM279" s="38">
        <v>18303</v>
      </c>
      <c r="AN279" s="38">
        <v>43333</v>
      </c>
      <c r="AO279" s="106">
        <f t="shared" si="425"/>
        <v>0.67307692307692313</v>
      </c>
      <c r="AP279" s="1">
        <v>52</v>
      </c>
      <c r="AQ279" s="1">
        <v>10</v>
      </c>
      <c r="AR279" s="1">
        <v>45</v>
      </c>
      <c r="AS279" s="1">
        <v>7</v>
      </c>
      <c r="AT279" s="1">
        <v>0</v>
      </c>
      <c r="AU279" s="1">
        <v>1</v>
      </c>
      <c r="AV279" s="1">
        <v>9</v>
      </c>
      <c r="AW279" s="1">
        <v>1</v>
      </c>
      <c r="AX279" s="1">
        <v>3</v>
      </c>
      <c r="AY279" s="1">
        <v>11</v>
      </c>
      <c r="AZ279" s="11">
        <v>10</v>
      </c>
      <c r="BA279" s="1">
        <v>0</v>
      </c>
      <c r="BB279" s="1">
        <v>0</v>
      </c>
      <c r="BC279" s="1">
        <v>6</v>
      </c>
      <c r="BD279" s="1">
        <v>0</v>
      </c>
      <c r="BE279" s="1">
        <v>0</v>
      </c>
      <c r="BF279" s="1">
        <v>11</v>
      </c>
      <c r="BG279" s="1">
        <v>0</v>
      </c>
      <c r="BH279" s="1">
        <v>0</v>
      </c>
      <c r="BI279" s="106">
        <f t="shared" si="426"/>
        <v>0.38461538461538464</v>
      </c>
      <c r="BJ279" s="1">
        <v>11.8</v>
      </c>
      <c r="BK279" s="1">
        <v>0</v>
      </c>
      <c r="BL279" s="1">
        <v>3.8</v>
      </c>
      <c r="BM279" s="1">
        <v>1.1000000000000001</v>
      </c>
      <c r="BN279" s="1">
        <v>4.3</v>
      </c>
      <c r="BO279" s="1">
        <v>7</v>
      </c>
      <c r="BP279" s="1">
        <v>7</v>
      </c>
      <c r="BQ279" s="1">
        <v>3.2</v>
      </c>
      <c r="BR279" s="1">
        <v>7.5</v>
      </c>
      <c r="BS279" s="1">
        <v>19.399999999999999</v>
      </c>
      <c r="BT279" s="1">
        <v>3.2</v>
      </c>
      <c r="BU279" s="1">
        <v>8.1</v>
      </c>
      <c r="BV279" s="1">
        <v>9.6999999999999993</v>
      </c>
      <c r="BW279" s="1">
        <v>0</v>
      </c>
      <c r="BX279" s="1">
        <v>2.2000000000000002</v>
      </c>
      <c r="BY279" s="1">
        <v>1.6</v>
      </c>
      <c r="BZ279" s="1">
        <v>8.6</v>
      </c>
      <c r="CA279" s="1">
        <v>1.6</v>
      </c>
      <c r="CB279" s="1">
        <f t="shared" si="417"/>
        <v>15.600000000000001</v>
      </c>
      <c r="CC279" s="1">
        <f t="shared" si="418"/>
        <v>70.5</v>
      </c>
      <c r="CD279" s="1">
        <f t="shared" si="419"/>
        <v>14</v>
      </c>
    </row>
    <row r="280" spans="1:82" x14ac:dyDescent="0.25">
      <c r="A280" s="7" t="s">
        <v>1160</v>
      </c>
      <c r="B280" t="s">
        <v>1161</v>
      </c>
      <c r="C280" s="1" t="s">
        <v>1162</v>
      </c>
      <c r="D280" s="1" t="s">
        <v>2099</v>
      </c>
      <c r="E280" t="s">
        <v>586</v>
      </c>
      <c r="F280" s="8" t="s">
        <v>587</v>
      </c>
      <c r="G280" s="8" t="s">
        <v>440</v>
      </c>
      <c r="H280" s="8" t="s">
        <v>1163</v>
      </c>
      <c r="I280" s="8" t="s">
        <v>1164</v>
      </c>
      <c r="J280" s="8">
        <v>5454100</v>
      </c>
      <c r="K280" s="8" t="s">
        <v>235</v>
      </c>
      <c r="L280" s="32">
        <v>0.4562643696946061</v>
      </c>
      <c r="M280" s="1">
        <v>792</v>
      </c>
      <c r="N280" s="102">
        <f t="shared" si="408"/>
        <v>1735.835740428545</v>
      </c>
      <c r="O280" s="1">
        <v>289</v>
      </c>
      <c r="P280" s="21">
        <v>2.74</v>
      </c>
      <c r="Q280" s="1">
        <v>792</v>
      </c>
      <c r="R280" s="1">
        <v>24</v>
      </c>
      <c r="S280" s="1">
        <v>18</v>
      </c>
      <c r="T280" s="1">
        <v>22</v>
      </c>
      <c r="U280" s="1">
        <v>9</v>
      </c>
      <c r="V280" s="1">
        <v>41</v>
      </c>
      <c r="W280" s="1">
        <v>19</v>
      </c>
      <c r="X280" s="1">
        <v>2</v>
      </c>
      <c r="Y280" s="1">
        <v>48</v>
      </c>
      <c r="Z280" s="1">
        <v>8</v>
      </c>
      <c r="AA280" s="1">
        <v>31</v>
      </c>
      <c r="AB280" s="1">
        <v>11</v>
      </c>
      <c r="AC280" s="1">
        <v>43</v>
      </c>
      <c r="AD280" s="1">
        <v>4</v>
      </c>
      <c r="AE280" s="1">
        <v>0</v>
      </c>
      <c r="AF280" s="1">
        <v>3</v>
      </c>
      <c r="AG280" s="1">
        <v>6</v>
      </c>
      <c r="AH280" s="106">
        <f t="shared" si="420"/>
        <v>0.22145328719723184</v>
      </c>
      <c r="AI280" s="106">
        <f t="shared" si="421"/>
        <v>0.17301038062283736</v>
      </c>
      <c r="AJ280" s="106">
        <f t="shared" si="422"/>
        <v>0.26643598615916952</v>
      </c>
      <c r="AK280" s="6">
        <f t="shared" si="423"/>
        <v>0.10726643598615918</v>
      </c>
      <c r="AL280" s="106">
        <f t="shared" si="424"/>
        <v>0.23183391003460208</v>
      </c>
      <c r="AM280" s="38">
        <v>20601</v>
      </c>
      <c r="AN280" s="38">
        <v>40625</v>
      </c>
      <c r="AO280" s="106">
        <f t="shared" si="425"/>
        <v>0.66089965397923878</v>
      </c>
      <c r="AP280" s="1">
        <v>289</v>
      </c>
      <c r="AQ280" s="1">
        <v>61</v>
      </c>
      <c r="AR280" s="1">
        <v>197</v>
      </c>
      <c r="AS280" s="1">
        <v>92</v>
      </c>
      <c r="AT280" s="1">
        <v>4</v>
      </c>
      <c r="AU280" s="1">
        <v>16</v>
      </c>
      <c r="AV280" s="1">
        <v>42</v>
      </c>
      <c r="AW280" s="1">
        <v>3</v>
      </c>
      <c r="AX280" s="1">
        <v>24</v>
      </c>
      <c r="AY280" s="1">
        <v>8</v>
      </c>
      <c r="AZ280" s="11">
        <v>42</v>
      </c>
      <c r="BA280" s="1">
        <v>16</v>
      </c>
      <c r="BB280" s="1">
        <v>0</v>
      </c>
      <c r="BC280" s="1">
        <v>39</v>
      </c>
      <c r="BD280" s="1">
        <v>3</v>
      </c>
      <c r="BE280" s="1">
        <v>0</v>
      </c>
      <c r="BF280" s="1">
        <v>56</v>
      </c>
      <c r="BG280" s="1">
        <v>0</v>
      </c>
      <c r="BH280" s="1">
        <v>0</v>
      </c>
      <c r="BI280" s="106">
        <f t="shared" si="426"/>
        <v>0.19762845849802371</v>
      </c>
      <c r="BJ280" s="1">
        <v>13.5</v>
      </c>
      <c r="BK280" s="1">
        <v>1.1000000000000001</v>
      </c>
      <c r="BL280" s="1">
        <v>8</v>
      </c>
      <c r="BM280" s="1">
        <v>3.5</v>
      </c>
      <c r="BN280" s="1">
        <v>8.8000000000000007</v>
      </c>
      <c r="BO280" s="1">
        <v>6.1</v>
      </c>
      <c r="BP280" s="1">
        <v>9.1999999999999993</v>
      </c>
      <c r="BQ280" s="1">
        <v>3.4</v>
      </c>
      <c r="BR280" s="1">
        <v>1</v>
      </c>
      <c r="BS280" s="1">
        <v>9.5</v>
      </c>
      <c r="BT280" s="1">
        <v>2.5</v>
      </c>
      <c r="BU280" s="1">
        <v>7.1</v>
      </c>
      <c r="BV280" s="1">
        <v>5.3</v>
      </c>
      <c r="BW280" s="1">
        <v>4.5</v>
      </c>
      <c r="BX280" s="1">
        <v>3.2</v>
      </c>
      <c r="BY280" s="1">
        <v>4.4000000000000004</v>
      </c>
      <c r="BZ280" s="1">
        <v>5.6</v>
      </c>
      <c r="CA280" s="1">
        <v>3.3</v>
      </c>
      <c r="CB280" s="1">
        <f t="shared" si="417"/>
        <v>22.6</v>
      </c>
      <c r="CC280" s="1">
        <f t="shared" si="418"/>
        <v>56.4</v>
      </c>
      <c r="CD280" s="1">
        <f t="shared" si="419"/>
        <v>21.000000000000004</v>
      </c>
    </row>
    <row r="281" spans="1:82" x14ac:dyDescent="0.25">
      <c r="A281" s="7" t="s">
        <v>1187</v>
      </c>
      <c r="B281" t="s">
        <v>1188</v>
      </c>
      <c r="C281" s="1" t="s">
        <v>1189</v>
      </c>
      <c r="D281" s="1" t="s">
        <v>2099</v>
      </c>
      <c r="E281" t="s">
        <v>586</v>
      </c>
      <c r="F281" s="8" t="s">
        <v>587</v>
      </c>
      <c r="G281" s="8" t="s">
        <v>440</v>
      </c>
      <c r="H281" s="8" t="s">
        <v>1190</v>
      </c>
      <c r="I281" s="8" t="s">
        <v>1191</v>
      </c>
      <c r="J281" s="8">
        <v>5455540</v>
      </c>
      <c r="K281" s="8" t="s">
        <v>240</v>
      </c>
      <c r="L281" s="32">
        <v>0.62667755511562784</v>
      </c>
      <c r="M281" s="1">
        <v>325</v>
      </c>
      <c r="N281" s="102">
        <f t="shared" si="408"/>
        <v>518.60801036672592</v>
      </c>
      <c r="O281" s="1">
        <v>100</v>
      </c>
      <c r="P281" s="21">
        <v>3.25</v>
      </c>
      <c r="Q281" s="1">
        <v>325</v>
      </c>
      <c r="R281" s="1">
        <v>6</v>
      </c>
      <c r="S281" s="1">
        <v>0</v>
      </c>
      <c r="T281" s="1">
        <v>1</v>
      </c>
      <c r="U281" s="1">
        <v>5</v>
      </c>
      <c r="V281" s="1">
        <v>0</v>
      </c>
      <c r="W281" s="1">
        <v>1</v>
      </c>
      <c r="X281" s="1">
        <v>14</v>
      </c>
      <c r="Y281" s="1">
        <v>1</v>
      </c>
      <c r="Z281" s="1">
        <v>0</v>
      </c>
      <c r="AA281" s="1">
        <v>8</v>
      </c>
      <c r="AB281" s="1">
        <v>19</v>
      </c>
      <c r="AC281" s="1">
        <v>23</v>
      </c>
      <c r="AD281" s="1">
        <v>17</v>
      </c>
      <c r="AE281" s="1">
        <v>3</v>
      </c>
      <c r="AF281" s="1">
        <v>2</v>
      </c>
      <c r="AG281" s="1">
        <v>0</v>
      </c>
      <c r="AH281" s="106">
        <f t="shared" si="420"/>
        <v>7.0000000000000007E-2</v>
      </c>
      <c r="AI281" s="106">
        <f t="shared" si="421"/>
        <v>0.05</v>
      </c>
      <c r="AJ281" s="106">
        <f t="shared" si="422"/>
        <v>0.16</v>
      </c>
      <c r="AK281" s="6">
        <f t="shared" si="423"/>
        <v>0.08</v>
      </c>
      <c r="AL281" s="106">
        <f t="shared" si="424"/>
        <v>0.64</v>
      </c>
      <c r="AM281" s="38">
        <v>21164</v>
      </c>
      <c r="AN281" s="38">
        <v>70714</v>
      </c>
      <c r="AO281" s="106">
        <f t="shared" si="425"/>
        <v>0.28000000000000003</v>
      </c>
      <c r="AP281" s="1">
        <v>100</v>
      </c>
      <c r="AQ281" s="1">
        <v>5</v>
      </c>
      <c r="AR281" s="1">
        <v>83</v>
      </c>
      <c r="AS281" s="1">
        <v>17</v>
      </c>
      <c r="AT281" s="1">
        <v>1</v>
      </c>
      <c r="AU281" s="1">
        <v>0</v>
      </c>
      <c r="AV281" s="1">
        <v>6</v>
      </c>
      <c r="AW281" s="1">
        <v>0</v>
      </c>
      <c r="AX281" s="1">
        <v>1</v>
      </c>
      <c r="AY281" s="1">
        <v>5</v>
      </c>
      <c r="AZ281" s="11">
        <v>4</v>
      </c>
      <c r="BA281" s="1">
        <v>11</v>
      </c>
      <c r="BB281" s="1">
        <v>0</v>
      </c>
      <c r="BC281" s="1">
        <v>21</v>
      </c>
      <c r="BD281" s="1">
        <v>0</v>
      </c>
      <c r="BE281" s="1">
        <v>6</v>
      </c>
      <c r="BF281" s="1">
        <v>43</v>
      </c>
      <c r="BG281" s="1">
        <v>2</v>
      </c>
      <c r="BH281" s="1">
        <v>0</v>
      </c>
      <c r="BI281" s="106">
        <f t="shared" si="426"/>
        <v>0.17</v>
      </c>
      <c r="BJ281" s="1">
        <v>34.799999999999997</v>
      </c>
      <c r="BK281" s="1">
        <v>1.8</v>
      </c>
      <c r="BL281" s="1">
        <v>0.3</v>
      </c>
      <c r="BM281" s="1">
        <v>3.4</v>
      </c>
      <c r="BN281" s="1">
        <v>9.1999999999999993</v>
      </c>
      <c r="BO281" s="1">
        <v>0</v>
      </c>
      <c r="BP281" s="1">
        <v>2.2000000000000002</v>
      </c>
      <c r="BQ281" s="1">
        <v>6.2</v>
      </c>
      <c r="BR281" s="1">
        <v>4.5999999999999996</v>
      </c>
      <c r="BS281" s="1">
        <v>5.8</v>
      </c>
      <c r="BT281" s="1">
        <v>1.8</v>
      </c>
      <c r="BU281" s="1">
        <v>7.7</v>
      </c>
      <c r="BV281" s="1">
        <v>9.1999999999999993</v>
      </c>
      <c r="BW281" s="1">
        <v>2.5</v>
      </c>
      <c r="BX281" s="1">
        <v>5.8</v>
      </c>
      <c r="BY281" s="1">
        <v>0.9</v>
      </c>
      <c r="BZ281" s="1">
        <v>0.6</v>
      </c>
      <c r="CA281" s="1">
        <v>3.1</v>
      </c>
      <c r="CB281" s="1">
        <f t="shared" si="417"/>
        <v>36.899999999999991</v>
      </c>
      <c r="CC281" s="1">
        <f t="shared" si="418"/>
        <v>50.100000000000009</v>
      </c>
      <c r="CD281" s="1">
        <f t="shared" si="419"/>
        <v>12.9</v>
      </c>
    </row>
    <row r="282" spans="1:82" s="18" customFormat="1" x14ac:dyDescent="0.25">
      <c r="A282" s="7" t="s">
        <v>1685</v>
      </c>
      <c r="B282" t="s">
        <v>1686</v>
      </c>
      <c r="C282" s="1" t="s">
        <v>1687</v>
      </c>
      <c r="D282" s="1" t="s">
        <v>2099</v>
      </c>
      <c r="E282" t="s">
        <v>586</v>
      </c>
      <c r="F282" s="8" t="s">
        <v>587</v>
      </c>
      <c r="G282" s="8" t="s">
        <v>440</v>
      </c>
      <c r="H282" s="8" t="s">
        <v>1688</v>
      </c>
      <c r="I282" s="8" t="s">
        <v>1689</v>
      </c>
      <c r="J282" s="8">
        <v>5488324</v>
      </c>
      <c r="K282" s="8" t="s">
        <v>335</v>
      </c>
      <c r="L282" s="32">
        <v>0.41393556939764997</v>
      </c>
      <c r="M282" s="1">
        <v>192</v>
      </c>
      <c r="N282" s="102">
        <f t="shared" si="408"/>
        <v>463.84030316455824</v>
      </c>
      <c r="O282" s="1">
        <v>77</v>
      </c>
      <c r="P282" s="21">
        <v>2.4900000000000002</v>
      </c>
      <c r="Q282" s="1">
        <v>192</v>
      </c>
      <c r="R282" s="1">
        <v>8</v>
      </c>
      <c r="S282" s="1">
        <v>0</v>
      </c>
      <c r="T282" s="1">
        <v>7</v>
      </c>
      <c r="U282" s="1">
        <v>4</v>
      </c>
      <c r="V282" s="1">
        <v>1</v>
      </c>
      <c r="W282" s="1">
        <v>3</v>
      </c>
      <c r="X282" s="1">
        <v>9</v>
      </c>
      <c r="Y282" s="1">
        <v>7</v>
      </c>
      <c r="Z282" s="1">
        <v>5</v>
      </c>
      <c r="AA282" s="1">
        <v>9</v>
      </c>
      <c r="AB282" s="1">
        <v>8</v>
      </c>
      <c r="AC282" s="1">
        <v>9</v>
      </c>
      <c r="AD282" s="1">
        <v>2</v>
      </c>
      <c r="AE282" s="1">
        <v>0</v>
      </c>
      <c r="AF282" s="1">
        <v>0</v>
      </c>
      <c r="AG282" s="1">
        <v>5</v>
      </c>
      <c r="AH282" s="106">
        <f t="shared" si="420"/>
        <v>0.19480519480519481</v>
      </c>
      <c r="AI282" s="106">
        <f t="shared" si="421"/>
        <v>6.4935064935064929E-2</v>
      </c>
      <c r="AJ282" s="106">
        <f t="shared" si="422"/>
        <v>0.31168831168831168</v>
      </c>
      <c r="AK282" s="6">
        <f t="shared" si="423"/>
        <v>0.11688311688311688</v>
      </c>
      <c r="AL282" s="106">
        <f t="shared" si="424"/>
        <v>0.31168831168831168</v>
      </c>
      <c r="AM282" s="38">
        <v>26920</v>
      </c>
      <c r="AN282" s="38">
        <v>43750</v>
      </c>
      <c r="AO282" s="106">
        <f t="shared" si="425"/>
        <v>0.5714285714285714</v>
      </c>
      <c r="AP282" s="1">
        <v>77</v>
      </c>
      <c r="AQ282" s="1">
        <v>4</v>
      </c>
      <c r="AR282" s="1">
        <v>70</v>
      </c>
      <c r="AS282" s="1">
        <v>7</v>
      </c>
      <c r="AT282" s="1">
        <v>0</v>
      </c>
      <c r="AU282" s="1">
        <v>7</v>
      </c>
      <c r="AV282" s="1">
        <v>8</v>
      </c>
      <c r="AW282" s="1">
        <v>6</v>
      </c>
      <c r="AX282" s="1">
        <v>0</v>
      </c>
      <c r="AY282" s="1">
        <v>2</v>
      </c>
      <c r="AZ282" s="11">
        <v>15</v>
      </c>
      <c r="BA282" s="1">
        <v>2</v>
      </c>
      <c r="BB282" s="1">
        <v>4</v>
      </c>
      <c r="BC282" s="1">
        <v>15</v>
      </c>
      <c r="BD282" s="1">
        <v>2</v>
      </c>
      <c r="BE282" s="1">
        <v>0</v>
      </c>
      <c r="BF282" s="1">
        <v>16</v>
      </c>
      <c r="BG282" s="1">
        <v>0</v>
      </c>
      <c r="BH282" s="1">
        <v>0</v>
      </c>
      <c r="BI282" s="106">
        <f t="shared" si="426"/>
        <v>0.18181818181818182</v>
      </c>
      <c r="BJ282" s="1">
        <v>17.2</v>
      </c>
      <c r="BK282" s="1">
        <v>5.7</v>
      </c>
      <c r="BL282" s="1">
        <v>0</v>
      </c>
      <c r="BM282" s="1">
        <v>1.6</v>
      </c>
      <c r="BN282" s="1">
        <v>0</v>
      </c>
      <c r="BO282" s="1">
        <v>6.3</v>
      </c>
      <c r="BP282" s="1">
        <v>3.6</v>
      </c>
      <c r="BQ282" s="1">
        <v>0</v>
      </c>
      <c r="BR282" s="1">
        <v>2.6</v>
      </c>
      <c r="BS282" s="1">
        <v>12.5</v>
      </c>
      <c r="BT282" s="1">
        <v>7.3</v>
      </c>
      <c r="BU282" s="1">
        <v>13.5</v>
      </c>
      <c r="BV282" s="1">
        <v>8.9</v>
      </c>
      <c r="BW282" s="1">
        <v>2.6</v>
      </c>
      <c r="BX282" s="1">
        <v>10.9</v>
      </c>
      <c r="BY282" s="1">
        <v>4.2</v>
      </c>
      <c r="BZ282" s="1">
        <v>0</v>
      </c>
      <c r="CA282" s="1">
        <v>3.1</v>
      </c>
      <c r="CB282" s="1">
        <f t="shared" si="417"/>
        <v>22.9</v>
      </c>
      <c r="CC282" s="1">
        <f t="shared" si="418"/>
        <v>56.3</v>
      </c>
      <c r="CD282" s="1">
        <f t="shared" si="419"/>
        <v>20.8</v>
      </c>
    </row>
    <row r="283" spans="1:82" s="18" customFormat="1" x14ac:dyDescent="0.25">
      <c r="A283" s="17" t="s">
        <v>83</v>
      </c>
      <c r="B283" s="42" t="s">
        <v>1984</v>
      </c>
      <c r="D283" s="18" t="s">
        <v>2098</v>
      </c>
      <c r="I283" s="110"/>
      <c r="J283" s="110">
        <v>54083</v>
      </c>
      <c r="K283" s="110" t="s">
        <v>82</v>
      </c>
      <c r="L283" s="34">
        <f>SUM(L275:L282)</f>
        <v>1039.3044534892645</v>
      </c>
      <c r="M283" s="17">
        <v>28150</v>
      </c>
      <c r="N283" s="19">
        <f t="shared" si="408"/>
        <v>27.08542227976778</v>
      </c>
      <c r="O283" s="17">
        <v>10065</v>
      </c>
      <c r="P283" s="22">
        <v>2.59</v>
      </c>
      <c r="Q283" s="17">
        <v>26054</v>
      </c>
      <c r="R283" s="17">
        <v>893</v>
      </c>
      <c r="S283" s="17">
        <v>819</v>
      </c>
      <c r="T283" s="17">
        <v>592</v>
      </c>
      <c r="U283" s="17">
        <v>521</v>
      </c>
      <c r="V283" s="17">
        <v>614</v>
      </c>
      <c r="W283" s="17">
        <v>403</v>
      </c>
      <c r="X283" s="17">
        <v>523</v>
      </c>
      <c r="Y283" s="17">
        <v>466</v>
      </c>
      <c r="Z283" s="17">
        <v>413</v>
      </c>
      <c r="AA283" s="17">
        <v>989</v>
      </c>
      <c r="AB283" s="17">
        <v>1031</v>
      </c>
      <c r="AC283" s="17">
        <v>1016</v>
      </c>
      <c r="AD283" s="17">
        <v>834</v>
      </c>
      <c r="AE283" s="17">
        <v>294</v>
      </c>
      <c r="AF283" s="17">
        <v>394</v>
      </c>
      <c r="AG283" s="17">
        <v>263</v>
      </c>
      <c r="AH283" s="113">
        <f t="shared" si="420"/>
        <v>0.22891207153502235</v>
      </c>
      <c r="AI283" s="113">
        <f t="shared" si="421"/>
        <v>0.11276701440635867</v>
      </c>
      <c r="AJ283" s="113">
        <f t="shared" si="422"/>
        <v>0.17933432687531048</v>
      </c>
      <c r="AK283" s="113">
        <f t="shared" si="423"/>
        <v>9.8261301539990062E-2</v>
      </c>
      <c r="AL283" s="113">
        <f t="shared" si="424"/>
        <v>0.38072528564331842</v>
      </c>
      <c r="AM283" s="37">
        <v>24888</v>
      </c>
      <c r="AN283" s="37">
        <v>47343</v>
      </c>
      <c r="AO283" s="113">
        <f t="shared" si="425"/>
        <v>0.52101341281669156</v>
      </c>
      <c r="AP283" s="17">
        <v>10065</v>
      </c>
      <c r="AQ283" s="17">
        <v>3115</v>
      </c>
      <c r="AR283" s="17">
        <v>7429</v>
      </c>
      <c r="AS283" s="17">
        <v>2636</v>
      </c>
      <c r="AT283" s="17">
        <v>274</v>
      </c>
      <c r="AU283" s="17">
        <v>351</v>
      </c>
      <c r="AV283" s="17">
        <v>1289</v>
      </c>
      <c r="AW283" s="17">
        <v>748</v>
      </c>
      <c r="AX283" s="17">
        <v>354</v>
      </c>
      <c r="AY283" s="17">
        <v>364</v>
      </c>
      <c r="AZ283" s="112">
        <v>824</v>
      </c>
      <c r="BA283" s="17">
        <v>389</v>
      </c>
      <c r="BB283" s="17">
        <v>137</v>
      </c>
      <c r="BC283" s="17">
        <v>1607</v>
      </c>
      <c r="BD283" s="17">
        <v>257</v>
      </c>
      <c r="BE283" s="17">
        <v>64</v>
      </c>
      <c r="BF283" s="17">
        <v>2657</v>
      </c>
      <c r="BG283" s="17">
        <v>83</v>
      </c>
      <c r="BH283" s="17">
        <v>13</v>
      </c>
      <c r="BI283" s="113">
        <f t="shared" si="426"/>
        <v>0.19838486877058761</v>
      </c>
      <c r="BJ283" s="17">
        <v>4.9000000000000004</v>
      </c>
      <c r="BK283" s="17">
        <v>5.3</v>
      </c>
      <c r="BL283" s="17">
        <v>5.4</v>
      </c>
      <c r="BM283" s="17">
        <v>5.8</v>
      </c>
      <c r="BN283" s="17">
        <v>5.5</v>
      </c>
      <c r="BO283" s="17">
        <v>6.2</v>
      </c>
      <c r="BP283" s="17">
        <v>5.7</v>
      </c>
      <c r="BQ283" s="17">
        <v>6</v>
      </c>
      <c r="BR283" s="17">
        <v>5.4</v>
      </c>
      <c r="BS283" s="17">
        <v>6.3</v>
      </c>
      <c r="BT283" s="17">
        <v>6.7</v>
      </c>
      <c r="BU283" s="17">
        <v>5.8</v>
      </c>
      <c r="BV283" s="17">
        <v>8.8000000000000007</v>
      </c>
      <c r="BW283" s="17">
        <v>7.2</v>
      </c>
      <c r="BX283" s="17">
        <v>5.9</v>
      </c>
      <c r="BY283" s="17">
        <v>3.7</v>
      </c>
      <c r="BZ283" s="17">
        <v>3</v>
      </c>
      <c r="CA283" s="17">
        <v>2.4</v>
      </c>
      <c r="CB283" s="112">
        <f t="shared" si="417"/>
        <v>15.6</v>
      </c>
      <c r="CC283" s="112">
        <f t="shared" si="418"/>
        <v>62.2</v>
      </c>
      <c r="CD283" s="112">
        <f t="shared" si="419"/>
        <v>22.2</v>
      </c>
    </row>
    <row r="284" spans="1:82" s="25" customFormat="1" x14ac:dyDescent="0.25">
      <c r="A284" s="24" t="s">
        <v>1925</v>
      </c>
      <c r="B284" s="25" t="s">
        <v>1926</v>
      </c>
      <c r="C284" s="26" t="s">
        <v>1927</v>
      </c>
      <c r="D284" s="26" t="s">
        <v>2097</v>
      </c>
      <c r="E284" s="25" t="s">
        <v>490</v>
      </c>
      <c r="F284" s="27" t="s">
        <v>491</v>
      </c>
      <c r="G284" s="27" t="s">
        <v>440</v>
      </c>
      <c r="H284" s="27" t="s">
        <v>1928</v>
      </c>
      <c r="I284" s="27" t="s">
        <v>1929</v>
      </c>
      <c r="J284" s="27" t="s">
        <v>1978</v>
      </c>
      <c r="K284" s="27" t="s">
        <v>1978</v>
      </c>
      <c r="L284" s="33">
        <v>446.99637233015062</v>
      </c>
      <c r="M284" s="26">
        <f>M291-M290-M289-M288-M287-M286-M285</f>
        <v>4774</v>
      </c>
      <c r="N284" s="29">
        <f t="shared" si="408"/>
        <v>10.680176161416211</v>
      </c>
      <c r="O284" s="26">
        <f>O291-O290-O289-O288-O287-O286-O285</f>
        <v>1770</v>
      </c>
      <c r="P284" s="28">
        <f>Q284/O284</f>
        <v>2.6971751412429379</v>
      </c>
      <c r="Q284" s="26">
        <f>Q291-Q290-Q289-Q288-Q287-Q286-Q285</f>
        <v>4774</v>
      </c>
      <c r="R284" s="26">
        <f>R291-R290-R289-R288-R287-R286-R285</f>
        <v>99</v>
      </c>
      <c r="S284" s="26">
        <f t="shared" ref="S284:AG284" si="443">S291-S290-S289-S288-S287-S286-S285</f>
        <v>103</v>
      </c>
      <c r="T284" s="26">
        <f t="shared" si="443"/>
        <v>88</v>
      </c>
      <c r="U284" s="26">
        <f t="shared" si="443"/>
        <v>73</v>
      </c>
      <c r="V284" s="26">
        <f t="shared" si="443"/>
        <v>43</v>
      </c>
      <c r="W284" s="26">
        <f t="shared" si="443"/>
        <v>101</v>
      </c>
      <c r="X284" s="26">
        <f t="shared" si="443"/>
        <v>156</v>
      </c>
      <c r="Y284" s="26">
        <f t="shared" si="443"/>
        <v>119</v>
      </c>
      <c r="Z284" s="26">
        <f t="shared" si="443"/>
        <v>83</v>
      </c>
      <c r="AA284" s="26">
        <f t="shared" si="443"/>
        <v>228</v>
      </c>
      <c r="AB284" s="26">
        <f t="shared" si="443"/>
        <v>135</v>
      </c>
      <c r="AC284" s="26">
        <f t="shared" si="443"/>
        <v>274</v>
      </c>
      <c r="AD284" s="26">
        <f t="shared" si="443"/>
        <v>86</v>
      </c>
      <c r="AE284" s="26">
        <f t="shared" si="443"/>
        <v>52</v>
      </c>
      <c r="AF284" s="26">
        <f t="shared" si="443"/>
        <v>73</v>
      </c>
      <c r="AG284" s="26">
        <f t="shared" si="443"/>
        <v>57</v>
      </c>
      <c r="AH284" s="121">
        <f t="shared" si="420"/>
        <v>0.16384180790960451</v>
      </c>
      <c r="AI284" s="121">
        <f t="shared" si="421"/>
        <v>6.5536723163841806E-2</v>
      </c>
      <c r="AJ284" s="121">
        <f t="shared" si="422"/>
        <v>0.2593220338983051</v>
      </c>
      <c r="AK284" s="122">
        <f t="shared" si="423"/>
        <v>0.12881355932203389</v>
      </c>
      <c r="AL284" s="121">
        <f t="shared" si="424"/>
        <v>0.38248587570621467</v>
      </c>
      <c r="AM284" s="39">
        <v>25094</v>
      </c>
      <c r="AN284" s="39">
        <v>45184</v>
      </c>
      <c r="AO284" s="121">
        <f t="shared" si="425"/>
        <v>0.48870056497175141</v>
      </c>
      <c r="AP284" s="26">
        <f>AP291-AP290-AP289-AP288-AP287-AP286-AP285</f>
        <v>1770</v>
      </c>
      <c r="AQ284" s="26">
        <f t="shared" ref="AQ284:AS284" si="444">AQ291-AQ290-AQ289-AQ288-AQ287-AQ286-AQ285</f>
        <v>908</v>
      </c>
      <c r="AR284" s="26">
        <f t="shared" si="444"/>
        <v>1621</v>
      </c>
      <c r="AS284" s="26">
        <f t="shared" si="444"/>
        <v>149</v>
      </c>
      <c r="AT284" s="26">
        <f>AT291-AT290-AT289-AT288-AT287-AT286-AT285</f>
        <v>97</v>
      </c>
      <c r="AU284" s="26">
        <f t="shared" ref="AU284:BC284" si="445">AU291-AU290-AU289-AU288-AU287-AU286-AU285</f>
        <v>47</v>
      </c>
      <c r="AV284" s="26">
        <f t="shared" si="445"/>
        <v>99</v>
      </c>
      <c r="AW284" s="26">
        <f t="shared" si="445"/>
        <v>118</v>
      </c>
      <c r="AX284" s="26">
        <f t="shared" si="445"/>
        <v>71</v>
      </c>
      <c r="AY284" s="26">
        <f t="shared" si="445"/>
        <v>26</v>
      </c>
      <c r="AZ284" s="26">
        <f t="shared" si="445"/>
        <v>313</v>
      </c>
      <c r="BA284" s="26">
        <f t="shared" si="445"/>
        <v>37</v>
      </c>
      <c r="BB284" s="26">
        <f t="shared" si="445"/>
        <v>0</v>
      </c>
      <c r="BC284" s="26">
        <f t="shared" si="445"/>
        <v>315</v>
      </c>
      <c r="BD284" s="26">
        <f t="shared" ref="BD284" si="446">BD291-BD290-BD289-BD288-BD287-BD286-BD285</f>
        <v>36</v>
      </c>
      <c r="BE284" s="26">
        <f t="shared" ref="BE284" si="447">BE291-BE290-BE289-BE288-BE287-BE286-BE285</f>
        <v>12</v>
      </c>
      <c r="BF284" s="26">
        <f t="shared" ref="BF284" si="448">BF291-BF290-BF289-BF288-BF287-BF286-BF285</f>
        <v>510</v>
      </c>
      <c r="BG284" s="26">
        <f t="shared" ref="BG284" si="449">BG291-BG290-BG289-BG288-BG287-BG286-BG285</f>
        <v>27</v>
      </c>
      <c r="BH284" s="26">
        <f t="shared" ref="BH284" si="450">BH291-BH290-BH289-BH288-BH287-BH286-BH285</f>
        <v>0</v>
      </c>
      <c r="BI284" s="121">
        <f t="shared" si="426"/>
        <v>8.0210772833723659E-2</v>
      </c>
      <c r="BJ284" s="26">
        <v>4.9000000000000004</v>
      </c>
      <c r="BK284" s="26">
        <v>5.2</v>
      </c>
      <c r="BL284" s="26">
        <v>6.9</v>
      </c>
      <c r="BM284" s="26">
        <v>5.5</v>
      </c>
      <c r="BN284" s="26">
        <v>4.4000000000000004</v>
      </c>
      <c r="BO284" s="26">
        <v>5.2</v>
      </c>
      <c r="BP284" s="26">
        <v>4.4000000000000004</v>
      </c>
      <c r="BQ284" s="26">
        <v>6.9</v>
      </c>
      <c r="BR284" s="26">
        <v>4.0999999999999996</v>
      </c>
      <c r="BS284" s="26">
        <v>6.5</v>
      </c>
      <c r="BT284" s="26">
        <v>7.1</v>
      </c>
      <c r="BU284" s="26">
        <v>8.6</v>
      </c>
      <c r="BV284" s="26">
        <v>7.6</v>
      </c>
      <c r="BW284" s="26">
        <v>6.1</v>
      </c>
      <c r="BX284" s="26">
        <v>7.6</v>
      </c>
      <c r="BY284" s="26">
        <v>3.8</v>
      </c>
      <c r="BZ284" s="26">
        <v>3.5</v>
      </c>
      <c r="CA284" s="26">
        <v>1.8</v>
      </c>
      <c r="CB284" s="115">
        <f t="shared" si="417"/>
        <v>17</v>
      </c>
      <c r="CC284" s="115">
        <f t="shared" si="418"/>
        <v>60.300000000000004</v>
      </c>
      <c r="CD284" s="115">
        <f t="shared" si="419"/>
        <v>22.8</v>
      </c>
    </row>
    <row r="285" spans="1:82" x14ac:dyDescent="0.25">
      <c r="A285" s="7" t="s">
        <v>487</v>
      </c>
      <c r="B285" t="s">
        <v>488</v>
      </c>
      <c r="C285" s="1" t="s">
        <v>489</v>
      </c>
      <c r="D285" s="1" t="s">
        <v>2099</v>
      </c>
      <c r="E285" t="s">
        <v>490</v>
      </c>
      <c r="F285" s="8" t="s">
        <v>491</v>
      </c>
      <c r="G285" s="8" t="s">
        <v>440</v>
      </c>
      <c r="H285" s="8" t="s">
        <v>492</v>
      </c>
      <c r="I285" s="8" t="s">
        <v>493</v>
      </c>
      <c r="J285" s="8">
        <v>5403364</v>
      </c>
      <c r="K285" s="8" t="s">
        <v>117</v>
      </c>
      <c r="L285" s="32">
        <v>0.33445465583849843</v>
      </c>
      <c r="M285" s="1">
        <v>62</v>
      </c>
      <c r="N285" s="102">
        <f t="shared" si="408"/>
        <v>185.37639981288999</v>
      </c>
      <c r="O285" s="1">
        <v>25</v>
      </c>
      <c r="P285" s="21">
        <v>2.48</v>
      </c>
      <c r="Q285" s="1">
        <v>62</v>
      </c>
      <c r="R285" s="1">
        <v>3</v>
      </c>
      <c r="S285" s="1">
        <v>3</v>
      </c>
      <c r="T285" s="1">
        <v>3</v>
      </c>
      <c r="U285" s="1">
        <v>7</v>
      </c>
      <c r="V285" s="1">
        <v>6</v>
      </c>
      <c r="W285" s="1">
        <v>0</v>
      </c>
      <c r="X285" s="1">
        <v>0</v>
      </c>
      <c r="Y285" s="1">
        <v>2</v>
      </c>
      <c r="Z285" s="1">
        <v>0</v>
      </c>
      <c r="AA285" s="1">
        <v>0</v>
      </c>
      <c r="AB285" s="1">
        <v>0</v>
      </c>
      <c r="AC285" s="1">
        <v>1</v>
      </c>
      <c r="AD285" s="1">
        <v>0</v>
      </c>
      <c r="AE285" s="1">
        <v>0</v>
      </c>
      <c r="AF285" s="1">
        <v>0</v>
      </c>
      <c r="AG285" s="1">
        <v>0</v>
      </c>
      <c r="AH285" s="106">
        <f t="shared" si="420"/>
        <v>0.36</v>
      </c>
      <c r="AI285" s="106">
        <f t="shared" si="421"/>
        <v>0.52</v>
      </c>
      <c r="AJ285" s="106">
        <f t="shared" si="422"/>
        <v>0.08</v>
      </c>
      <c r="AK285" s="6">
        <f t="shared" si="423"/>
        <v>0</v>
      </c>
      <c r="AL285" s="106">
        <f t="shared" si="424"/>
        <v>0.04</v>
      </c>
      <c r="AM285" s="38">
        <v>9544</v>
      </c>
      <c r="AN285" s="38">
        <v>21250</v>
      </c>
      <c r="AO285" s="106">
        <f t="shared" si="425"/>
        <v>0.96</v>
      </c>
      <c r="AP285" s="1">
        <v>25</v>
      </c>
      <c r="AQ285" s="1">
        <v>5</v>
      </c>
      <c r="AR285" s="1">
        <v>14</v>
      </c>
      <c r="AS285" s="1">
        <v>11</v>
      </c>
      <c r="AT285" s="1">
        <v>3</v>
      </c>
      <c r="AU285" s="1">
        <v>0</v>
      </c>
      <c r="AV285" s="1">
        <v>4</v>
      </c>
      <c r="AW285" s="1">
        <v>8</v>
      </c>
      <c r="AX285" s="1">
        <v>0</v>
      </c>
      <c r="AY285" s="1">
        <v>5</v>
      </c>
      <c r="AZ285" s="11">
        <v>2</v>
      </c>
      <c r="BA285" s="1">
        <v>0</v>
      </c>
      <c r="BB285" s="1">
        <v>0</v>
      </c>
      <c r="BC285" s="1">
        <v>0</v>
      </c>
      <c r="BD285" s="1">
        <v>0</v>
      </c>
      <c r="BE285" s="1">
        <v>0</v>
      </c>
      <c r="BF285" s="1">
        <v>1</v>
      </c>
      <c r="BG285" s="1">
        <v>0</v>
      </c>
      <c r="BH285" s="1">
        <v>0</v>
      </c>
      <c r="BI285" s="106">
        <f t="shared" si="426"/>
        <v>0.39130434782608697</v>
      </c>
      <c r="BJ285" s="1">
        <v>9.6999999999999993</v>
      </c>
      <c r="BK285" s="1">
        <v>1.6</v>
      </c>
      <c r="BL285" s="1">
        <v>9.6999999999999993</v>
      </c>
      <c r="BM285" s="1">
        <v>0</v>
      </c>
      <c r="BN285" s="1">
        <v>14.5</v>
      </c>
      <c r="BO285" s="1">
        <v>0</v>
      </c>
      <c r="BP285" s="1">
        <v>0</v>
      </c>
      <c r="BQ285" s="1">
        <v>12.9</v>
      </c>
      <c r="BR285" s="1">
        <v>6.5</v>
      </c>
      <c r="BS285" s="1">
        <v>8.1</v>
      </c>
      <c r="BT285" s="1">
        <v>6.5</v>
      </c>
      <c r="BU285" s="1">
        <v>12.9</v>
      </c>
      <c r="BV285" s="1">
        <v>3.2</v>
      </c>
      <c r="BW285" s="1">
        <v>1.6</v>
      </c>
      <c r="BX285" s="1">
        <v>9.6999999999999993</v>
      </c>
      <c r="BY285" s="1">
        <v>0</v>
      </c>
      <c r="BZ285" s="1">
        <v>3.2</v>
      </c>
      <c r="CA285" s="1">
        <v>0</v>
      </c>
      <c r="CB285" s="1">
        <f t="shared" si="417"/>
        <v>21</v>
      </c>
      <c r="CC285" s="1">
        <f t="shared" si="418"/>
        <v>64.599999999999994</v>
      </c>
      <c r="CD285" s="1">
        <f t="shared" si="419"/>
        <v>14.5</v>
      </c>
    </row>
    <row r="286" spans="1:82" x14ac:dyDescent="0.25">
      <c r="A286" s="7" t="s">
        <v>653</v>
      </c>
      <c r="B286" t="s">
        <v>654</v>
      </c>
      <c r="C286" s="1" t="s">
        <v>655</v>
      </c>
      <c r="D286" s="1" t="s">
        <v>2099</v>
      </c>
      <c r="E286" t="s">
        <v>490</v>
      </c>
      <c r="F286" s="8" t="s">
        <v>491</v>
      </c>
      <c r="G286" s="8" t="s">
        <v>440</v>
      </c>
      <c r="H286" s="8" t="s">
        <v>656</v>
      </c>
      <c r="I286" s="8" t="s">
        <v>657</v>
      </c>
      <c r="J286" s="8">
        <v>5412124</v>
      </c>
      <c r="K286" s="8" t="s">
        <v>143</v>
      </c>
      <c r="L286" s="32">
        <v>0.48608357745014447</v>
      </c>
      <c r="M286" s="1">
        <v>242</v>
      </c>
      <c r="N286" s="102">
        <f t="shared" si="408"/>
        <v>497.85677037159502</v>
      </c>
      <c r="O286" s="1">
        <v>97</v>
      </c>
      <c r="P286" s="21">
        <v>2.4900000000000002</v>
      </c>
      <c r="Q286" s="1">
        <v>242</v>
      </c>
      <c r="R286" s="1">
        <v>5</v>
      </c>
      <c r="S286" s="1">
        <v>14</v>
      </c>
      <c r="T286" s="1">
        <v>2</v>
      </c>
      <c r="U286" s="1">
        <v>36</v>
      </c>
      <c r="V286" s="1">
        <v>7</v>
      </c>
      <c r="W286" s="1">
        <v>4</v>
      </c>
      <c r="X286" s="1">
        <v>4</v>
      </c>
      <c r="Y286" s="1">
        <v>5</v>
      </c>
      <c r="Z286" s="1">
        <v>0</v>
      </c>
      <c r="AA286" s="1">
        <v>11</v>
      </c>
      <c r="AB286" s="1">
        <v>0</v>
      </c>
      <c r="AC286" s="1">
        <v>2</v>
      </c>
      <c r="AD286" s="1">
        <v>3</v>
      </c>
      <c r="AE286" s="1">
        <v>3</v>
      </c>
      <c r="AF286" s="1">
        <v>0</v>
      </c>
      <c r="AG286" s="1">
        <v>1</v>
      </c>
      <c r="AH286" s="106">
        <f t="shared" si="420"/>
        <v>0.21649484536082475</v>
      </c>
      <c r="AI286" s="106">
        <f t="shared" si="421"/>
        <v>0.44329896907216493</v>
      </c>
      <c r="AJ286" s="106">
        <f t="shared" si="422"/>
        <v>0.13402061855670103</v>
      </c>
      <c r="AK286" s="6">
        <f t="shared" si="423"/>
        <v>0.1134020618556701</v>
      </c>
      <c r="AL286" s="106">
        <f t="shared" si="424"/>
        <v>9.2783505154639179E-2</v>
      </c>
      <c r="AM286" s="38">
        <v>17072</v>
      </c>
      <c r="AN286" s="38">
        <v>24315</v>
      </c>
      <c r="AO286" s="106">
        <f t="shared" si="425"/>
        <v>0.79381443298969068</v>
      </c>
      <c r="AP286" s="1">
        <v>97</v>
      </c>
      <c r="AQ286" s="1">
        <v>32</v>
      </c>
      <c r="AR286" s="1">
        <v>70</v>
      </c>
      <c r="AS286" s="1">
        <v>27</v>
      </c>
      <c r="AT286" s="1">
        <v>2</v>
      </c>
      <c r="AU286" s="1">
        <v>0</v>
      </c>
      <c r="AV286" s="1">
        <v>19</v>
      </c>
      <c r="AW286" s="1">
        <v>9</v>
      </c>
      <c r="AX286" s="1">
        <v>6</v>
      </c>
      <c r="AY286" s="1">
        <v>29</v>
      </c>
      <c r="AZ286" s="11">
        <v>5</v>
      </c>
      <c r="BA286" s="1">
        <v>3</v>
      </c>
      <c r="BB286" s="1">
        <v>1</v>
      </c>
      <c r="BC286" s="1">
        <v>7</v>
      </c>
      <c r="BD286" s="1">
        <v>0</v>
      </c>
      <c r="BE286" s="1">
        <v>0</v>
      </c>
      <c r="BF286" s="1">
        <v>9</v>
      </c>
      <c r="BG286" s="1">
        <v>0</v>
      </c>
      <c r="BH286" s="1">
        <v>0</v>
      </c>
      <c r="BI286" s="106">
        <f t="shared" si="426"/>
        <v>0.5444444444444444</v>
      </c>
      <c r="BJ286" s="1">
        <v>0.8</v>
      </c>
      <c r="BK286" s="1">
        <v>4.0999999999999996</v>
      </c>
      <c r="BL286" s="1">
        <v>2.5</v>
      </c>
      <c r="BM286" s="1">
        <v>7.4</v>
      </c>
      <c r="BN286" s="1">
        <v>5.8</v>
      </c>
      <c r="BO286" s="1">
        <v>6.6</v>
      </c>
      <c r="BP286" s="1">
        <v>1.2</v>
      </c>
      <c r="BQ286" s="1">
        <v>3.3</v>
      </c>
      <c r="BR286" s="1">
        <v>5</v>
      </c>
      <c r="BS286" s="1">
        <v>8.6999999999999993</v>
      </c>
      <c r="BT286" s="1">
        <v>6.2</v>
      </c>
      <c r="BU286" s="1">
        <v>21.5</v>
      </c>
      <c r="BV286" s="1">
        <v>7.4</v>
      </c>
      <c r="BW286" s="1">
        <v>7</v>
      </c>
      <c r="BX286" s="1">
        <v>2.9</v>
      </c>
      <c r="BY286" s="1">
        <v>5</v>
      </c>
      <c r="BZ286" s="1">
        <v>1.7</v>
      </c>
      <c r="CA286" s="1">
        <v>2.9</v>
      </c>
      <c r="CB286" s="1">
        <f t="shared" si="417"/>
        <v>7.3999999999999995</v>
      </c>
      <c r="CC286" s="1">
        <f t="shared" si="418"/>
        <v>73.100000000000009</v>
      </c>
      <c r="CD286" s="1">
        <f t="shared" si="419"/>
        <v>19.5</v>
      </c>
    </row>
    <row r="287" spans="1:82" x14ac:dyDescent="0.25">
      <c r="A287" s="7" t="s">
        <v>810</v>
      </c>
      <c r="B287" t="s">
        <v>811</v>
      </c>
      <c r="C287" s="1" t="s">
        <v>812</v>
      </c>
      <c r="D287" s="1" t="s">
        <v>2099</v>
      </c>
      <c r="E287" t="s">
        <v>490</v>
      </c>
      <c r="F287" s="8" t="s">
        <v>491</v>
      </c>
      <c r="G287" s="8" t="s">
        <v>440</v>
      </c>
      <c r="H287" s="8" t="s">
        <v>813</v>
      </c>
      <c r="I287" s="8" t="s">
        <v>814</v>
      </c>
      <c r="J287" s="8">
        <v>5424844</v>
      </c>
      <c r="K287" s="8" t="s">
        <v>170</v>
      </c>
      <c r="L287" s="32">
        <v>1.1243946776478473</v>
      </c>
      <c r="M287" s="1">
        <v>195</v>
      </c>
      <c r="N287" s="102">
        <f t="shared" si="408"/>
        <v>173.42664802356231</v>
      </c>
      <c r="O287" s="1">
        <v>66</v>
      </c>
      <c r="P287" s="21">
        <v>2.95</v>
      </c>
      <c r="Q287" s="1">
        <v>195</v>
      </c>
      <c r="R287" s="1">
        <v>7</v>
      </c>
      <c r="S287" s="1">
        <v>2</v>
      </c>
      <c r="T287" s="1">
        <v>2</v>
      </c>
      <c r="U287" s="1">
        <v>1</v>
      </c>
      <c r="V287" s="1">
        <v>8</v>
      </c>
      <c r="W287" s="1">
        <v>0</v>
      </c>
      <c r="X287" s="1">
        <v>6</v>
      </c>
      <c r="Y287" s="1">
        <v>1</v>
      </c>
      <c r="Z287" s="1">
        <v>3</v>
      </c>
      <c r="AA287" s="1">
        <v>7</v>
      </c>
      <c r="AB287" s="1">
        <v>10</v>
      </c>
      <c r="AC287" s="1">
        <v>8</v>
      </c>
      <c r="AD287" s="1">
        <v>7</v>
      </c>
      <c r="AE287" s="1">
        <v>3</v>
      </c>
      <c r="AF287" s="1">
        <v>1</v>
      </c>
      <c r="AG287" s="1">
        <v>0</v>
      </c>
      <c r="AH287" s="106">
        <f t="shared" si="420"/>
        <v>0.16666666666666666</v>
      </c>
      <c r="AI287" s="106">
        <f t="shared" si="421"/>
        <v>0.13636363636363635</v>
      </c>
      <c r="AJ287" s="106">
        <f t="shared" si="422"/>
        <v>0.15151515151515152</v>
      </c>
      <c r="AK287" s="6">
        <f t="shared" si="423"/>
        <v>0.10606060606060606</v>
      </c>
      <c r="AL287" s="106">
        <f t="shared" si="424"/>
        <v>0.43939393939393939</v>
      </c>
      <c r="AM287" s="38">
        <v>27303</v>
      </c>
      <c r="AN287" s="38">
        <v>56250</v>
      </c>
      <c r="AO287" s="106">
        <f t="shared" si="425"/>
        <v>0.45454545454545453</v>
      </c>
      <c r="AP287" s="1">
        <v>66</v>
      </c>
      <c r="AQ287" s="1">
        <v>32</v>
      </c>
      <c r="AR287" s="1">
        <v>54</v>
      </c>
      <c r="AS287" s="1">
        <v>12</v>
      </c>
      <c r="AT287" s="1">
        <v>2</v>
      </c>
      <c r="AU287" s="1">
        <v>2</v>
      </c>
      <c r="AV287" s="1">
        <v>5</v>
      </c>
      <c r="AW287" s="1">
        <v>5</v>
      </c>
      <c r="AX287" s="1">
        <v>0</v>
      </c>
      <c r="AY287" s="1">
        <v>4</v>
      </c>
      <c r="AZ287" s="11">
        <v>5</v>
      </c>
      <c r="BA287" s="1">
        <v>5</v>
      </c>
      <c r="BB287" s="1">
        <v>0</v>
      </c>
      <c r="BC287" s="1">
        <v>17</v>
      </c>
      <c r="BD287" s="1">
        <v>0</v>
      </c>
      <c r="BE287" s="1">
        <v>0</v>
      </c>
      <c r="BF287" s="1">
        <v>15</v>
      </c>
      <c r="BG287" s="1">
        <v>1</v>
      </c>
      <c r="BH287" s="1">
        <v>1</v>
      </c>
      <c r="BI287" s="106">
        <f t="shared" si="426"/>
        <v>0.16129032258064516</v>
      </c>
      <c r="BJ287" s="1">
        <v>3.1</v>
      </c>
      <c r="BK287" s="1">
        <v>15.9</v>
      </c>
      <c r="BL287" s="1">
        <v>0.5</v>
      </c>
      <c r="BM287" s="1">
        <v>3.6</v>
      </c>
      <c r="BN287" s="1">
        <v>1</v>
      </c>
      <c r="BO287" s="1">
        <v>7.2</v>
      </c>
      <c r="BP287" s="1">
        <v>2.1</v>
      </c>
      <c r="BQ287" s="1">
        <v>5.6</v>
      </c>
      <c r="BR287" s="1">
        <v>2.6</v>
      </c>
      <c r="BS287" s="1">
        <v>8.1999999999999993</v>
      </c>
      <c r="BT287" s="1">
        <v>4.5999999999999996</v>
      </c>
      <c r="BU287" s="1">
        <v>10.8</v>
      </c>
      <c r="BV287" s="1">
        <v>16.899999999999999</v>
      </c>
      <c r="BW287" s="1">
        <v>7.2</v>
      </c>
      <c r="BX287" s="1">
        <v>5.6</v>
      </c>
      <c r="BY287" s="1">
        <v>4.5999999999999996</v>
      </c>
      <c r="BZ287" s="1">
        <v>0</v>
      </c>
      <c r="CA287" s="1">
        <v>0.5</v>
      </c>
      <c r="CB287" s="1">
        <f t="shared" si="417"/>
        <v>19.5</v>
      </c>
      <c r="CC287" s="1">
        <f t="shared" si="418"/>
        <v>62.6</v>
      </c>
      <c r="CD287" s="1">
        <f t="shared" si="419"/>
        <v>17.899999999999999</v>
      </c>
    </row>
    <row r="288" spans="1:82" s="10" customFormat="1" x14ac:dyDescent="0.25">
      <c r="A288" s="7" t="s">
        <v>963</v>
      </c>
      <c r="B288" t="s">
        <v>964</v>
      </c>
      <c r="C288" s="1" t="s">
        <v>965</v>
      </c>
      <c r="D288" s="1" t="s">
        <v>2099</v>
      </c>
      <c r="E288" t="s">
        <v>490</v>
      </c>
      <c r="F288" s="8" t="s">
        <v>491</v>
      </c>
      <c r="G288" s="8" t="s">
        <v>440</v>
      </c>
      <c r="H288" s="8" t="s">
        <v>966</v>
      </c>
      <c r="I288" s="8" t="s">
        <v>967</v>
      </c>
      <c r="J288" s="8">
        <v>5435428</v>
      </c>
      <c r="K288" s="8" t="s">
        <v>198</v>
      </c>
      <c r="L288" s="32">
        <v>1.5926480694226743</v>
      </c>
      <c r="M288" s="1">
        <v>1711</v>
      </c>
      <c r="N288" s="102">
        <f t="shared" si="408"/>
        <v>1074.3114143353889</v>
      </c>
      <c r="O288" s="1">
        <v>669</v>
      </c>
      <c r="P288" s="21">
        <v>2.5</v>
      </c>
      <c r="Q288" s="1">
        <v>1671</v>
      </c>
      <c r="R288" s="1">
        <v>63</v>
      </c>
      <c r="S288" s="1">
        <v>65</v>
      </c>
      <c r="T288" s="1">
        <v>24</v>
      </c>
      <c r="U288" s="1">
        <v>58</v>
      </c>
      <c r="V288" s="1">
        <v>62</v>
      </c>
      <c r="W288" s="1">
        <v>26</v>
      </c>
      <c r="X288" s="1">
        <v>45</v>
      </c>
      <c r="Y288" s="1">
        <v>51</v>
      </c>
      <c r="Z288" s="1">
        <v>14</v>
      </c>
      <c r="AA288" s="1">
        <v>55</v>
      </c>
      <c r="AB288" s="1">
        <v>39</v>
      </c>
      <c r="AC288" s="1">
        <v>56</v>
      </c>
      <c r="AD288" s="1">
        <v>37</v>
      </c>
      <c r="AE288" s="1">
        <v>15</v>
      </c>
      <c r="AF288" s="1">
        <v>41</v>
      </c>
      <c r="AG288" s="1">
        <v>18</v>
      </c>
      <c r="AH288" s="106">
        <f t="shared" si="420"/>
        <v>0.22720478325859492</v>
      </c>
      <c r="AI288" s="106">
        <f t="shared" si="421"/>
        <v>0.17937219730941703</v>
      </c>
      <c r="AJ288" s="106">
        <f t="shared" si="422"/>
        <v>0.20328849028400597</v>
      </c>
      <c r="AK288" s="6">
        <f t="shared" si="423"/>
        <v>8.2212257100149483E-2</v>
      </c>
      <c r="AL288" s="106">
        <f t="shared" si="424"/>
        <v>0.30792227204783257</v>
      </c>
      <c r="AM288" s="38">
        <v>25978</v>
      </c>
      <c r="AN288" s="38">
        <v>38068</v>
      </c>
      <c r="AO288" s="106">
        <f t="shared" si="425"/>
        <v>0.60986547085201792</v>
      </c>
      <c r="AP288" s="1">
        <v>669</v>
      </c>
      <c r="AQ288" s="1">
        <v>116</v>
      </c>
      <c r="AR288" s="1">
        <v>459</v>
      </c>
      <c r="AS288" s="1">
        <v>210</v>
      </c>
      <c r="AT288" s="1">
        <v>8</v>
      </c>
      <c r="AU288" s="1">
        <v>25</v>
      </c>
      <c r="AV288" s="1">
        <v>112</v>
      </c>
      <c r="AW288" s="1">
        <v>84</v>
      </c>
      <c r="AX288" s="1">
        <v>8</v>
      </c>
      <c r="AY288" s="1">
        <v>33</v>
      </c>
      <c r="AZ288" s="11">
        <v>65</v>
      </c>
      <c r="BA288" s="1">
        <v>28</v>
      </c>
      <c r="BB288" s="1">
        <v>6</v>
      </c>
      <c r="BC288" s="1">
        <v>84</v>
      </c>
      <c r="BD288" s="1">
        <v>10</v>
      </c>
      <c r="BE288" s="1">
        <v>0</v>
      </c>
      <c r="BF288" s="1">
        <v>153</v>
      </c>
      <c r="BG288" s="1">
        <v>5</v>
      </c>
      <c r="BH288" s="1">
        <v>0</v>
      </c>
      <c r="BI288" s="106">
        <f t="shared" si="426"/>
        <v>0.24315619967793881</v>
      </c>
      <c r="BJ288" s="1">
        <v>3.4</v>
      </c>
      <c r="BK288" s="1">
        <v>11</v>
      </c>
      <c r="BL288" s="1">
        <v>9</v>
      </c>
      <c r="BM288" s="1">
        <v>6.2</v>
      </c>
      <c r="BN288" s="1">
        <v>4</v>
      </c>
      <c r="BO288" s="1">
        <v>2.8</v>
      </c>
      <c r="BP288" s="1">
        <v>3.4</v>
      </c>
      <c r="BQ288" s="1">
        <v>4.3</v>
      </c>
      <c r="BR288" s="1">
        <v>5</v>
      </c>
      <c r="BS288" s="1">
        <v>5.8</v>
      </c>
      <c r="BT288" s="1">
        <v>4.5999999999999996</v>
      </c>
      <c r="BU288" s="1">
        <v>5.6</v>
      </c>
      <c r="BV288" s="1">
        <v>7.7</v>
      </c>
      <c r="BW288" s="1">
        <v>7.8</v>
      </c>
      <c r="BX288" s="1">
        <v>5.7</v>
      </c>
      <c r="BY288" s="1">
        <v>6.6</v>
      </c>
      <c r="BZ288" s="1">
        <v>4</v>
      </c>
      <c r="CA288" s="1">
        <v>3.2</v>
      </c>
      <c r="CB288" s="1">
        <f t="shared" si="417"/>
        <v>23.4</v>
      </c>
      <c r="CC288" s="1">
        <f t="shared" si="418"/>
        <v>49.400000000000006</v>
      </c>
      <c r="CD288" s="1">
        <f t="shared" si="419"/>
        <v>27.3</v>
      </c>
    </row>
    <row r="289" spans="1:82" x14ac:dyDescent="0.25">
      <c r="A289" s="7" t="s">
        <v>1307</v>
      </c>
      <c r="B289" t="s">
        <v>1308</v>
      </c>
      <c r="C289" s="1" t="s">
        <v>1309</v>
      </c>
      <c r="D289" s="1" t="s">
        <v>2099</v>
      </c>
      <c r="E289" t="s">
        <v>490</v>
      </c>
      <c r="F289" s="8" t="s">
        <v>491</v>
      </c>
      <c r="G289" s="8" t="s">
        <v>440</v>
      </c>
      <c r="H289" s="8" t="s">
        <v>1310</v>
      </c>
      <c r="I289" s="8" t="s">
        <v>1311</v>
      </c>
      <c r="J289" s="8">
        <v>5462764</v>
      </c>
      <c r="K289" s="8" t="s">
        <v>262</v>
      </c>
      <c r="L289" s="32">
        <v>2.7210799118168403</v>
      </c>
      <c r="M289" s="1">
        <v>1353</v>
      </c>
      <c r="N289" s="102">
        <f t="shared" si="408"/>
        <v>497.22905752393513</v>
      </c>
      <c r="O289" s="1">
        <v>422</v>
      </c>
      <c r="P289" s="21">
        <v>3.21</v>
      </c>
      <c r="Q289" s="1">
        <v>1353</v>
      </c>
      <c r="R289" s="1">
        <v>43</v>
      </c>
      <c r="S289" s="1">
        <v>23</v>
      </c>
      <c r="T289" s="1">
        <v>5</v>
      </c>
      <c r="U289" s="1">
        <v>37</v>
      </c>
      <c r="V289" s="1">
        <v>14</v>
      </c>
      <c r="W289" s="1">
        <v>0</v>
      </c>
      <c r="X289" s="1">
        <v>47</v>
      </c>
      <c r="Y289" s="1">
        <v>65</v>
      </c>
      <c r="Z289" s="1">
        <v>14</v>
      </c>
      <c r="AA289" s="1">
        <v>26</v>
      </c>
      <c r="AB289" s="1">
        <v>50</v>
      </c>
      <c r="AC289" s="1">
        <v>46</v>
      </c>
      <c r="AD289" s="1">
        <v>11</v>
      </c>
      <c r="AE289" s="1">
        <v>6</v>
      </c>
      <c r="AF289" s="1">
        <v>32</v>
      </c>
      <c r="AG289" s="1">
        <v>3</v>
      </c>
      <c r="AH289" s="106">
        <f t="shared" si="420"/>
        <v>0.16824644549763032</v>
      </c>
      <c r="AI289" s="106">
        <f t="shared" si="421"/>
        <v>0.12085308056872038</v>
      </c>
      <c r="AJ289" s="106">
        <f t="shared" si="422"/>
        <v>0.29857819905213268</v>
      </c>
      <c r="AK289" s="6">
        <f t="shared" si="423"/>
        <v>6.1611374407582936E-2</v>
      </c>
      <c r="AL289" s="106">
        <f t="shared" si="424"/>
        <v>0.35071090047393366</v>
      </c>
      <c r="AM289" s="38">
        <v>20295</v>
      </c>
      <c r="AN289" s="38">
        <v>43991</v>
      </c>
      <c r="AO289" s="106">
        <f t="shared" si="425"/>
        <v>0.58767772511848337</v>
      </c>
      <c r="AP289" s="1">
        <v>422</v>
      </c>
      <c r="AQ289" s="1">
        <v>83</v>
      </c>
      <c r="AR289" s="1">
        <v>350</v>
      </c>
      <c r="AS289" s="1">
        <v>72</v>
      </c>
      <c r="AT289" s="1">
        <v>7</v>
      </c>
      <c r="AU289" s="1">
        <v>11</v>
      </c>
      <c r="AV289" s="1">
        <v>34</v>
      </c>
      <c r="AW289" s="1">
        <v>23</v>
      </c>
      <c r="AX289" s="1">
        <v>7</v>
      </c>
      <c r="AY289" s="1">
        <v>21</v>
      </c>
      <c r="AZ289" s="11">
        <v>113</v>
      </c>
      <c r="BA289" s="1">
        <v>0</v>
      </c>
      <c r="BB289" s="1">
        <v>2</v>
      </c>
      <c r="BC289" s="1">
        <v>56</v>
      </c>
      <c r="BD289" s="1">
        <v>20</v>
      </c>
      <c r="BE289" s="1">
        <v>0</v>
      </c>
      <c r="BF289" s="1">
        <v>93</v>
      </c>
      <c r="BG289" s="1">
        <v>0</v>
      </c>
      <c r="BH289" s="1">
        <v>0</v>
      </c>
      <c r="BI289" s="106">
        <f t="shared" si="426"/>
        <v>0.14728682170542637</v>
      </c>
      <c r="BJ289" s="1">
        <v>7</v>
      </c>
      <c r="BK289" s="1">
        <v>4.7</v>
      </c>
      <c r="BL289" s="1">
        <v>6.6</v>
      </c>
      <c r="BM289" s="1">
        <v>10.6</v>
      </c>
      <c r="BN289" s="1">
        <v>3.9</v>
      </c>
      <c r="BO289" s="1">
        <v>6.2</v>
      </c>
      <c r="BP289" s="1">
        <v>5.9</v>
      </c>
      <c r="BQ289" s="1">
        <v>15.2</v>
      </c>
      <c r="BR289" s="1">
        <v>0.7</v>
      </c>
      <c r="BS289" s="1">
        <v>4</v>
      </c>
      <c r="BT289" s="1">
        <v>4.0999999999999996</v>
      </c>
      <c r="BU289" s="1">
        <v>5.7</v>
      </c>
      <c r="BV289" s="1">
        <v>5.0999999999999996</v>
      </c>
      <c r="BW289" s="1">
        <v>3.5</v>
      </c>
      <c r="BX289" s="1">
        <v>6.1</v>
      </c>
      <c r="BY289" s="1">
        <v>1.3</v>
      </c>
      <c r="BZ289" s="1">
        <v>5.3</v>
      </c>
      <c r="CA289" s="1">
        <v>4.0999999999999996</v>
      </c>
      <c r="CB289" s="1">
        <f t="shared" si="417"/>
        <v>18.299999999999997</v>
      </c>
      <c r="CC289" s="1">
        <f t="shared" si="418"/>
        <v>61.400000000000006</v>
      </c>
      <c r="CD289" s="1">
        <f t="shared" si="419"/>
        <v>20.299999999999997</v>
      </c>
    </row>
    <row r="290" spans="1:82" x14ac:dyDescent="0.25">
      <c r="A290" s="7" t="s">
        <v>1368</v>
      </c>
      <c r="B290" t="s">
        <v>1369</v>
      </c>
      <c r="C290" s="1" t="s">
        <v>1370</v>
      </c>
      <c r="D290" s="1" t="s">
        <v>2099</v>
      </c>
      <c r="E290" t="s">
        <v>490</v>
      </c>
      <c r="F290" s="8" t="s">
        <v>491</v>
      </c>
      <c r="G290" s="8" t="s">
        <v>440</v>
      </c>
      <c r="H290" s="8" t="s">
        <v>1371</v>
      </c>
      <c r="I290" s="8" t="s">
        <v>1372</v>
      </c>
      <c r="J290" s="8">
        <v>5465956</v>
      </c>
      <c r="K290" s="8" t="s">
        <v>274</v>
      </c>
      <c r="L290" s="32">
        <v>0.24277334757315333</v>
      </c>
      <c r="M290" s="1">
        <v>339</v>
      </c>
      <c r="N290" s="102">
        <f t="shared" si="408"/>
        <v>1396.3641535974261</v>
      </c>
      <c r="O290" s="1">
        <v>72</v>
      </c>
      <c r="P290" s="21">
        <v>4.71</v>
      </c>
      <c r="Q290" s="1">
        <v>339</v>
      </c>
      <c r="R290" s="1">
        <v>3</v>
      </c>
      <c r="S290" s="1">
        <v>3</v>
      </c>
      <c r="T290" s="1">
        <v>3</v>
      </c>
      <c r="U290" s="1">
        <v>3</v>
      </c>
      <c r="V290" s="1">
        <v>1</v>
      </c>
      <c r="W290" s="1">
        <v>0</v>
      </c>
      <c r="X290" s="1">
        <v>2</v>
      </c>
      <c r="Y290" s="1">
        <v>0</v>
      </c>
      <c r="Z290" s="1">
        <v>20</v>
      </c>
      <c r="AA290" s="1">
        <v>26</v>
      </c>
      <c r="AB290" s="1">
        <v>9</v>
      </c>
      <c r="AC290" s="1">
        <v>2</v>
      </c>
      <c r="AD290" s="1">
        <v>0</v>
      </c>
      <c r="AE290" s="1">
        <v>0</v>
      </c>
      <c r="AF290" s="1">
        <v>0</v>
      </c>
      <c r="AG290" s="1">
        <v>0</v>
      </c>
      <c r="AH290" s="106">
        <f t="shared" si="420"/>
        <v>0.125</v>
      </c>
      <c r="AI290" s="106">
        <f t="shared" si="421"/>
        <v>5.5555555555555552E-2</v>
      </c>
      <c r="AJ290" s="106">
        <f t="shared" si="422"/>
        <v>0.30555555555555558</v>
      </c>
      <c r="AK290" s="6">
        <f t="shared" si="423"/>
        <v>0.3611111111111111</v>
      </c>
      <c r="AL290" s="106">
        <f t="shared" si="424"/>
        <v>0.15277777777777779</v>
      </c>
      <c r="AM290" s="38">
        <v>13763</v>
      </c>
      <c r="AN290" s="38">
        <v>50625</v>
      </c>
      <c r="AO290" s="106">
        <f t="shared" si="425"/>
        <v>0.4861111111111111</v>
      </c>
      <c r="AP290" s="1">
        <v>72</v>
      </c>
      <c r="AQ290" s="1">
        <v>13</v>
      </c>
      <c r="AR290" s="1">
        <v>50</v>
      </c>
      <c r="AS290" s="1">
        <v>22</v>
      </c>
      <c r="AT290" s="1">
        <v>3</v>
      </c>
      <c r="AU290" s="1">
        <v>3</v>
      </c>
      <c r="AV290" s="1">
        <v>1</v>
      </c>
      <c r="AW290" s="1">
        <v>4</v>
      </c>
      <c r="AX290" s="1">
        <v>0</v>
      </c>
      <c r="AY290" s="1">
        <v>0</v>
      </c>
      <c r="AZ290" s="11">
        <v>4</v>
      </c>
      <c r="BA290" s="1">
        <v>0</v>
      </c>
      <c r="BB290" s="1">
        <v>0</v>
      </c>
      <c r="BC290" s="1">
        <v>35</v>
      </c>
      <c r="BD290" s="1">
        <v>0</v>
      </c>
      <c r="BE290" s="1">
        <v>0</v>
      </c>
      <c r="BF290" s="1">
        <v>2</v>
      </c>
      <c r="BG290" s="1">
        <v>0</v>
      </c>
      <c r="BH290" s="1">
        <v>0</v>
      </c>
      <c r="BI290" s="106">
        <f t="shared" si="426"/>
        <v>1.9230769230769232E-2</v>
      </c>
      <c r="BJ290" s="1">
        <v>2.4</v>
      </c>
      <c r="BK290" s="1">
        <v>2.9</v>
      </c>
      <c r="BL290" s="1">
        <v>4.4000000000000004</v>
      </c>
      <c r="BM290" s="1">
        <v>1.5</v>
      </c>
      <c r="BN290" s="1">
        <v>6.2</v>
      </c>
      <c r="BO290" s="1">
        <v>0</v>
      </c>
      <c r="BP290" s="1">
        <v>2.7</v>
      </c>
      <c r="BQ290" s="1">
        <v>48.4</v>
      </c>
      <c r="BR290" s="1">
        <v>1.5</v>
      </c>
      <c r="BS290" s="1">
        <v>1.2</v>
      </c>
      <c r="BT290" s="1">
        <v>4.0999999999999996</v>
      </c>
      <c r="BU290" s="1">
        <v>1.2</v>
      </c>
      <c r="BV290" s="1">
        <v>2.1</v>
      </c>
      <c r="BW290" s="1">
        <v>2.9</v>
      </c>
      <c r="BX290" s="1">
        <v>11.5</v>
      </c>
      <c r="BY290" s="1">
        <v>0.9</v>
      </c>
      <c r="BZ290" s="1">
        <v>0</v>
      </c>
      <c r="CA290" s="1">
        <v>6.2</v>
      </c>
      <c r="CB290" s="1">
        <f t="shared" si="417"/>
        <v>9.6999999999999993</v>
      </c>
      <c r="CC290" s="1">
        <f t="shared" si="418"/>
        <v>68.899999999999991</v>
      </c>
      <c r="CD290" s="1">
        <f t="shared" si="419"/>
        <v>21.5</v>
      </c>
    </row>
    <row r="291" spans="1:82" s="18" customFormat="1" x14ac:dyDescent="0.25">
      <c r="A291" s="17" t="s">
        <v>85</v>
      </c>
      <c r="B291" s="42" t="s">
        <v>1984</v>
      </c>
      <c r="D291" s="18" t="s">
        <v>2098</v>
      </c>
      <c r="I291" s="110"/>
      <c r="J291" s="110">
        <v>54085</v>
      </c>
      <c r="K291" s="110" t="s">
        <v>84</v>
      </c>
      <c r="L291" s="34">
        <f>SUM(L284:L290)</f>
        <v>453.49780656989981</v>
      </c>
      <c r="M291" s="17">
        <v>8676</v>
      </c>
      <c r="N291" s="19">
        <f t="shared" si="408"/>
        <v>19.131294295825278</v>
      </c>
      <c r="O291" s="17">
        <v>3121</v>
      </c>
      <c r="P291" s="22">
        <v>2.77</v>
      </c>
      <c r="Q291" s="17">
        <v>8636</v>
      </c>
      <c r="R291" s="17">
        <v>223</v>
      </c>
      <c r="S291" s="17">
        <v>213</v>
      </c>
      <c r="T291" s="17">
        <v>127</v>
      </c>
      <c r="U291" s="17">
        <v>215</v>
      </c>
      <c r="V291" s="17">
        <v>141</v>
      </c>
      <c r="W291" s="17">
        <v>131</v>
      </c>
      <c r="X291" s="17">
        <v>260</v>
      </c>
      <c r="Y291" s="17">
        <v>243</v>
      </c>
      <c r="Z291" s="17">
        <v>134</v>
      </c>
      <c r="AA291" s="17">
        <v>353</v>
      </c>
      <c r="AB291" s="17">
        <v>243</v>
      </c>
      <c r="AC291" s="17">
        <v>389</v>
      </c>
      <c r="AD291" s="17">
        <v>144</v>
      </c>
      <c r="AE291" s="17">
        <v>79</v>
      </c>
      <c r="AF291" s="17">
        <v>147</v>
      </c>
      <c r="AG291" s="17">
        <v>79</v>
      </c>
      <c r="AH291" s="113">
        <f t="shared" si="420"/>
        <v>0.18039090035245114</v>
      </c>
      <c r="AI291" s="113">
        <f t="shared" si="421"/>
        <v>0.11406600448574175</v>
      </c>
      <c r="AJ291" s="113">
        <f t="shared" si="422"/>
        <v>0.24607497596924063</v>
      </c>
      <c r="AK291" s="113">
        <f t="shared" si="423"/>
        <v>0.11310477411086191</v>
      </c>
      <c r="AL291" s="113">
        <f t="shared" si="424"/>
        <v>0.34636334508170458</v>
      </c>
      <c r="AM291" s="37">
        <v>25094</v>
      </c>
      <c r="AN291" s="37">
        <v>45184</v>
      </c>
      <c r="AO291" s="113">
        <f t="shared" si="425"/>
        <v>0.54053188080743353</v>
      </c>
      <c r="AP291" s="17">
        <v>3121</v>
      </c>
      <c r="AQ291" s="17">
        <v>1189</v>
      </c>
      <c r="AR291" s="17">
        <v>2618</v>
      </c>
      <c r="AS291" s="17">
        <v>503</v>
      </c>
      <c r="AT291" s="17">
        <v>122</v>
      </c>
      <c r="AU291" s="17">
        <v>88</v>
      </c>
      <c r="AV291" s="17">
        <v>274</v>
      </c>
      <c r="AW291" s="17">
        <v>251</v>
      </c>
      <c r="AX291" s="17">
        <v>92</v>
      </c>
      <c r="AY291" s="17">
        <v>118</v>
      </c>
      <c r="AZ291" s="112">
        <v>507</v>
      </c>
      <c r="BA291" s="17">
        <v>73</v>
      </c>
      <c r="BB291" s="17">
        <v>9</v>
      </c>
      <c r="BC291" s="17">
        <v>514</v>
      </c>
      <c r="BD291" s="17">
        <v>66</v>
      </c>
      <c r="BE291" s="17">
        <v>12</v>
      </c>
      <c r="BF291" s="17">
        <v>783</v>
      </c>
      <c r="BG291" s="17">
        <v>33</v>
      </c>
      <c r="BH291" s="17">
        <v>1</v>
      </c>
      <c r="BI291" s="113">
        <f t="shared" si="426"/>
        <v>0.14067278287461774</v>
      </c>
      <c r="BJ291" s="17">
        <v>4.9000000000000004</v>
      </c>
      <c r="BK291" s="17">
        <v>5.2</v>
      </c>
      <c r="BL291" s="17">
        <v>6.9</v>
      </c>
      <c r="BM291" s="17">
        <v>5.5</v>
      </c>
      <c r="BN291" s="17">
        <v>4.4000000000000004</v>
      </c>
      <c r="BO291" s="17">
        <v>5.2</v>
      </c>
      <c r="BP291" s="17">
        <v>4.4000000000000004</v>
      </c>
      <c r="BQ291" s="17">
        <v>6.9</v>
      </c>
      <c r="BR291" s="17">
        <v>4.0999999999999996</v>
      </c>
      <c r="BS291" s="17">
        <v>6.5</v>
      </c>
      <c r="BT291" s="17">
        <v>7.1</v>
      </c>
      <c r="BU291" s="17">
        <v>8.6</v>
      </c>
      <c r="BV291" s="17">
        <v>7.6</v>
      </c>
      <c r="BW291" s="17">
        <v>6.1</v>
      </c>
      <c r="BX291" s="17">
        <v>7.6</v>
      </c>
      <c r="BY291" s="17">
        <v>3.8</v>
      </c>
      <c r="BZ291" s="17">
        <v>3.5</v>
      </c>
      <c r="CA291" s="17">
        <v>1.8</v>
      </c>
      <c r="CB291" s="112">
        <f t="shared" si="417"/>
        <v>17</v>
      </c>
      <c r="CC291" s="112">
        <f t="shared" si="418"/>
        <v>60.300000000000004</v>
      </c>
      <c r="CD291" s="112">
        <f t="shared" si="419"/>
        <v>22.8</v>
      </c>
    </row>
    <row r="292" spans="1:82" s="25" customFormat="1" x14ac:dyDescent="0.25">
      <c r="A292" s="24" t="s">
        <v>1875</v>
      </c>
      <c r="B292" s="25" t="s">
        <v>1876</v>
      </c>
      <c r="C292" s="26" t="s">
        <v>1877</v>
      </c>
      <c r="D292" s="26" t="s">
        <v>2097</v>
      </c>
      <c r="E292" s="25" t="s">
        <v>1403</v>
      </c>
      <c r="F292" s="27" t="s">
        <v>1404</v>
      </c>
      <c r="G292" s="27" t="s">
        <v>440</v>
      </c>
      <c r="H292" s="27" t="s">
        <v>1878</v>
      </c>
      <c r="I292" s="27" t="s">
        <v>1879</v>
      </c>
      <c r="J292" s="27" t="s">
        <v>1978</v>
      </c>
      <c r="K292" s="27" t="s">
        <v>1978</v>
      </c>
      <c r="L292" s="33">
        <v>481.95086624709512</v>
      </c>
      <c r="M292" s="26">
        <f>M295-M294-M293</f>
        <v>11823</v>
      </c>
      <c r="N292" s="29">
        <f t="shared" si="408"/>
        <v>24.531546321442598</v>
      </c>
      <c r="O292" s="26">
        <f>O295-O294-O293</f>
        <v>4389</v>
      </c>
      <c r="P292" s="28">
        <f>Q292/O292</f>
        <v>2.6869446343130554</v>
      </c>
      <c r="Q292" s="26">
        <f>Q295-Q294-Q293</f>
        <v>11793</v>
      </c>
      <c r="R292" s="26">
        <f>R295-R294-R293</f>
        <v>357</v>
      </c>
      <c r="S292" s="26">
        <f t="shared" ref="S292:AG292" si="451">S295-S294-S293</f>
        <v>189</v>
      </c>
      <c r="T292" s="26">
        <f t="shared" si="451"/>
        <v>264</v>
      </c>
      <c r="U292" s="26">
        <f t="shared" si="451"/>
        <v>401</v>
      </c>
      <c r="V292" s="26">
        <f t="shared" si="451"/>
        <v>308</v>
      </c>
      <c r="W292" s="26">
        <f t="shared" si="451"/>
        <v>274</v>
      </c>
      <c r="X292" s="26">
        <f t="shared" si="451"/>
        <v>310</v>
      </c>
      <c r="Y292" s="26">
        <f t="shared" si="451"/>
        <v>225</v>
      </c>
      <c r="Z292" s="26">
        <f t="shared" si="451"/>
        <v>333</v>
      </c>
      <c r="AA292" s="26">
        <f t="shared" si="451"/>
        <v>342</v>
      </c>
      <c r="AB292" s="26">
        <f t="shared" si="451"/>
        <v>325</v>
      </c>
      <c r="AC292" s="26">
        <f t="shared" si="451"/>
        <v>478</v>
      </c>
      <c r="AD292" s="26">
        <f t="shared" si="451"/>
        <v>231</v>
      </c>
      <c r="AE292" s="26">
        <f t="shared" si="451"/>
        <v>131</v>
      </c>
      <c r="AF292" s="26">
        <f t="shared" si="451"/>
        <v>97</v>
      </c>
      <c r="AG292" s="26">
        <f t="shared" si="451"/>
        <v>124</v>
      </c>
      <c r="AH292" s="121">
        <f t="shared" si="420"/>
        <v>0.18455228981544772</v>
      </c>
      <c r="AI292" s="121">
        <f t="shared" si="421"/>
        <v>0.16154021417179312</v>
      </c>
      <c r="AJ292" s="121">
        <f t="shared" si="422"/>
        <v>0.2601959444064707</v>
      </c>
      <c r="AK292" s="122">
        <f t="shared" si="423"/>
        <v>7.792207792207792E-2</v>
      </c>
      <c r="AL292" s="121">
        <f t="shared" si="424"/>
        <v>0.31578947368421051</v>
      </c>
      <c r="AM292" s="39">
        <v>23291</v>
      </c>
      <c r="AN292" s="39">
        <v>38608</v>
      </c>
      <c r="AO292" s="121">
        <f t="shared" si="425"/>
        <v>0.60628844839371154</v>
      </c>
      <c r="AP292" s="26">
        <f>AP295-AP294-AP293</f>
        <v>4389</v>
      </c>
      <c r="AQ292" s="26">
        <f t="shared" ref="AQ292:AS292" si="452">AQ295-AQ294-AQ293</f>
        <v>1568</v>
      </c>
      <c r="AR292" s="26">
        <f t="shared" si="452"/>
        <v>3533</v>
      </c>
      <c r="AS292" s="26">
        <f t="shared" si="452"/>
        <v>856</v>
      </c>
      <c r="AT292" s="26">
        <f>AT295-AT294-AT293</f>
        <v>136</v>
      </c>
      <c r="AU292" s="26">
        <f t="shared" ref="AU292:BC292" si="453">AU295-AU294-AU293</f>
        <v>85</v>
      </c>
      <c r="AV292" s="26">
        <f t="shared" si="453"/>
        <v>491</v>
      </c>
      <c r="AW292" s="26">
        <f t="shared" si="453"/>
        <v>373</v>
      </c>
      <c r="AX292" s="26">
        <f t="shared" si="453"/>
        <v>310</v>
      </c>
      <c r="AY292" s="26">
        <f t="shared" si="453"/>
        <v>207</v>
      </c>
      <c r="AZ292" s="26">
        <f t="shared" si="453"/>
        <v>486</v>
      </c>
      <c r="BA292" s="26">
        <f t="shared" si="453"/>
        <v>124</v>
      </c>
      <c r="BB292" s="26">
        <f t="shared" si="453"/>
        <v>209</v>
      </c>
      <c r="BC292" s="26">
        <f t="shared" si="453"/>
        <v>520</v>
      </c>
      <c r="BD292" s="26">
        <f t="shared" ref="BD292" si="454">BD295-BD294-BD293</f>
        <v>81</v>
      </c>
      <c r="BE292" s="26">
        <f t="shared" ref="BE292" si="455">BE295-BE294-BE293</f>
        <v>52</v>
      </c>
      <c r="BF292" s="26">
        <f t="shared" ref="BF292" si="456">BF295-BF294-BF293</f>
        <v>1000</v>
      </c>
      <c r="BG292" s="26">
        <f t="shared" ref="BG292" si="457">BG295-BG294-BG293</f>
        <v>50</v>
      </c>
      <c r="BH292" s="26">
        <f t="shared" ref="BH292" si="458">BH295-BH294-BH293</f>
        <v>3</v>
      </c>
      <c r="BI292" s="121">
        <f t="shared" si="426"/>
        <v>0.23309910346498666</v>
      </c>
      <c r="BJ292" s="26">
        <v>4.7</v>
      </c>
      <c r="BK292" s="26">
        <v>6.3</v>
      </c>
      <c r="BL292" s="26">
        <v>5.7</v>
      </c>
      <c r="BM292" s="26">
        <v>7.3</v>
      </c>
      <c r="BN292" s="26">
        <v>3.6</v>
      </c>
      <c r="BO292" s="26">
        <v>5</v>
      </c>
      <c r="BP292" s="26">
        <v>4.5999999999999996</v>
      </c>
      <c r="BQ292" s="26">
        <v>4.2</v>
      </c>
      <c r="BR292" s="26">
        <v>7.5</v>
      </c>
      <c r="BS292" s="26">
        <v>6.6</v>
      </c>
      <c r="BT292" s="26">
        <v>6.9</v>
      </c>
      <c r="BU292" s="26">
        <v>7.6</v>
      </c>
      <c r="BV292" s="26">
        <v>8</v>
      </c>
      <c r="BW292" s="26">
        <v>7.8</v>
      </c>
      <c r="BX292" s="26">
        <v>5.6</v>
      </c>
      <c r="BY292" s="26">
        <v>4.7</v>
      </c>
      <c r="BZ292" s="26">
        <v>2.2000000000000002</v>
      </c>
      <c r="CA292" s="26">
        <v>1.5</v>
      </c>
      <c r="CB292" s="115">
        <f t="shared" si="417"/>
        <v>16.7</v>
      </c>
      <c r="CC292" s="115">
        <f t="shared" si="418"/>
        <v>61.300000000000004</v>
      </c>
      <c r="CD292" s="115">
        <f t="shared" si="419"/>
        <v>21.799999999999997</v>
      </c>
    </row>
    <row r="293" spans="1:82" x14ac:dyDescent="0.25">
      <c r="A293" s="7" t="s">
        <v>1400</v>
      </c>
      <c r="B293" t="s">
        <v>1401</v>
      </c>
      <c r="C293" s="1" t="s">
        <v>1402</v>
      </c>
      <c r="D293" s="1" t="s">
        <v>2099</v>
      </c>
      <c r="E293" t="s">
        <v>1403</v>
      </c>
      <c r="F293" s="8" t="s">
        <v>1404</v>
      </c>
      <c r="G293" s="8" t="s">
        <v>440</v>
      </c>
      <c r="H293" s="8" t="s">
        <v>1405</v>
      </c>
      <c r="I293" s="8" t="s">
        <v>1406</v>
      </c>
      <c r="J293" s="8">
        <v>5467660</v>
      </c>
      <c r="K293" s="8" t="s">
        <v>280</v>
      </c>
      <c r="L293" s="32">
        <v>0.19442033870192835</v>
      </c>
      <c r="M293" s="1">
        <v>120</v>
      </c>
      <c r="N293" s="102">
        <f t="shared" si="408"/>
        <v>617.21937530401897</v>
      </c>
      <c r="O293" s="1">
        <v>47</v>
      </c>
      <c r="P293" s="21">
        <v>2.5499999999999998</v>
      </c>
      <c r="Q293" s="1">
        <v>120</v>
      </c>
      <c r="R293" s="1">
        <v>6</v>
      </c>
      <c r="S293" s="1">
        <v>6</v>
      </c>
      <c r="T293" s="1">
        <v>1</v>
      </c>
      <c r="U293" s="1">
        <v>6</v>
      </c>
      <c r="V293" s="1">
        <v>5</v>
      </c>
      <c r="W293" s="1">
        <v>5</v>
      </c>
      <c r="X293" s="1">
        <v>0</v>
      </c>
      <c r="Y293" s="1">
        <v>1</v>
      </c>
      <c r="Z293" s="1">
        <v>5</v>
      </c>
      <c r="AA293" s="1">
        <v>0</v>
      </c>
      <c r="AB293" s="1">
        <v>0</v>
      </c>
      <c r="AC293" s="1">
        <v>4</v>
      </c>
      <c r="AD293" s="1">
        <v>0</v>
      </c>
      <c r="AE293" s="1">
        <v>8</v>
      </c>
      <c r="AF293" s="1">
        <v>0</v>
      </c>
      <c r="AG293" s="1">
        <v>0</v>
      </c>
      <c r="AH293" s="106">
        <f t="shared" si="420"/>
        <v>0.27659574468085107</v>
      </c>
      <c r="AI293" s="106">
        <f t="shared" si="421"/>
        <v>0.23404255319148937</v>
      </c>
      <c r="AJ293" s="106">
        <f t="shared" si="422"/>
        <v>0.23404255319148937</v>
      </c>
      <c r="AK293" s="6">
        <f t="shared" si="423"/>
        <v>0</v>
      </c>
      <c r="AL293" s="106">
        <f t="shared" si="424"/>
        <v>0.25531914893617019</v>
      </c>
      <c r="AM293" s="38">
        <v>21071</v>
      </c>
      <c r="AN293" s="38">
        <v>29583</v>
      </c>
      <c r="AO293" s="106">
        <f t="shared" si="425"/>
        <v>0.74468085106382975</v>
      </c>
      <c r="AP293" s="1">
        <v>47</v>
      </c>
      <c r="AQ293" s="1">
        <v>21</v>
      </c>
      <c r="AR293" s="1">
        <v>43</v>
      </c>
      <c r="AS293" s="1">
        <v>4</v>
      </c>
      <c r="AT293" s="1">
        <v>3</v>
      </c>
      <c r="AU293" s="1">
        <v>0</v>
      </c>
      <c r="AV293" s="1">
        <v>8</v>
      </c>
      <c r="AW293" s="1">
        <v>10</v>
      </c>
      <c r="AX293" s="1">
        <v>4</v>
      </c>
      <c r="AY293" s="1">
        <v>2</v>
      </c>
      <c r="AZ293" s="11">
        <v>5</v>
      </c>
      <c r="BA293" s="1">
        <v>1</v>
      </c>
      <c r="BB293" s="1">
        <v>0</v>
      </c>
      <c r="BC293" s="1">
        <v>0</v>
      </c>
      <c r="BD293" s="1">
        <v>0</v>
      </c>
      <c r="BE293" s="1">
        <v>0</v>
      </c>
      <c r="BF293" s="1">
        <v>12</v>
      </c>
      <c r="BG293" s="1">
        <v>0</v>
      </c>
      <c r="BH293" s="1">
        <v>0</v>
      </c>
      <c r="BI293" s="106">
        <f t="shared" si="426"/>
        <v>0.22222222222222221</v>
      </c>
      <c r="BJ293" s="1">
        <v>10.8</v>
      </c>
      <c r="BK293" s="1">
        <v>5</v>
      </c>
      <c r="BL293" s="1">
        <v>9.1999999999999993</v>
      </c>
      <c r="BM293" s="1">
        <v>1.7</v>
      </c>
      <c r="BN293" s="1">
        <v>3.3</v>
      </c>
      <c r="BO293" s="1">
        <v>14.2</v>
      </c>
      <c r="BP293" s="1">
        <v>3.3</v>
      </c>
      <c r="BQ293" s="1">
        <v>4.2</v>
      </c>
      <c r="BR293" s="1">
        <v>1.7</v>
      </c>
      <c r="BS293" s="1">
        <v>3.3</v>
      </c>
      <c r="BT293" s="1">
        <v>10.8</v>
      </c>
      <c r="BU293" s="1">
        <v>1.7</v>
      </c>
      <c r="BV293" s="1">
        <v>2.5</v>
      </c>
      <c r="BW293" s="1">
        <v>9.1999999999999993</v>
      </c>
      <c r="BX293" s="1">
        <v>10</v>
      </c>
      <c r="BY293" s="1">
        <v>5</v>
      </c>
      <c r="BZ293" s="1">
        <v>2.5</v>
      </c>
      <c r="CA293" s="1">
        <v>1.7</v>
      </c>
      <c r="CB293" s="1">
        <f t="shared" si="417"/>
        <v>25</v>
      </c>
      <c r="CC293" s="1">
        <f t="shared" si="418"/>
        <v>46.7</v>
      </c>
      <c r="CD293" s="1">
        <f t="shared" si="419"/>
        <v>28.4</v>
      </c>
    </row>
    <row r="294" spans="1:82" x14ac:dyDescent="0.25">
      <c r="A294" s="7" t="s">
        <v>1510</v>
      </c>
      <c r="B294" t="s">
        <v>1511</v>
      </c>
      <c r="C294" s="1" t="s">
        <v>1512</v>
      </c>
      <c r="D294" s="1" t="s">
        <v>2099</v>
      </c>
      <c r="E294" t="s">
        <v>1403</v>
      </c>
      <c r="F294" s="8" t="s">
        <v>1404</v>
      </c>
      <c r="G294" s="8" t="s">
        <v>440</v>
      </c>
      <c r="H294" s="8" t="s">
        <v>1513</v>
      </c>
      <c r="I294" s="8" t="s">
        <v>1514</v>
      </c>
      <c r="J294" s="8">
        <v>5475820</v>
      </c>
      <c r="K294" s="8" t="s">
        <v>301</v>
      </c>
      <c r="L294" s="32">
        <v>1.2739165783922648</v>
      </c>
      <c r="M294" s="1">
        <v>2186</v>
      </c>
      <c r="N294" s="102">
        <f t="shared" si="408"/>
        <v>1715.9679346969658</v>
      </c>
      <c r="O294" s="1">
        <v>940</v>
      </c>
      <c r="P294" s="21">
        <v>2.2599999999999998</v>
      </c>
      <c r="Q294" s="1">
        <v>2127</v>
      </c>
      <c r="R294" s="1">
        <v>140</v>
      </c>
      <c r="S294" s="1">
        <v>177</v>
      </c>
      <c r="T294" s="1">
        <v>83</v>
      </c>
      <c r="U294" s="1">
        <v>111</v>
      </c>
      <c r="V294" s="1">
        <v>69</v>
      </c>
      <c r="W294" s="1">
        <v>58</v>
      </c>
      <c r="X294" s="1">
        <v>26</v>
      </c>
      <c r="Y294" s="1">
        <v>14</v>
      </c>
      <c r="Z294" s="1">
        <v>14</v>
      </c>
      <c r="AA294" s="1">
        <v>11</v>
      </c>
      <c r="AB294" s="1">
        <v>53</v>
      </c>
      <c r="AC294" s="1">
        <v>54</v>
      </c>
      <c r="AD294" s="1">
        <v>57</v>
      </c>
      <c r="AE294" s="1">
        <v>25</v>
      </c>
      <c r="AF294" s="1">
        <v>34</v>
      </c>
      <c r="AG294" s="1">
        <v>14</v>
      </c>
      <c r="AH294" s="106">
        <f t="shared" si="420"/>
        <v>0.42553191489361702</v>
      </c>
      <c r="AI294" s="106">
        <f t="shared" si="421"/>
        <v>0.19148936170212766</v>
      </c>
      <c r="AJ294" s="106">
        <f t="shared" si="422"/>
        <v>0.11914893617021277</v>
      </c>
      <c r="AK294" s="6">
        <f t="shared" si="423"/>
        <v>1.1702127659574468E-2</v>
      </c>
      <c r="AL294" s="106">
        <f t="shared" si="424"/>
        <v>0.25212765957446809</v>
      </c>
      <c r="AM294" s="38">
        <v>19599</v>
      </c>
      <c r="AN294" s="38">
        <v>22772</v>
      </c>
      <c r="AO294" s="106">
        <f t="shared" si="425"/>
        <v>0.7361702127659574</v>
      </c>
      <c r="AP294" s="1">
        <v>940</v>
      </c>
      <c r="AQ294" s="1">
        <v>218</v>
      </c>
      <c r="AR294" s="1">
        <v>439</v>
      </c>
      <c r="AS294" s="1">
        <v>501</v>
      </c>
      <c r="AT294" s="1">
        <v>60</v>
      </c>
      <c r="AU294" s="1">
        <v>80</v>
      </c>
      <c r="AV294" s="1">
        <v>222</v>
      </c>
      <c r="AW294" s="1">
        <v>72</v>
      </c>
      <c r="AX294" s="1">
        <v>59</v>
      </c>
      <c r="AY294" s="1">
        <v>70</v>
      </c>
      <c r="AZ294" s="11">
        <v>26</v>
      </c>
      <c r="BA294" s="1">
        <v>28</v>
      </c>
      <c r="BB294" s="1">
        <v>0</v>
      </c>
      <c r="BC294" s="1">
        <v>64</v>
      </c>
      <c r="BD294" s="1">
        <v>0</v>
      </c>
      <c r="BE294" s="1">
        <v>0</v>
      </c>
      <c r="BF294" s="1">
        <v>151</v>
      </c>
      <c r="BG294" s="1">
        <v>28</v>
      </c>
      <c r="BH294" s="1">
        <v>0</v>
      </c>
      <c r="BI294" s="106">
        <f t="shared" si="426"/>
        <v>0.33953488372093021</v>
      </c>
      <c r="BJ294" s="1">
        <v>5.0999999999999996</v>
      </c>
      <c r="BK294" s="1">
        <v>11.3</v>
      </c>
      <c r="BL294" s="1">
        <v>5.3</v>
      </c>
      <c r="BM294" s="1">
        <v>5.3</v>
      </c>
      <c r="BN294" s="1">
        <v>3</v>
      </c>
      <c r="BO294" s="1">
        <v>4.7</v>
      </c>
      <c r="BP294" s="1">
        <v>6.3</v>
      </c>
      <c r="BQ294" s="1">
        <v>6.6</v>
      </c>
      <c r="BR294" s="1">
        <v>6.5</v>
      </c>
      <c r="BS294" s="1">
        <v>5</v>
      </c>
      <c r="BT294" s="1">
        <v>5.9</v>
      </c>
      <c r="BU294" s="1">
        <v>6.8</v>
      </c>
      <c r="BV294" s="1">
        <v>8.4</v>
      </c>
      <c r="BW294" s="1">
        <v>4.9000000000000004</v>
      </c>
      <c r="BX294" s="1">
        <v>3.9</v>
      </c>
      <c r="BY294" s="1">
        <v>4.9000000000000004</v>
      </c>
      <c r="BZ294" s="1">
        <v>2.2999999999999998</v>
      </c>
      <c r="CA294" s="1">
        <v>3.7</v>
      </c>
      <c r="CB294" s="1">
        <f t="shared" si="417"/>
        <v>21.7</v>
      </c>
      <c r="CC294" s="1">
        <f t="shared" si="418"/>
        <v>58.499999999999993</v>
      </c>
      <c r="CD294" s="1">
        <f t="shared" si="419"/>
        <v>19.7</v>
      </c>
    </row>
    <row r="295" spans="1:82" s="18" customFormat="1" x14ac:dyDescent="0.25">
      <c r="A295" s="17" t="s">
        <v>87</v>
      </c>
      <c r="B295" s="42" t="s">
        <v>1984</v>
      </c>
      <c r="D295" s="18" t="s">
        <v>2098</v>
      </c>
      <c r="I295" s="110"/>
      <c r="J295" s="110">
        <v>54087</v>
      </c>
      <c r="K295" s="110" t="s">
        <v>86</v>
      </c>
      <c r="L295" s="34">
        <f>SUM(L292:L294)</f>
        <v>483.41920316418935</v>
      </c>
      <c r="M295" s="17">
        <v>14129</v>
      </c>
      <c r="N295" s="19">
        <f t="shared" si="408"/>
        <v>29.227221234736927</v>
      </c>
      <c r="O295" s="17">
        <v>5376</v>
      </c>
      <c r="P295" s="22">
        <v>2.61</v>
      </c>
      <c r="Q295" s="17">
        <v>14040</v>
      </c>
      <c r="R295" s="17">
        <v>503</v>
      </c>
      <c r="S295" s="17">
        <v>372</v>
      </c>
      <c r="T295" s="17">
        <v>348</v>
      </c>
      <c r="U295" s="17">
        <v>518</v>
      </c>
      <c r="V295" s="17">
        <v>382</v>
      </c>
      <c r="W295" s="17">
        <v>337</v>
      </c>
      <c r="X295" s="17">
        <v>336</v>
      </c>
      <c r="Y295" s="17">
        <v>240</v>
      </c>
      <c r="Z295" s="17">
        <v>352</v>
      </c>
      <c r="AA295" s="17">
        <v>353</v>
      </c>
      <c r="AB295" s="17">
        <v>378</v>
      </c>
      <c r="AC295" s="17">
        <v>536</v>
      </c>
      <c r="AD295" s="17">
        <v>288</v>
      </c>
      <c r="AE295" s="17">
        <v>164</v>
      </c>
      <c r="AF295" s="17">
        <v>131</v>
      </c>
      <c r="AG295" s="17">
        <v>138</v>
      </c>
      <c r="AH295" s="113">
        <f t="shared" si="420"/>
        <v>0.22749255952380953</v>
      </c>
      <c r="AI295" s="113">
        <f t="shared" si="421"/>
        <v>0.16741071428571427</v>
      </c>
      <c r="AJ295" s="113">
        <f t="shared" si="422"/>
        <v>0.23530505952380953</v>
      </c>
      <c r="AK295" s="113">
        <f t="shared" si="423"/>
        <v>6.5662202380952384E-2</v>
      </c>
      <c r="AL295" s="113">
        <f t="shared" si="424"/>
        <v>0.3041294642857143</v>
      </c>
      <c r="AM295" s="37">
        <v>23291</v>
      </c>
      <c r="AN295" s="37">
        <v>38608</v>
      </c>
      <c r="AO295" s="113">
        <f t="shared" si="425"/>
        <v>0.63020833333333337</v>
      </c>
      <c r="AP295" s="17">
        <v>5376</v>
      </c>
      <c r="AQ295" s="17">
        <v>1807</v>
      </c>
      <c r="AR295" s="17">
        <v>4015</v>
      </c>
      <c r="AS295" s="17">
        <v>1361</v>
      </c>
      <c r="AT295" s="17">
        <v>199</v>
      </c>
      <c r="AU295" s="17">
        <v>165</v>
      </c>
      <c r="AV295" s="17">
        <v>721</v>
      </c>
      <c r="AW295" s="17">
        <v>455</v>
      </c>
      <c r="AX295" s="17">
        <v>373</v>
      </c>
      <c r="AY295" s="17">
        <v>279</v>
      </c>
      <c r="AZ295" s="112">
        <v>517</v>
      </c>
      <c r="BA295" s="17">
        <v>153</v>
      </c>
      <c r="BB295" s="17">
        <v>209</v>
      </c>
      <c r="BC295" s="17">
        <v>584</v>
      </c>
      <c r="BD295" s="17">
        <v>81</v>
      </c>
      <c r="BE295" s="17">
        <v>52</v>
      </c>
      <c r="BF295" s="17">
        <v>1163</v>
      </c>
      <c r="BG295" s="17">
        <v>78</v>
      </c>
      <c r="BH295" s="17">
        <v>3</v>
      </c>
      <c r="BI295" s="113">
        <f t="shared" si="426"/>
        <v>0.25119236883942764</v>
      </c>
      <c r="BJ295" s="17">
        <v>4.7</v>
      </c>
      <c r="BK295" s="17">
        <v>6.3</v>
      </c>
      <c r="BL295" s="17">
        <v>5.7</v>
      </c>
      <c r="BM295" s="17">
        <v>7.3</v>
      </c>
      <c r="BN295" s="17">
        <v>3.6</v>
      </c>
      <c r="BO295" s="17">
        <v>5</v>
      </c>
      <c r="BP295" s="17">
        <v>4.5999999999999996</v>
      </c>
      <c r="BQ295" s="17">
        <v>4.2</v>
      </c>
      <c r="BR295" s="17">
        <v>7.5</v>
      </c>
      <c r="BS295" s="17">
        <v>6.6</v>
      </c>
      <c r="BT295" s="17">
        <v>6.9</v>
      </c>
      <c r="BU295" s="17">
        <v>7.6</v>
      </c>
      <c r="BV295" s="17">
        <v>8</v>
      </c>
      <c r="BW295" s="17">
        <v>7.8</v>
      </c>
      <c r="BX295" s="17">
        <v>5.6</v>
      </c>
      <c r="BY295" s="17">
        <v>4.7</v>
      </c>
      <c r="BZ295" s="17">
        <v>2.2000000000000002</v>
      </c>
      <c r="CA295" s="17">
        <v>1.5</v>
      </c>
      <c r="CB295" s="112">
        <f t="shared" si="417"/>
        <v>16.7</v>
      </c>
      <c r="CC295" s="112">
        <f t="shared" si="418"/>
        <v>61.300000000000004</v>
      </c>
      <c r="CD295" s="112">
        <f t="shared" si="419"/>
        <v>21.799999999999997</v>
      </c>
    </row>
    <row r="296" spans="1:82" s="25" customFormat="1" x14ac:dyDescent="0.25">
      <c r="A296" s="24" t="s">
        <v>1880</v>
      </c>
      <c r="B296" s="25" t="s">
        <v>1881</v>
      </c>
      <c r="C296" s="26" t="s">
        <v>1882</v>
      </c>
      <c r="D296" s="26" t="s">
        <v>2097</v>
      </c>
      <c r="E296" s="25" t="s">
        <v>990</v>
      </c>
      <c r="F296" s="27" t="s">
        <v>991</v>
      </c>
      <c r="G296" s="27" t="s">
        <v>440</v>
      </c>
      <c r="H296" s="27" t="s">
        <v>1883</v>
      </c>
      <c r="I296" s="27" t="s">
        <v>1884</v>
      </c>
      <c r="J296" s="27" t="s">
        <v>1978</v>
      </c>
      <c r="K296" s="27" t="s">
        <v>1978</v>
      </c>
      <c r="L296" s="33">
        <v>364.40436315254226</v>
      </c>
      <c r="M296" s="26">
        <f>M298-M297</f>
        <v>9774</v>
      </c>
      <c r="N296" s="29">
        <f t="shared" si="408"/>
        <v>26.821852283663613</v>
      </c>
      <c r="O296" s="26">
        <f>O298-O297</f>
        <v>3994</v>
      </c>
      <c r="P296" s="28">
        <f>Q296/O296</f>
        <v>2.2653980971457184</v>
      </c>
      <c r="Q296" s="26">
        <f>Q298-Q297</f>
        <v>9048</v>
      </c>
      <c r="R296" s="26">
        <f>R298-R297</f>
        <v>202</v>
      </c>
      <c r="S296" s="26">
        <f t="shared" ref="S296:AG296" si="459">S298-S297</f>
        <v>234</v>
      </c>
      <c r="T296" s="26">
        <f t="shared" si="459"/>
        <v>268</v>
      </c>
      <c r="U296" s="26">
        <f t="shared" si="459"/>
        <v>352</v>
      </c>
      <c r="V296" s="26">
        <f t="shared" si="459"/>
        <v>209</v>
      </c>
      <c r="W296" s="26">
        <f t="shared" si="459"/>
        <v>363</v>
      </c>
      <c r="X296" s="26">
        <f t="shared" si="459"/>
        <v>171</v>
      </c>
      <c r="Y296" s="26">
        <f t="shared" si="459"/>
        <v>234</v>
      </c>
      <c r="Z296" s="26">
        <f t="shared" si="459"/>
        <v>131</v>
      </c>
      <c r="AA296" s="26">
        <f t="shared" si="459"/>
        <v>402</v>
      </c>
      <c r="AB296" s="26">
        <f t="shared" si="459"/>
        <v>359</v>
      </c>
      <c r="AC296" s="26">
        <f t="shared" si="459"/>
        <v>445</v>
      </c>
      <c r="AD296" s="26">
        <f t="shared" si="459"/>
        <v>329</v>
      </c>
      <c r="AE296" s="26">
        <f t="shared" si="459"/>
        <v>104</v>
      </c>
      <c r="AF296" s="26">
        <f t="shared" si="459"/>
        <v>118</v>
      </c>
      <c r="AG296" s="26">
        <f t="shared" si="459"/>
        <v>73</v>
      </c>
      <c r="AH296" s="121">
        <f t="shared" si="420"/>
        <v>0.17626439659489235</v>
      </c>
      <c r="AI296" s="121">
        <f t="shared" si="421"/>
        <v>0.14046069103655484</v>
      </c>
      <c r="AJ296" s="121">
        <f t="shared" si="422"/>
        <v>0.22508763144717076</v>
      </c>
      <c r="AK296" s="122">
        <f t="shared" si="423"/>
        <v>0.10065097646469705</v>
      </c>
      <c r="AL296" s="121">
        <f t="shared" si="424"/>
        <v>0.35753630445668505</v>
      </c>
      <c r="AM296" s="39">
        <v>23195</v>
      </c>
      <c r="AN296" s="39">
        <v>41077</v>
      </c>
      <c r="AO296" s="121">
        <f t="shared" si="425"/>
        <v>0.54181271907861794</v>
      </c>
      <c r="AP296" s="26">
        <f>AP298-AP297</f>
        <v>3994</v>
      </c>
      <c r="AQ296" s="26">
        <f t="shared" ref="AQ296:AS296" si="460">AQ298-AQ297</f>
        <v>1324</v>
      </c>
      <c r="AR296" s="26">
        <f t="shared" si="460"/>
        <v>3294</v>
      </c>
      <c r="AS296" s="26">
        <f t="shared" si="460"/>
        <v>700</v>
      </c>
      <c r="AT296" s="26">
        <f>AT298-AT297</f>
        <v>205</v>
      </c>
      <c r="AU296" s="26">
        <f t="shared" ref="AU296:BC296" si="461">AU298-AU297</f>
        <v>47</v>
      </c>
      <c r="AV296" s="26">
        <f t="shared" si="461"/>
        <v>347</v>
      </c>
      <c r="AW296" s="26">
        <f t="shared" si="461"/>
        <v>577</v>
      </c>
      <c r="AX296" s="26">
        <f t="shared" si="461"/>
        <v>227</v>
      </c>
      <c r="AY296" s="26">
        <f t="shared" si="461"/>
        <v>106</v>
      </c>
      <c r="AZ296" s="26">
        <f t="shared" si="461"/>
        <v>361</v>
      </c>
      <c r="BA296" s="26">
        <f t="shared" si="461"/>
        <v>114</v>
      </c>
      <c r="BB296" s="26">
        <f t="shared" si="461"/>
        <v>28</v>
      </c>
      <c r="BC296" s="26">
        <f t="shared" si="461"/>
        <v>639</v>
      </c>
      <c r="BD296" s="26">
        <f t="shared" ref="BD296" si="462">BD298-BD297</f>
        <v>75</v>
      </c>
      <c r="BE296" s="26">
        <f t="shared" ref="BE296" si="463">BE298-BE297</f>
        <v>47</v>
      </c>
      <c r="BF296" s="26">
        <f t="shared" ref="BF296" si="464">BF298-BF297</f>
        <v>980</v>
      </c>
      <c r="BG296" s="26">
        <f t="shared" ref="BG296" si="465">BG298-BG297</f>
        <v>32</v>
      </c>
      <c r="BH296" s="26">
        <f t="shared" ref="BH296" si="466">BH298-BH297</f>
        <v>0</v>
      </c>
      <c r="BI296" s="121">
        <f t="shared" si="426"/>
        <v>0.13949801849405549</v>
      </c>
      <c r="BJ296" s="26">
        <v>3.8</v>
      </c>
      <c r="BK296" s="26">
        <v>4.2</v>
      </c>
      <c r="BL296" s="26">
        <v>5.4</v>
      </c>
      <c r="BM296" s="26">
        <v>5</v>
      </c>
      <c r="BN296" s="26">
        <v>3.5</v>
      </c>
      <c r="BO296" s="26">
        <v>5.4</v>
      </c>
      <c r="BP296" s="26">
        <v>5.2</v>
      </c>
      <c r="BQ296" s="26">
        <v>5.6</v>
      </c>
      <c r="BR296" s="26">
        <v>6.7</v>
      </c>
      <c r="BS296" s="26">
        <v>6.2</v>
      </c>
      <c r="BT296" s="26">
        <v>6.5</v>
      </c>
      <c r="BU296" s="26">
        <v>7.9</v>
      </c>
      <c r="BV296" s="26">
        <v>9.3000000000000007</v>
      </c>
      <c r="BW296" s="26">
        <v>9.6</v>
      </c>
      <c r="BX296" s="26">
        <v>5.6</v>
      </c>
      <c r="BY296" s="26">
        <v>4.9000000000000004</v>
      </c>
      <c r="BZ296" s="26">
        <v>2.8</v>
      </c>
      <c r="CA296" s="26">
        <v>2.5</v>
      </c>
      <c r="CB296" s="115">
        <f t="shared" si="417"/>
        <v>13.4</v>
      </c>
      <c r="CC296" s="115">
        <f t="shared" si="418"/>
        <v>61.3</v>
      </c>
      <c r="CD296" s="115">
        <f t="shared" si="419"/>
        <v>25.400000000000002</v>
      </c>
    </row>
    <row r="297" spans="1:82" x14ac:dyDescent="0.25">
      <c r="A297" s="7" t="s">
        <v>987</v>
      </c>
      <c r="B297" t="s">
        <v>988</v>
      </c>
      <c r="C297" s="1" t="s">
        <v>989</v>
      </c>
      <c r="D297" s="1" t="s">
        <v>2099</v>
      </c>
      <c r="E297" t="s">
        <v>990</v>
      </c>
      <c r="F297" s="8" t="s">
        <v>991</v>
      </c>
      <c r="G297" s="8" t="s">
        <v>440</v>
      </c>
      <c r="H297" s="8" t="s">
        <v>992</v>
      </c>
      <c r="I297" s="8" t="s">
        <v>993</v>
      </c>
      <c r="J297" s="8">
        <v>5437636</v>
      </c>
      <c r="K297" s="8" t="s">
        <v>202</v>
      </c>
      <c r="L297" s="32">
        <v>2.9894989794110214</v>
      </c>
      <c r="M297" s="1">
        <v>2351</v>
      </c>
      <c r="N297" s="102">
        <f t="shared" si="408"/>
        <v>786.41940211104679</v>
      </c>
      <c r="O297" s="1">
        <v>988</v>
      </c>
      <c r="P297" s="21">
        <v>2.35</v>
      </c>
      <c r="Q297" s="1">
        <v>2319</v>
      </c>
      <c r="R297" s="1">
        <v>158</v>
      </c>
      <c r="S297" s="1">
        <v>78</v>
      </c>
      <c r="T297" s="1">
        <v>152</v>
      </c>
      <c r="U297" s="1">
        <v>69</v>
      </c>
      <c r="V297" s="1">
        <v>54</v>
      </c>
      <c r="W297" s="1">
        <v>41</v>
      </c>
      <c r="X297" s="1">
        <v>81</v>
      </c>
      <c r="Y297" s="1">
        <v>42</v>
      </c>
      <c r="Z297" s="1">
        <v>4</v>
      </c>
      <c r="AA297" s="1">
        <v>44</v>
      </c>
      <c r="AB297" s="1">
        <v>44</v>
      </c>
      <c r="AC297" s="1">
        <v>139</v>
      </c>
      <c r="AD297" s="1">
        <v>62</v>
      </c>
      <c r="AE297" s="1">
        <v>7</v>
      </c>
      <c r="AF297" s="1">
        <v>12</v>
      </c>
      <c r="AG297" s="1">
        <v>1</v>
      </c>
      <c r="AH297" s="106">
        <f t="shared" si="420"/>
        <v>0.39271255060728744</v>
      </c>
      <c r="AI297" s="106">
        <f t="shared" si="421"/>
        <v>0.12449392712550607</v>
      </c>
      <c r="AJ297" s="106">
        <f t="shared" si="422"/>
        <v>0.17004048582995951</v>
      </c>
      <c r="AK297" s="6">
        <f t="shared" si="423"/>
        <v>4.4534412955465584E-2</v>
      </c>
      <c r="AL297" s="106">
        <f t="shared" si="424"/>
        <v>0.26821862348178138</v>
      </c>
      <c r="AM297" s="38">
        <v>19154</v>
      </c>
      <c r="AN297" s="38">
        <v>28750</v>
      </c>
      <c r="AO297" s="106">
        <f t="shared" si="425"/>
        <v>0.68724696356275305</v>
      </c>
      <c r="AP297" s="1">
        <v>988</v>
      </c>
      <c r="AQ297" s="1">
        <v>362</v>
      </c>
      <c r="AR297" s="1">
        <v>513</v>
      </c>
      <c r="AS297" s="1">
        <v>475</v>
      </c>
      <c r="AT297" s="1">
        <v>71</v>
      </c>
      <c r="AU297" s="1">
        <v>46</v>
      </c>
      <c r="AV297" s="1">
        <v>236</v>
      </c>
      <c r="AW297" s="1">
        <v>101</v>
      </c>
      <c r="AX297" s="1">
        <v>26</v>
      </c>
      <c r="AY297" s="1">
        <v>37</v>
      </c>
      <c r="AZ297" s="11">
        <v>26</v>
      </c>
      <c r="BA297" s="1">
        <v>56</v>
      </c>
      <c r="BB297" s="1">
        <v>45</v>
      </c>
      <c r="BC297" s="1">
        <v>71</v>
      </c>
      <c r="BD297" s="1">
        <v>17</v>
      </c>
      <c r="BE297" s="1">
        <v>0</v>
      </c>
      <c r="BF297" s="1">
        <v>194</v>
      </c>
      <c r="BG297" s="1">
        <v>7</v>
      </c>
      <c r="BH297" s="1">
        <v>0</v>
      </c>
      <c r="BI297" s="106">
        <f t="shared" si="426"/>
        <v>0.34083601286173631</v>
      </c>
      <c r="BJ297" s="1">
        <v>3.7</v>
      </c>
      <c r="BK297" s="1">
        <v>7.2</v>
      </c>
      <c r="BL297" s="1">
        <v>11.7</v>
      </c>
      <c r="BM297" s="1">
        <v>5.4</v>
      </c>
      <c r="BN297" s="1">
        <v>2.4</v>
      </c>
      <c r="BO297" s="1">
        <v>9.9</v>
      </c>
      <c r="BP297" s="1">
        <v>8.1</v>
      </c>
      <c r="BQ297" s="1">
        <v>9.1</v>
      </c>
      <c r="BR297" s="1">
        <v>5.0999999999999996</v>
      </c>
      <c r="BS297" s="1">
        <v>5</v>
      </c>
      <c r="BT297" s="1">
        <v>4</v>
      </c>
      <c r="BU297" s="1">
        <v>6.8</v>
      </c>
      <c r="BV297" s="1">
        <v>2.4</v>
      </c>
      <c r="BW297" s="1">
        <v>5.7</v>
      </c>
      <c r="BX297" s="1">
        <v>4.4000000000000004</v>
      </c>
      <c r="BY297" s="1">
        <v>1.7</v>
      </c>
      <c r="BZ297" s="1">
        <v>4.0999999999999996</v>
      </c>
      <c r="CA297" s="1">
        <v>3.5</v>
      </c>
      <c r="CB297" s="1">
        <f t="shared" si="417"/>
        <v>22.6</v>
      </c>
      <c r="CC297" s="1">
        <f t="shared" si="418"/>
        <v>58.2</v>
      </c>
      <c r="CD297" s="1">
        <f t="shared" si="419"/>
        <v>19.399999999999999</v>
      </c>
    </row>
    <row r="298" spans="1:82" s="18" customFormat="1" x14ac:dyDescent="0.25">
      <c r="A298" s="17" t="s">
        <v>89</v>
      </c>
      <c r="B298" s="42" t="s">
        <v>1984</v>
      </c>
      <c r="D298" s="18" t="s">
        <v>2098</v>
      </c>
      <c r="I298" s="110"/>
      <c r="J298" s="110">
        <v>54089</v>
      </c>
      <c r="K298" s="110" t="s">
        <v>88</v>
      </c>
      <c r="L298" s="34">
        <f>SUM(L296:L297)</f>
        <v>367.39386213195326</v>
      </c>
      <c r="M298" s="17">
        <v>12125</v>
      </c>
      <c r="N298" s="19">
        <f t="shared" si="408"/>
        <v>33.002728814356679</v>
      </c>
      <c r="O298" s="17">
        <v>4982</v>
      </c>
      <c r="P298" s="22">
        <v>2.2799999999999998</v>
      </c>
      <c r="Q298" s="17">
        <v>11367</v>
      </c>
      <c r="R298" s="17">
        <v>360</v>
      </c>
      <c r="S298" s="17">
        <v>312</v>
      </c>
      <c r="T298" s="17">
        <v>420</v>
      </c>
      <c r="U298" s="17">
        <v>421</v>
      </c>
      <c r="V298" s="17">
        <v>263</v>
      </c>
      <c r="W298" s="17">
        <v>404</v>
      </c>
      <c r="X298" s="17">
        <v>252</v>
      </c>
      <c r="Y298" s="17">
        <v>276</v>
      </c>
      <c r="Z298" s="17">
        <v>135</v>
      </c>
      <c r="AA298" s="17">
        <v>446</v>
      </c>
      <c r="AB298" s="17">
        <v>403</v>
      </c>
      <c r="AC298" s="17">
        <v>584</v>
      </c>
      <c r="AD298" s="17">
        <v>391</v>
      </c>
      <c r="AE298" s="17">
        <v>111</v>
      </c>
      <c r="AF298" s="17">
        <v>130</v>
      </c>
      <c r="AG298" s="17">
        <v>74</v>
      </c>
      <c r="AH298" s="113">
        <f t="shared" si="420"/>
        <v>0.21918908069048576</v>
      </c>
      <c r="AI298" s="113">
        <f t="shared" si="421"/>
        <v>0.13729425933360095</v>
      </c>
      <c r="AJ298" s="113">
        <f t="shared" si="422"/>
        <v>0.2141710156563629</v>
      </c>
      <c r="AK298" s="113">
        <f t="shared" si="423"/>
        <v>8.9522280208751512E-2</v>
      </c>
      <c r="AL298" s="113">
        <f t="shared" si="424"/>
        <v>0.33982336411079889</v>
      </c>
      <c r="AM298" s="37">
        <v>23195</v>
      </c>
      <c r="AN298" s="37">
        <v>41077</v>
      </c>
      <c r="AO298" s="113">
        <f t="shared" si="425"/>
        <v>0.57065435568044964</v>
      </c>
      <c r="AP298" s="17">
        <v>4982</v>
      </c>
      <c r="AQ298" s="17">
        <v>1686</v>
      </c>
      <c r="AR298" s="17">
        <v>3807</v>
      </c>
      <c r="AS298" s="17">
        <v>1175</v>
      </c>
      <c r="AT298" s="17">
        <v>276</v>
      </c>
      <c r="AU298" s="17">
        <v>93</v>
      </c>
      <c r="AV298" s="17">
        <v>583</v>
      </c>
      <c r="AW298" s="17">
        <v>678</v>
      </c>
      <c r="AX298" s="17">
        <v>253</v>
      </c>
      <c r="AY298" s="17">
        <v>143</v>
      </c>
      <c r="AZ298" s="112">
        <v>387</v>
      </c>
      <c r="BA298" s="17">
        <v>170</v>
      </c>
      <c r="BB298" s="17">
        <v>73</v>
      </c>
      <c r="BC298" s="17">
        <v>710</v>
      </c>
      <c r="BD298" s="17">
        <v>92</v>
      </c>
      <c r="BE298" s="17">
        <v>47</v>
      </c>
      <c r="BF298" s="17">
        <v>1174</v>
      </c>
      <c r="BG298" s="17">
        <v>39</v>
      </c>
      <c r="BH298" s="17">
        <v>0</v>
      </c>
      <c r="BI298" s="113">
        <f t="shared" si="426"/>
        <v>0.17931326833403985</v>
      </c>
      <c r="BJ298" s="17">
        <v>3.8</v>
      </c>
      <c r="BK298" s="17">
        <v>4.2</v>
      </c>
      <c r="BL298" s="17">
        <v>5.4</v>
      </c>
      <c r="BM298" s="17">
        <v>5</v>
      </c>
      <c r="BN298" s="17">
        <v>3.5</v>
      </c>
      <c r="BO298" s="17">
        <v>5.4</v>
      </c>
      <c r="BP298" s="17">
        <v>5.2</v>
      </c>
      <c r="BQ298" s="17">
        <v>5.6</v>
      </c>
      <c r="BR298" s="17">
        <v>6.7</v>
      </c>
      <c r="BS298" s="17">
        <v>6.2</v>
      </c>
      <c r="BT298" s="17">
        <v>6.5</v>
      </c>
      <c r="BU298" s="17">
        <v>7.9</v>
      </c>
      <c r="BV298" s="17">
        <v>9.3000000000000007</v>
      </c>
      <c r="BW298" s="17">
        <v>9.6</v>
      </c>
      <c r="BX298" s="17">
        <v>5.6</v>
      </c>
      <c r="BY298" s="17">
        <v>4.9000000000000004</v>
      </c>
      <c r="BZ298" s="17">
        <v>2.8</v>
      </c>
      <c r="CA298" s="17">
        <v>2.5</v>
      </c>
      <c r="CB298" s="112">
        <f t="shared" si="417"/>
        <v>13.4</v>
      </c>
      <c r="CC298" s="112">
        <f t="shared" si="418"/>
        <v>61.3</v>
      </c>
      <c r="CD298" s="112">
        <f t="shared" si="419"/>
        <v>25.400000000000002</v>
      </c>
    </row>
    <row r="299" spans="1:82" s="25" customFormat="1" x14ac:dyDescent="0.25">
      <c r="A299" s="24" t="s">
        <v>1885</v>
      </c>
      <c r="B299" s="25" t="s">
        <v>1886</v>
      </c>
      <c r="C299" s="26" t="s">
        <v>1887</v>
      </c>
      <c r="D299" s="26" t="s">
        <v>2097</v>
      </c>
      <c r="E299" s="25" t="s">
        <v>849</v>
      </c>
      <c r="F299" s="27" t="s">
        <v>850</v>
      </c>
      <c r="G299" s="27" t="s">
        <v>440</v>
      </c>
      <c r="H299" s="27" t="s">
        <v>1888</v>
      </c>
      <c r="I299" s="27" t="s">
        <v>1889</v>
      </c>
      <c r="J299" s="27" t="s">
        <v>1978</v>
      </c>
      <c r="K299" s="27" t="s">
        <v>1978</v>
      </c>
      <c r="L299" s="33">
        <v>171.44489353917902</v>
      </c>
      <c r="M299" s="26">
        <f>M302-M301-M300</f>
        <v>11639</v>
      </c>
      <c r="N299" s="29">
        <f t="shared" si="408"/>
        <v>67.887702921523442</v>
      </c>
      <c r="O299" s="26">
        <f>O302-O301-O300</f>
        <v>4548</v>
      </c>
      <c r="P299" s="28">
        <f>Q299/O299</f>
        <v>2.5004397537379068</v>
      </c>
      <c r="Q299" s="26">
        <f>Q302-Q301-Q300</f>
        <v>11372</v>
      </c>
      <c r="R299" s="26">
        <f>R302-R301-R300</f>
        <v>178</v>
      </c>
      <c r="S299" s="26">
        <f t="shared" ref="S299:AG299" si="467">S302-S301-S300</f>
        <v>212</v>
      </c>
      <c r="T299" s="26">
        <f t="shared" si="467"/>
        <v>158</v>
      </c>
      <c r="U299" s="26">
        <f t="shared" si="467"/>
        <v>323</v>
      </c>
      <c r="V299" s="26">
        <f t="shared" si="467"/>
        <v>196</v>
      </c>
      <c r="W299" s="26">
        <f t="shared" si="467"/>
        <v>192</v>
      </c>
      <c r="X299" s="26">
        <f t="shared" si="467"/>
        <v>175</v>
      </c>
      <c r="Y299" s="26">
        <f t="shared" si="467"/>
        <v>239</v>
      </c>
      <c r="Z299" s="26">
        <f t="shared" si="467"/>
        <v>221</v>
      </c>
      <c r="AA299" s="26">
        <f t="shared" si="467"/>
        <v>395</v>
      </c>
      <c r="AB299" s="26">
        <f t="shared" si="467"/>
        <v>437</v>
      </c>
      <c r="AC299" s="26">
        <f t="shared" si="467"/>
        <v>446</v>
      </c>
      <c r="AD299" s="26">
        <f t="shared" si="467"/>
        <v>433</v>
      </c>
      <c r="AE299" s="26">
        <f t="shared" si="467"/>
        <v>526</v>
      </c>
      <c r="AF299" s="26">
        <f t="shared" si="467"/>
        <v>213</v>
      </c>
      <c r="AG299" s="26">
        <f t="shared" si="467"/>
        <v>204</v>
      </c>
      <c r="AH299" s="121">
        <f t="shared" si="420"/>
        <v>0.12049252418645559</v>
      </c>
      <c r="AI299" s="121">
        <f t="shared" si="421"/>
        <v>0.11411609498680739</v>
      </c>
      <c r="AJ299" s="121">
        <f t="shared" si="422"/>
        <v>0.18183817062445032</v>
      </c>
      <c r="AK299" s="122">
        <f t="shared" si="423"/>
        <v>8.6851363236587514E-2</v>
      </c>
      <c r="AL299" s="121">
        <f t="shared" si="424"/>
        <v>0.49670184696569919</v>
      </c>
      <c r="AM299" s="39">
        <v>27899</v>
      </c>
      <c r="AN299" s="39">
        <v>52823</v>
      </c>
      <c r="AO299" s="121">
        <f t="shared" si="425"/>
        <v>0.41644678979771327</v>
      </c>
      <c r="AP299" s="26">
        <f>AP302-AP301-AP300</f>
        <v>4548</v>
      </c>
      <c r="AQ299" s="26">
        <f t="shared" ref="AQ299:AS299" si="468">AQ302-AQ301-AQ300</f>
        <v>394</v>
      </c>
      <c r="AR299" s="26">
        <f t="shared" si="468"/>
        <v>3763</v>
      </c>
      <c r="AS299" s="26">
        <f t="shared" si="468"/>
        <v>785</v>
      </c>
      <c r="AT299" s="26">
        <f>AT302-AT301-AT300</f>
        <v>108</v>
      </c>
      <c r="AU299" s="26">
        <f t="shared" ref="AU299:BC299" si="469">AU302-AU301-AU300</f>
        <v>42</v>
      </c>
      <c r="AV299" s="26">
        <f t="shared" si="469"/>
        <v>382</v>
      </c>
      <c r="AW299" s="26">
        <f t="shared" si="469"/>
        <v>480</v>
      </c>
      <c r="AX299" s="26">
        <f t="shared" si="469"/>
        <v>76</v>
      </c>
      <c r="AY299" s="26">
        <f t="shared" si="469"/>
        <v>148</v>
      </c>
      <c r="AZ299" s="26">
        <f t="shared" si="469"/>
        <v>289</v>
      </c>
      <c r="BA299" s="26">
        <f t="shared" si="469"/>
        <v>287</v>
      </c>
      <c r="BB299" s="26">
        <f t="shared" si="469"/>
        <v>19</v>
      </c>
      <c r="BC299" s="26">
        <f t="shared" si="469"/>
        <v>631</v>
      </c>
      <c r="BD299" s="26">
        <f t="shared" ref="BD299" si="470">BD302-BD301-BD300</f>
        <v>151</v>
      </c>
      <c r="BE299" s="26">
        <f t="shared" ref="BE299" si="471">BE302-BE301-BE300</f>
        <v>21</v>
      </c>
      <c r="BF299" s="26">
        <f t="shared" ref="BF299" si="472">BF302-BF301-BF300</f>
        <v>1701</v>
      </c>
      <c r="BG299" s="26">
        <f t="shared" ref="BG299" si="473">BG302-BG301-BG300</f>
        <v>71</v>
      </c>
      <c r="BH299" s="26">
        <f t="shared" ref="BH299" si="474">BH302-BH301-BH300</f>
        <v>16</v>
      </c>
      <c r="BI299" s="121">
        <f t="shared" si="426"/>
        <v>0.13251922207146088</v>
      </c>
      <c r="BJ299" s="26">
        <v>5</v>
      </c>
      <c r="BK299" s="26">
        <v>6</v>
      </c>
      <c r="BL299" s="26">
        <v>5.7</v>
      </c>
      <c r="BM299" s="26">
        <v>5</v>
      </c>
      <c r="BN299" s="26">
        <v>4.7</v>
      </c>
      <c r="BO299" s="26">
        <v>6.2</v>
      </c>
      <c r="BP299" s="26">
        <v>6.2</v>
      </c>
      <c r="BQ299" s="26">
        <v>4.8</v>
      </c>
      <c r="BR299" s="26">
        <v>7.7</v>
      </c>
      <c r="BS299" s="26">
        <v>6.7</v>
      </c>
      <c r="BT299" s="26">
        <v>7.1</v>
      </c>
      <c r="BU299" s="26">
        <v>8</v>
      </c>
      <c r="BV299" s="26">
        <v>6.9</v>
      </c>
      <c r="BW299" s="26">
        <v>7.1</v>
      </c>
      <c r="BX299" s="26">
        <v>5</v>
      </c>
      <c r="BY299" s="26">
        <v>3.2</v>
      </c>
      <c r="BZ299" s="26">
        <v>2.6</v>
      </c>
      <c r="CA299" s="26">
        <v>2.1</v>
      </c>
      <c r="CB299" s="115">
        <f t="shared" si="417"/>
        <v>16.7</v>
      </c>
      <c r="CC299" s="115">
        <f t="shared" si="418"/>
        <v>63.300000000000004</v>
      </c>
      <c r="CD299" s="115">
        <f t="shared" si="419"/>
        <v>20.000000000000004</v>
      </c>
    </row>
    <row r="300" spans="1:82" x14ac:dyDescent="0.25">
      <c r="A300" s="7" t="s">
        <v>846</v>
      </c>
      <c r="B300" t="s">
        <v>847</v>
      </c>
      <c r="C300" s="1" t="s">
        <v>848</v>
      </c>
      <c r="D300" s="1" t="s">
        <v>2099</v>
      </c>
      <c r="E300" t="s">
        <v>849</v>
      </c>
      <c r="F300" s="8" t="s">
        <v>850</v>
      </c>
      <c r="G300" s="8" t="s">
        <v>440</v>
      </c>
      <c r="H300" s="8" t="s">
        <v>851</v>
      </c>
      <c r="I300" s="8" t="s">
        <v>852</v>
      </c>
      <c r="J300" s="8">
        <v>5427940</v>
      </c>
      <c r="K300" s="8" t="s">
        <v>177</v>
      </c>
      <c r="L300" s="32">
        <v>0.30469916522686674</v>
      </c>
      <c r="M300" s="1">
        <v>315</v>
      </c>
      <c r="N300" s="102">
        <f t="shared" si="408"/>
        <v>1033.8065736591818</v>
      </c>
      <c r="O300" s="1">
        <v>99</v>
      </c>
      <c r="P300" s="21">
        <v>3.18</v>
      </c>
      <c r="Q300" s="1">
        <v>315</v>
      </c>
      <c r="R300" s="1">
        <v>10</v>
      </c>
      <c r="S300" s="1">
        <v>1</v>
      </c>
      <c r="T300" s="1">
        <v>3</v>
      </c>
      <c r="U300" s="1">
        <v>2</v>
      </c>
      <c r="V300" s="1">
        <v>7</v>
      </c>
      <c r="W300" s="1">
        <v>4</v>
      </c>
      <c r="X300" s="1">
        <v>7</v>
      </c>
      <c r="Y300" s="1">
        <v>5</v>
      </c>
      <c r="Z300" s="1">
        <v>7</v>
      </c>
      <c r="AA300" s="1">
        <v>0</v>
      </c>
      <c r="AB300" s="1">
        <v>15</v>
      </c>
      <c r="AC300" s="1">
        <v>23</v>
      </c>
      <c r="AD300" s="1">
        <v>10</v>
      </c>
      <c r="AE300" s="1">
        <v>3</v>
      </c>
      <c r="AF300" s="1">
        <v>2</v>
      </c>
      <c r="AG300" s="1">
        <v>0</v>
      </c>
      <c r="AH300" s="106">
        <f t="shared" si="420"/>
        <v>0.14141414141414141</v>
      </c>
      <c r="AI300" s="106">
        <f t="shared" si="421"/>
        <v>9.0909090909090912E-2</v>
      </c>
      <c r="AJ300" s="106">
        <f t="shared" si="422"/>
        <v>0.23232323232323232</v>
      </c>
      <c r="AK300" s="6">
        <f t="shared" si="423"/>
        <v>0</v>
      </c>
      <c r="AL300" s="106">
        <f t="shared" si="424"/>
        <v>0.53535353535353536</v>
      </c>
      <c r="AM300" s="38">
        <v>19814</v>
      </c>
      <c r="AN300" s="38">
        <v>63438</v>
      </c>
      <c r="AO300" s="106">
        <f t="shared" si="425"/>
        <v>0.46464646464646464</v>
      </c>
      <c r="AP300" s="1">
        <v>99</v>
      </c>
      <c r="AQ300" s="1">
        <v>23</v>
      </c>
      <c r="AR300" s="1">
        <v>78</v>
      </c>
      <c r="AS300" s="1">
        <v>21</v>
      </c>
      <c r="AT300" s="1">
        <v>0</v>
      </c>
      <c r="AU300" s="1">
        <v>1</v>
      </c>
      <c r="AV300" s="1">
        <v>9</v>
      </c>
      <c r="AW300" s="1">
        <v>13</v>
      </c>
      <c r="AX300" s="1">
        <v>0</v>
      </c>
      <c r="AY300" s="1">
        <v>0</v>
      </c>
      <c r="AZ300" s="11">
        <v>12</v>
      </c>
      <c r="BA300" s="1">
        <v>3</v>
      </c>
      <c r="BB300" s="1">
        <v>4</v>
      </c>
      <c r="BC300" s="1">
        <v>15</v>
      </c>
      <c r="BD300" s="1">
        <v>0</v>
      </c>
      <c r="BE300" s="1">
        <v>0</v>
      </c>
      <c r="BF300" s="1">
        <v>37</v>
      </c>
      <c r="BG300" s="1">
        <v>0</v>
      </c>
      <c r="BH300" s="1">
        <v>0</v>
      </c>
      <c r="BI300" s="106">
        <f t="shared" si="426"/>
        <v>0.13829787234042554</v>
      </c>
      <c r="BJ300" s="1">
        <v>3.2</v>
      </c>
      <c r="BK300" s="1">
        <v>26.7</v>
      </c>
      <c r="BL300" s="1">
        <v>1.9</v>
      </c>
      <c r="BM300" s="1">
        <v>3.2</v>
      </c>
      <c r="BN300" s="1">
        <v>6</v>
      </c>
      <c r="BO300" s="1">
        <v>6.3</v>
      </c>
      <c r="BP300" s="1">
        <v>1</v>
      </c>
      <c r="BQ300" s="1">
        <v>6</v>
      </c>
      <c r="BR300" s="1">
        <v>6.7</v>
      </c>
      <c r="BS300" s="1">
        <v>7.3</v>
      </c>
      <c r="BT300" s="1">
        <v>2.2000000000000002</v>
      </c>
      <c r="BU300" s="1">
        <v>3.2</v>
      </c>
      <c r="BV300" s="1">
        <v>9.8000000000000007</v>
      </c>
      <c r="BW300" s="1">
        <v>4.8</v>
      </c>
      <c r="BX300" s="1">
        <v>3.5</v>
      </c>
      <c r="BY300" s="1">
        <v>3.5</v>
      </c>
      <c r="BZ300" s="1">
        <v>4.0999999999999996</v>
      </c>
      <c r="CA300" s="1">
        <v>0.6</v>
      </c>
      <c r="CB300" s="1">
        <f t="shared" si="417"/>
        <v>31.799999999999997</v>
      </c>
      <c r="CC300" s="1">
        <f t="shared" si="418"/>
        <v>51.7</v>
      </c>
      <c r="CD300" s="1">
        <f t="shared" si="419"/>
        <v>16.5</v>
      </c>
    </row>
    <row r="301" spans="1:82" x14ac:dyDescent="0.25">
      <c r="A301" s="7" t="s">
        <v>914</v>
      </c>
      <c r="B301" t="s">
        <v>915</v>
      </c>
      <c r="C301" s="1" t="s">
        <v>916</v>
      </c>
      <c r="D301" s="1" t="s">
        <v>2099</v>
      </c>
      <c r="E301" t="s">
        <v>849</v>
      </c>
      <c r="F301" s="8" t="s">
        <v>850</v>
      </c>
      <c r="G301" s="8" t="s">
        <v>440</v>
      </c>
      <c r="H301" s="8" t="s">
        <v>917</v>
      </c>
      <c r="I301" s="8" t="s">
        <v>918</v>
      </c>
      <c r="J301" s="8">
        <v>5432716</v>
      </c>
      <c r="K301" s="8" t="s">
        <v>189</v>
      </c>
      <c r="L301" s="32">
        <v>3.8010173947316641</v>
      </c>
      <c r="M301" s="1">
        <v>4773</v>
      </c>
      <c r="N301" s="102">
        <f t="shared" si="408"/>
        <v>1255.7164317678566</v>
      </c>
      <c r="O301" s="1">
        <v>1910</v>
      </c>
      <c r="P301" s="21">
        <v>2.4700000000000002</v>
      </c>
      <c r="Q301" s="1">
        <v>4711</v>
      </c>
      <c r="R301" s="1">
        <v>245</v>
      </c>
      <c r="S301" s="1">
        <v>101</v>
      </c>
      <c r="T301" s="1">
        <v>146</v>
      </c>
      <c r="U301" s="1">
        <v>64</v>
      </c>
      <c r="V301" s="1">
        <v>217</v>
      </c>
      <c r="W301" s="1">
        <v>200</v>
      </c>
      <c r="X301" s="1">
        <v>99</v>
      </c>
      <c r="Y301" s="1">
        <v>102</v>
      </c>
      <c r="Z301" s="1">
        <v>30</v>
      </c>
      <c r="AA301" s="1">
        <v>154</v>
      </c>
      <c r="AB301" s="1">
        <v>188</v>
      </c>
      <c r="AC301" s="1">
        <v>207</v>
      </c>
      <c r="AD301" s="1">
        <v>51</v>
      </c>
      <c r="AE301" s="1">
        <v>78</v>
      </c>
      <c r="AF301" s="1">
        <v>28</v>
      </c>
      <c r="AG301" s="1">
        <v>0</v>
      </c>
      <c r="AH301" s="106">
        <f t="shared" si="420"/>
        <v>0.25759162303664923</v>
      </c>
      <c r="AI301" s="106">
        <f t="shared" si="421"/>
        <v>0.14712041884816754</v>
      </c>
      <c r="AJ301" s="106">
        <f t="shared" si="422"/>
        <v>0.2256544502617801</v>
      </c>
      <c r="AK301" s="6">
        <f t="shared" si="423"/>
        <v>8.0628272251308905E-2</v>
      </c>
      <c r="AL301" s="106">
        <f t="shared" si="424"/>
        <v>0.28900523560209423</v>
      </c>
      <c r="AM301" s="38">
        <v>19647</v>
      </c>
      <c r="AN301" s="38">
        <v>34726</v>
      </c>
      <c r="AO301" s="106">
        <f t="shared" si="425"/>
        <v>0.6303664921465969</v>
      </c>
      <c r="AP301" s="1">
        <v>1910</v>
      </c>
      <c r="AQ301" s="1">
        <v>482</v>
      </c>
      <c r="AR301" s="1">
        <v>1475</v>
      </c>
      <c r="AS301" s="1">
        <v>435</v>
      </c>
      <c r="AT301" s="1">
        <v>48</v>
      </c>
      <c r="AU301" s="1">
        <v>192</v>
      </c>
      <c r="AV301" s="1">
        <v>201</v>
      </c>
      <c r="AW301" s="1">
        <v>251</v>
      </c>
      <c r="AX301" s="1">
        <v>139</v>
      </c>
      <c r="AY301" s="1">
        <v>39</v>
      </c>
      <c r="AZ301" s="11">
        <v>156</v>
      </c>
      <c r="BA301" s="1">
        <v>75</v>
      </c>
      <c r="BB301" s="1">
        <v>0</v>
      </c>
      <c r="BC301" s="1">
        <v>307</v>
      </c>
      <c r="BD301" s="1">
        <v>30</v>
      </c>
      <c r="BE301" s="1">
        <v>5</v>
      </c>
      <c r="BF301" s="1">
        <v>360</v>
      </c>
      <c r="BG301" s="1">
        <v>0</v>
      </c>
      <c r="BH301" s="1">
        <v>0</v>
      </c>
      <c r="BI301" s="106">
        <f t="shared" si="426"/>
        <v>0.13588463671658346</v>
      </c>
      <c r="BJ301" s="1">
        <v>5.4</v>
      </c>
      <c r="BK301" s="1">
        <v>8.9</v>
      </c>
      <c r="BL301" s="1">
        <v>3.6</v>
      </c>
      <c r="BM301" s="1">
        <v>5</v>
      </c>
      <c r="BN301" s="1">
        <v>5</v>
      </c>
      <c r="BO301" s="1">
        <v>6.9</v>
      </c>
      <c r="BP301" s="1">
        <v>8.1</v>
      </c>
      <c r="BQ301" s="1">
        <v>4.5</v>
      </c>
      <c r="BR301" s="1">
        <v>8.9</v>
      </c>
      <c r="BS301" s="1">
        <v>8.1999999999999993</v>
      </c>
      <c r="BT301" s="1">
        <v>4.4000000000000004</v>
      </c>
      <c r="BU301" s="1">
        <v>7.9</v>
      </c>
      <c r="BV301" s="1">
        <v>7.3</v>
      </c>
      <c r="BW301" s="1">
        <v>4.4000000000000004</v>
      </c>
      <c r="BX301" s="1">
        <v>3.7</v>
      </c>
      <c r="BY301" s="1">
        <v>3.1</v>
      </c>
      <c r="BZ301" s="1">
        <v>3.1</v>
      </c>
      <c r="CA301" s="1">
        <v>1.8</v>
      </c>
      <c r="CB301" s="1">
        <f t="shared" si="417"/>
        <v>17.900000000000002</v>
      </c>
      <c r="CC301" s="1">
        <f t="shared" si="418"/>
        <v>66.199999999999989</v>
      </c>
      <c r="CD301" s="1">
        <f t="shared" si="419"/>
        <v>16.100000000000001</v>
      </c>
    </row>
    <row r="302" spans="1:82" s="18" customFormat="1" x14ac:dyDescent="0.25">
      <c r="A302" s="17" t="s">
        <v>91</v>
      </c>
      <c r="B302" s="42" t="s">
        <v>1984</v>
      </c>
      <c r="D302" s="18" t="s">
        <v>2098</v>
      </c>
      <c r="I302" s="110"/>
      <c r="J302" s="110">
        <v>54091</v>
      </c>
      <c r="K302" s="110" t="s">
        <v>90</v>
      </c>
      <c r="L302" s="34">
        <f>SUM(L299:L301)</f>
        <v>175.55061009913757</v>
      </c>
      <c r="M302" s="17">
        <v>16727</v>
      </c>
      <c r="N302" s="19">
        <f t="shared" si="408"/>
        <v>95.283063901366504</v>
      </c>
      <c r="O302" s="17">
        <v>6557</v>
      </c>
      <c r="P302" s="22">
        <v>2.5</v>
      </c>
      <c r="Q302" s="17">
        <v>16398</v>
      </c>
      <c r="R302" s="17">
        <v>433</v>
      </c>
      <c r="S302" s="17">
        <v>314</v>
      </c>
      <c r="T302" s="17">
        <v>307</v>
      </c>
      <c r="U302" s="17">
        <v>389</v>
      </c>
      <c r="V302" s="17">
        <v>420</v>
      </c>
      <c r="W302" s="17">
        <v>396</v>
      </c>
      <c r="X302" s="17">
        <v>281</v>
      </c>
      <c r="Y302" s="17">
        <v>346</v>
      </c>
      <c r="Z302" s="17">
        <v>258</v>
      </c>
      <c r="AA302" s="17">
        <v>549</v>
      </c>
      <c r="AB302" s="17">
        <v>640</v>
      </c>
      <c r="AC302" s="17">
        <v>676</v>
      </c>
      <c r="AD302" s="17">
        <v>494</v>
      </c>
      <c r="AE302" s="17">
        <v>607</v>
      </c>
      <c r="AF302" s="17">
        <v>243</v>
      </c>
      <c r="AG302" s="17">
        <v>204</v>
      </c>
      <c r="AH302" s="113">
        <f t="shared" si="420"/>
        <v>0.16074424279396066</v>
      </c>
      <c r="AI302" s="113">
        <f t="shared" si="421"/>
        <v>0.12337959432667378</v>
      </c>
      <c r="AJ302" s="113">
        <f t="shared" si="422"/>
        <v>0.19536373341467134</v>
      </c>
      <c r="AK302" s="113">
        <f t="shared" si="423"/>
        <v>8.3727314320573426E-2</v>
      </c>
      <c r="AL302" s="113">
        <f t="shared" si="424"/>
        <v>0.43678511514412077</v>
      </c>
      <c r="AM302" s="37">
        <v>27899</v>
      </c>
      <c r="AN302" s="37">
        <v>52823</v>
      </c>
      <c r="AO302" s="113">
        <f t="shared" si="425"/>
        <v>0.47948757053530577</v>
      </c>
      <c r="AP302" s="17">
        <v>6557</v>
      </c>
      <c r="AQ302" s="17">
        <v>899</v>
      </c>
      <c r="AR302" s="17">
        <v>5316</v>
      </c>
      <c r="AS302" s="17">
        <v>1241</v>
      </c>
      <c r="AT302" s="17">
        <v>156</v>
      </c>
      <c r="AU302" s="17">
        <v>235</v>
      </c>
      <c r="AV302" s="17">
        <v>592</v>
      </c>
      <c r="AW302" s="17">
        <v>744</v>
      </c>
      <c r="AX302" s="17">
        <v>215</v>
      </c>
      <c r="AY302" s="17">
        <v>187</v>
      </c>
      <c r="AZ302" s="112">
        <v>457</v>
      </c>
      <c r="BA302" s="17">
        <v>365</v>
      </c>
      <c r="BB302" s="17">
        <v>23</v>
      </c>
      <c r="BC302" s="17">
        <v>953</v>
      </c>
      <c r="BD302" s="17">
        <v>181</v>
      </c>
      <c r="BE302" s="17">
        <v>26</v>
      </c>
      <c r="BF302" s="17">
        <v>2098</v>
      </c>
      <c r="BG302" s="17">
        <v>71</v>
      </c>
      <c r="BH302" s="17">
        <v>16</v>
      </c>
      <c r="BI302" s="113">
        <f t="shared" si="426"/>
        <v>0.13356543756923564</v>
      </c>
      <c r="BJ302" s="17">
        <v>5</v>
      </c>
      <c r="BK302" s="17">
        <v>6</v>
      </c>
      <c r="BL302" s="17">
        <v>5.7</v>
      </c>
      <c r="BM302" s="17">
        <v>5</v>
      </c>
      <c r="BN302" s="17">
        <v>4.7</v>
      </c>
      <c r="BO302" s="17">
        <v>6.2</v>
      </c>
      <c r="BP302" s="17">
        <v>6.2</v>
      </c>
      <c r="BQ302" s="17">
        <v>4.8</v>
      </c>
      <c r="BR302" s="17">
        <v>7.7</v>
      </c>
      <c r="BS302" s="17">
        <v>6.7</v>
      </c>
      <c r="BT302" s="17">
        <v>7.1</v>
      </c>
      <c r="BU302" s="17">
        <v>8</v>
      </c>
      <c r="BV302" s="17">
        <v>6.9</v>
      </c>
      <c r="BW302" s="17">
        <v>7.1</v>
      </c>
      <c r="BX302" s="17">
        <v>5</v>
      </c>
      <c r="BY302" s="17">
        <v>3.2</v>
      </c>
      <c r="BZ302" s="17">
        <v>2.6</v>
      </c>
      <c r="CA302" s="17">
        <v>2.1</v>
      </c>
      <c r="CB302" s="112">
        <f t="shared" si="417"/>
        <v>16.7</v>
      </c>
      <c r="CC302" s="112">
        <f t="shared" si="418"/>
        <v>63.300000000000004</v>
      </c>
      <c r="CD302" s="112">
        <f t="shared" si="419"/>
        <v>20.000000000000004</v>
      </c>
    </row>
    <row r="303" spans="1:82" s="25" customFormat="1" x14ac:dyDescent="0.25">
      <c r="A303" s="24" t="s">
        <v>1965</v>
      </c>
      <c r="B303" s="25" t="s">
        <v>1966</v>
      </c>
      <c r="C303" s="26" t="s">
        <v>1967</v>
      </c>
      <c r="D303" s="26" t="s">
        <v>2097</v>
      </c>
      <c r="E303" s="25" t="s">
        <v>760</v>
      </c>
      <c r="F303" s="27" t="s">
        <v>761</v>
      </c>
      <c r="G303" s="27" t="s">
        <v>440</v>
      </c>
      <c r="H303" s="27" t="s">
        <v>1968</v>
      </c>
      <c r="I303" s="27" t="s">
        <v>1969</v>
      </c>
      <c r="J303" s="27" t="s">
        <v>1978</v>
      </c>
      <c r="K303" s="27" t="s">
        <v>1978</v>
      </c>
      <c r="L303" s="33">
        <v>413.98098635897281</v>
      </c>
      <c r="M303" s="26">
        <f>M309-M308-M307-M306-M305-M304</f>
        <v>3328</v>
      </c>
      <c r="N303" s="29">
        <f t="shared" si="408"/>
        <v>8.0390165482484548</v>
      </c>
      <c r="O303" s="26">
        <f>O309-O308-O307-O306-O305-O304</f>
        <v>1436</v>
      </c>
      <c r="P303" s="28">
        <f>Q303/O303</f>
        <v>2.2604456824512535</v>
      </c>
      <c r="Q303" s="26">
        <f>Q309-Q308-Q307-Q306-Q305-Q304</f>
        <v>3246</v>
      </c>
      <c r="R303" s="26">
        <f>R309-R308-R307-R306-R305-R304</f>
        <v>54</v>
      </c>
      <c r="S303" s="26">
        <f t="shared" ref="S303:AG303" si="475">S309-S308-S307-S306-S305-S304</f>
        <v>42</v>
      </c>
      <c r="T303" s="26">
        <f t="shared" si="475"/>
        <v>66</v>
      </c>
      <c r="U303" s="26">
        <f t="shared" si="475"/>
        <v>103</v>
      </c>
      <c r="V303" s="26">
        <f t="shared" si="475"/>
        <v>115</v>
      </c>
      <c r="W303" s="26">
        <f t="shared" si="475"/>
        <v>99</v>
      </c>
      <c r="X303" s="26">
        <f t="shared" si="475"/>
        <v>73</v>
      </c>
      <c r="Y303" s="26">
        <f t="shared" si="475"/>
        <v>51</v>
      </c>
      <c r="Z303" s="26">
        <f t="shared" si="475"/>
        <v>47</v>
      </c>
      <c r="AA303" s="26">
        <f t="shared" si="475"/>
        <v>160</v>
      </c>
      <c r="AB303" s="26">
        <f t="shared" si="475"/>
        <v>73</v>
      </c>
      <c r="AC303" s="26">
        <f t="shared" si="475"/>
        <v>143</v>
      </c>
      <c r="AD303" s="26">
        <f t="shared" si="475"/>
        <v>164</v>
      </c>
      <c r="AE303" s="26">
        <f t="shared" si="475"/>
        <v>128</v>
      </c>
      <c r="AF303" s="26">
        <f t="shared" si="475"/>
        <v>76</v>
      </c>
      <c r="AG303" s="26">
        <f t="shared" si="475"/>
        <v>42</v>
      </c>
      <c r="AH303" s="121">
        <f t="shared" si="420"/>
        <v>0.11281337047353761</v>
      </c>
      <c r="AI303" s="121">
        <f t="shared" si="421"/>
        <v>0.15181058495821728</v>
      </c>
      <c r="AJ303" s="121">
        <f t="shared" si="422"/>
        <v>0.18802228412256267</v>
      </c>
      <c r="AK303" s="122">
        <f t="shared" si="423"/>
        <v>0.11142061281337047</v>
      </c>
      <c r="AL303" s="121">
        <f t="shared" si="424"/>
        <v>0.435933147632312</v>
      </c>
      <c r="AM303" s="39">
        <v>27914</v>
      </c>
      <c r="AN303" s="39">
        <v>49808</v>
      </c>
      <c r="AO303" s="121">
        <f t="shared" si="425"/>
        <v>0.45264623955431754</v>
      </c>
      <c r="AP303" s="26">
        <f>AP309-AP308-AP307-AP306-AP305-AP304</f>
        <v>1436</v>
      </c>
      <c r="AQ303" s="26">
        <f t="shared" ref="AQ303:AS303" si="476">AQ309-AQ308-AQ307-AQ306-AQ305-AQ304</f>
        <v>1601</v>
      </c>
      <c r="AR303" s="26">
        <f t="shared" si="476"/>
        <v>1213</v>
      </c>
      <c r="AS303" s="26">
        <f t="shared" si="476"/>
        <v>223</v>
      </c>
      <c r="AT303" s="26">
        <f>AT309-AT308-AT307-AT306-AT305-AT304</f>
        <v>20</v>
      </c>
      <c r="AU303" s="26">
        <f t="shared" ref="AU303:BC303" si="477">AU309-AU308-AU307-AU306-AU305-AU304</f>
        <v>25</v>
      </c>
      <c r="AV303" s="26">
        <f t="shared" si="477"/>
        <v>53</v>
      </c>
      <c r="AW303" s="26">
        <f t="shared" si="477"/>
        <v>127</v>
      </c>
      <c r="AX303" s="26">
        <f t="shared" si="477"/>
        <v>67</v>
      </c>
      <c r="AY303" s="26">
        <f t="shared" si="477"/>
        <v>34</v>
      </c>
      <c r="AZ303" s="26">
        <f t="shared" si="477"/>
        <v>99</v>
      </c>
      <c r="BA303" s="26">
        <f t="shared" si="477"/>
        <v>12</v>
      </c>
      <c r="BB303" s="26">
        <f t="shared" si="477"/>
        <v>33</v>
      </c>
      <c r="BC303" s="26">
        <f t="shared" si="477"/>
        <v>177</v>
      </c>
      <c r="BD303" s="26">
        <f t="shared" ref="BD303" si="478">BD309-BD308-BD307-BD306-BD305-BD304</f>
        <v>46</v>
      </c>
      <c r="BE303" s="26">
        <f t="shared" ref="BE303" si="479">BE309-BE308-BE307-BE306-BE305-BE304</f>
        <v>0</v>
      </c>
      <c r="BF303" s="26">
        <f t="shared" ref="BF303" si="480">BF309-BF308-BF307-BF306-BF305-BF304</f>
        <v>537</v>
      </c>
      <c r="BG303" s="26">
        <f t="shared" ref="BG303" si="481">BG309-BG308-BG307-BG306-BG305-BG304</f>
        <v>4</v>
      </c>
      <c r="BH303" s="26">
        <f t="shared" ref="BH303" si="482">BH309-BH308-BH307-BH306-BH305-BH304</f>
        <v>12</v>
      </c>
      <c r="BI303" s="121">
        <f t="shared" si="426"/>
        <v>0.10593900481540931</v>
      </c>
      <c r="BJ303" s="26">
        <v>4.2</v>
      </c>
      <c r="BK303" s="26">
        <v>3</v>
      </c>
      <c r="BL303" s="26">
        <v>4.5</v>
      </c>
      <c r="BM303" s="26">
        <v>5.5</v>
      </c>
      <c r="BN303" s="26">
        <v>3.8</v>
      </c>
      <c r="BO303" s="26">
        <v>5.9</v>
      </c>
      <c r="BP303" s="26">
        <v>4.8</v>
      </c>
      <c r="BQ303" s="26">
        <v>4.7</v>
      </c>
      <c r="BR303" s="26">
        <v>6.5</v>
      </c>
      <c r="BS303" s="26">
        <v>6.2</v>
      </c>
      <c r="BT303" s="26">
        <v>7.9</v>
      </c>
      <c r="BU303" s="26">
        <v>7.4</v>
      </c>
      <c r="BV303" s="26">
        <v>9.3000000000000007</v>
      </c>
      <c r="BW303" s="26">
        <v>7</v>
      </c>
      <c r="BX303" s="26">
        <v>8.1999999999999993</v>
      </c>
      <c r="BY303" s="26">
        <v>4.4000000000000004</v>
      </c>
      <c r="BZ303" s="26">
        <v>3.8</v>
      </c>
      <c r="CA303" s="26">
        <v>2.9</v>
      </c>
      <c r="CB303" s="115">
        <f t="shared" si="417"/>
        <v>11.7</v>
      </c>
      <c r="CC303" s="115">
        <f t="shared" si="418"/>
        <v>62</v>
      </c>
      <c r="CD303" s="115">
        <f t="shared" si="419"/>
        <v>26.3</v>
      </c>
    </row>
    <row r="304" spans="1:82" s="18" customFormat="1" x14ac:dyDescent="0.25">
      <c r="A304" s="7" t="s">
        <v>757</v>
      </c>
      <c r="B304" t="s">
        <v>758</v>
      </c>
      <c r="C304" s="1" t="s">
        <v>759</v>
      </c>
      <c r="D304" s="1" t="s">
        <v>2099</v>
      </c>
      <c r="E304" t="s">
        <v>760</v>
      </c>
      <c r="F304" s="8" t="s">
        <v>761</v>
      </c>
      <c r="G304" s="8" t="s">
        <v>440</v>
      </c>
      <c r="H304" s="8" t="s">
        <v>762</v>
      </c>
      <c r="I304" s="8" t="s">
        <v>763</v>
      </c>
      <c r="J304" s="8">
        <v>5420428</v>
      </c>
      <c r="K304" s="8" t="s">
        <v>161</v>
      </c>
      <c r="L304" s="32">
        <v>1.9998284142481797</v>
      </c>
      <c r="M304" s="1">
        <v>846</v>
      </c>
      <c r="N304" s="102">
        <f t="shared" si="408"/>
        <v>423.03629350023374</v>
      </c>
      <c r="O304" s="1">
        <v>378</v>
      </c>
      <c r="P304" s="21">
        <v>2.2400000000000002</v>
      </c>
      <c r="Q304" s="1">
        <v>846</v>
      </c>
      <c r="R304" s="1">
        <v>49</v>
      </c>
      <c r="S304" s="1">
        <v>44</v>
      </c>
      <c r="T304" s="1">
        <v>9</v>
      </c>
      <c r="U304" s="1">
        <v>14</v>
      </c>
      <c r="V304" s="1">
        <v>18</v>
      </c>
      <c r="W304" s="1">
        <v>5</v>
      </c>
      <c r="X304" s="1">
        <v>27</v>
      </c>
      <c r="Y304" s="1">
        <v>40</v>
      </c>
      <c r="Z304" s="1">
        <v>5</v>
      </c>
      <c r="AA304" s="1">
        <v>18</v>
      </c>
      <c r="AB304" s="1">
        <v>21</v>
      </c>
      <c r="AC304" s="1">
        <v>76</v>
      </c>
      <c r="AD304" s="1">
        <v>37</v>
      </c>
      <c r="AE304" s="1">
        <v>13</v>
      </c>
      <c r="AF304" s="1">
        <v>2</v>
      </c>
      <c r="AG304" s="1">
        <v>0</v>
      </c>
      <c r="AH304" s="106">
        <f t="shared" si="420"/>
        <v>0.26984126984126983</v>
      </c>
      <c r="AI304" s="106">
        <f t="shared" si="421"/>
        <v>8.4656084656084651E-2</v>
      </c>
      <c r="AJ304" s="106">
        <f t="shared" si="422"/>
        <v>0.20370370370370369</v>
      </c>
      <c r="AK304" s="6">
        <f t="shared" si="423"/>
        <v>4.7619047619047616E-2</v>
      </c>
      <c r="AL304" s="106">
        <f t="shared" si="424"/>
        <v>0.39417989417989419</v>
      </c>
      <c r="AM304" s="38">
        <v>26605</v>
      </c>
      <c r="AN304" s="38">
        <v>41983</v>
      </c>
      <c r="AO304" s="106">
        <f t="shared" si="425"/>
        <v>0.55820105820105825</v>
      </c>
      <c r="AP304" s="1">
        <v>378</v>
      </c>
      <c r="AQ304" s="1">
        <v>95</v>
      </c>
      <c r="AR304" s="1">
        <v>278</v>
      </c>
      <c r="AS304" s="1">
        <v>100</v>
      </c>
      <c r="AT304" s="1">
        <v>3</v>
      </c>
      <c r="AU304" s="1">
        <v>19</v>
      </c>
      <c r="AV304" s="1">
        <v>53</v>
      </c>
      <c r="AW304" s="1">
        <v>7</v>
      </c>
      <c r="AX304" s="1">
        <v>23</v>
      </c>
      <c r="AY304" s="1">
        <v>3</v>
      </c>
      <c r="AZ304" s="11">
        <v>56</v>
      </c>
      <c r="BA304" s="1">
        <v>14</v>
      </c>
      <c r="BB304" s="1">
        <v>2</v>
      </c>
      <c r="BC304" s="1">
        <v>24</v>
      </c>
      <c r="BD304" s="1">
        <v>10</v>
      </c>
      <c r="BE304" s="1">
        <v>5</v>
      </c>
      <c r="BF304" s="1">
        <v>114</v>
      </c>
      <c r="BG304" s="1">
        <v>14</v>
      </c>
      <c r="BH304" s="1">
        <v>0</v>
      </c>
      <c r="BI304" s="106">
        <f t="shared" si="426"/>
        <v>0.18155619596541786</v>
      </c>
      <c r="BJ304" s="1">
        <v>1.2</v>
      </c>
      <c r="BK304" s="1">
        <v>3.8</v>
      </c>
      <c r="BL304" s="1">
        <v>5.8</v>
      </c>
      <c r="BM304" s="1">
        <v>3.8</v>
      </c>
      <c r="BN304" s="1">
        <v>5.3</v>
      </c>
      <c r="BO304" s="1">
        <v>5.7</v>
      </c>
      <c r="BP304" s="1">
        <v>3.9</v>
      </c>
      <c r="BQ304" s="1">
        <v>10.199999999999999</v>
      </c>
      <c r="BR304" s="1">
        <v>4.3</v>
      </c>
      <c r="BS304" s="1">
        <v>8.3000000000000007</v>
      </c>
      <c r="BT304" s="1">
        <v>9.3000000000000007</v>
      </c>
      <c r="BU304" s="1">
        <v>7.2</v>
      </c>
      <c r="BV304" s="1">
        <v>10.199999999999999</v>
      </c>
      <c r="BW304" s="1">
        <v>7.9</v>
      </c>
      <c r="BX304" s="1">
        <v>8.4</v>
      </c>
      <c r="BY304" s="1">
        <v>1.1000000000000001</v>
      </c>
      <c r="BZ304" s="1">
        <v>0.8</v>
      </c>
      <c r="CA304" s="1">
        <v>3</v>
      </c>
      <c r="CB304" s="1">
        <f t="shared" si="417"/>
        <v>10.8</v>
      </c>
      <c r="CC304" s="1">
        <f t="shared" si="418"/>
        <v>68.2</v>
      </c>
      <c r="CD304" s="1">
        <f t="shared" si="419"/>
        <v>21.200000000000003</v>
      </c>
    </row>
    <row r="305" spans="1:82" x14ac:dyDescent="0.25">
      <c r="A305" s="7" t="s">
        <v>936</v>
      </c>
      <c r="B305" t="s">
        <v>937</v>
      </c>
      <c r="C305" s="1" t="s">
        <v>938</v>
      </c>
      <c r="D305" s="1" t="s">
        <v>2099</v>
      </c>
      <c r="E305" t="s">
        <v>760</v>
      </c>
      <c r="F305" s="8" t="s">
        <v>761</v>
      </c>
      <c r="G305" s="8" t="s">
        <v>440</v>
      </c>
      <c r="H305" s="8" t="s">
        <v>939</v>
      </c>
      <c r="I305" s="8" t="s">
        <v>940</v>
      </c>
      <c r="J305" s="8">
        <v>5434492</v>
      </c>
      <c r="K305" s="8" t="s">
        <v>193</v>
      </c>
      <c r="L305" s="32">
        <v>0.25850411731225875</v>
      </c>
      <c r="M305" s="1">
        <v>202</v>
      </c>
      <c r="N305" s="102">
        <f t="shared" si="408"/>
        <v>781.41888841172738</v>
      </c>
      <c r="O305" s="1">
        <v>90</v>
      </c>
      <c r="P305" s="21">
        <v>2.2400000000000002</v>
      </c>
      <c r="Q305" s="1">
        <v>202</v>
      </c>
      <c r="R305" s="1">
        <v>2</v>
      </c>
      <c r="S305" s="1">
        <v>4</v>
      </c>
      <c r="T305" s="1">
        <v>7</v>
      </c>
      <c r="U305" s="1">
        <v>7</v>
      </c>
      <c r="V305" s="1">
        <v>13</v>
      </c>
      <c r="W305" s="1">
        <v>11</v>
      </c>
      <c r="X305" s="1">
        <v>5</v>
      </c>
      <c r="Y305" s="1">
        <v>5</v>
      </c>
      <c r="Z305" s="1">
        <v>0</v>
      </c>
      <c r="AA305" s="1">
        <v>17</v>
      </c>
      <c r="AB305" s="1">
        <v>8</v>
      </c>
      <c r="AC305" s="1">
        <v>11</v>
      </c>
      <c r="AD305" s="1">
        <v>0</v>
      </c>
      <c r="AE305" s="1">
        <v>0</v>
      </c>
      <c r="AF305" s="1">
        <v>0</v>
      </c>
      <c r="AG305" s="1">
        <v>0</v>
      </c>
      <c r="AH305" s="106">
        <f t="shared" si="420"/>
        <v>0.14444444444444443</v>
      </c>
      <c r="AI305" s="106">
        <f t="shared" si="421"/>
        <v>0.22222222222222221</v>
      </c>
      <c r="AJ305" s="106">
        <f t="shared" si="422"/>
        <v>0.23333333333333334</v>
      </c>
      <c r="AK305" s="6">
        <f t="shared" si="423"/>
        <v>0.18888888888888888</v>
      </c>
      <c r="AL305" s="106">
        <f t="shared" si="424"/>
        <v>0.21111111111111111</v>
      </c>
      <c r="AM305" s="38">
        <v>20705</v>
      </c>
      <c r="AN305" s="38">
        <v>38000</v>
      </c>
      <c r="AO305" s="106">
        <f t="shared" si="425"/>
        <v>0.6</v>
      </c>
      <c r="AP305" s="1">
        <v>90</v>
      </c>
      <c r="AQ305" s="1">
        <v>14</v>
      </c>
      <c r="AR305" s="1">
        <v>85</v>
      </c>
      <c r="AS305" s="1">
        <v>5</v>
      </c>
      <c r="AT305" s="1">
        <v>4</v>
      </c>
      <c r="AU305" s="1">
        <v>2</v>
      </c>
      <c r="AV305" s="1">
        <v>5</v>
      </c>
      <c r="AW305" s="1">
        <v>7</v>
      </c>
      <c r="AX305" s="1">
        <v>22</v>
      </c>
      <c r="AY305" s="1">
        <v>2</v>
      </c>
      <c r="AZ305" s="11">
        <v>10</v>
      </c>
      <c r="BA305" s="1">
        <v>0</v>
      </c>
      <c r="BB305" s="1">
        <v>0</v>
      </c>
      <c r="BC305" s="1">
        <v>17</v>
      </c>
      <c r="BD305" s="1">
        <v>8</v>
      </c>
      <c r="BE305" s="1">
        <v>0</v>
      </c>
      <c r="BF305" s="1">
        <v>11</v>
      </c>
      <c r="BG305" s="1">
        <v>0</v>
      </c>
      <c r="BH305" s="1">
        <v>0</v>
      </c>
      <c r="BI305" s="106">
        <f t="shared" si="426"/>
        <v>7.9545454545454544E-2</v>
      </c>
      <c r="BJ305" s="1">
        <v>4</v>
      </c>
      <c r="BK305" s="1">
        <v>4</v>
      </c>
      <c r="BL305" s="1">
        <v>8.4</v>
      </c>
      <c r="BM305" s="1">
        <v>2</v>
      </c>
      <c r="BN305" s="1">
        <v>4</v>
      </c>
      <c r="BO305" s="1">
        <v>3</v>
      </c>
      <c r="BP305" s="1">
        <v>0</v>
      </c>
      <c r="BQ305" s="1">
        <v>2</v>
      </c>
      <c r="BR305" s="1">
        <v>9.9</v>
      </c>
      <c r="BS305" s="1">
        <v>5.4</v>
      </c>
      <c r="BT305" s="1">
        <v>2</v>
      </c>
      <c r="BU305" s="1">
        <v>13.4</v>
      </c>
      <c r="BV305" s="1">
        <v>10.4</v>
      </c>
      <c r="BW305" s="1">
        <v>3.5</v>
      </c>
      <c r="BX305" s="1">
        <v>5.9</v>
      </c>
      <c r="BY305" s="1">
        <v>9.9</v>
      </c>
      <c r="BZ305" s="1">
        <v>8.9</v>
      </c>
      <c r="CA305" s="1">
        <v>3.5</v>
      </c>
      <c r="CB305" s="1">
        <f t="shared" si="417"/>
        <v>16.399999999999999</v>
      </c>
      <c r="CC305" s="1">
        <f t="shared" si="418"/>
        <v>52.099999999999994</v>
      </c>
      <c r="CD305" s="1">
        <f t="shared" si="419"/>
        <v>31.700000000000003</v>
      </c>
    </row>
    <row r="306" spans="1:82" x14ac:dyDescent="0.25">
      <c r="A306" s="7" t="s">
        <v>982</v>
      </c>
      <c r="B306" t="s">
        <v>983</v>
      </c>
      <c r="C306" s="1" t="s">
        <v>984</v>
      </c>
      <c r="D306" s="1" t="s">
        <v>2099</v>
      </c>
      <c r="E306" t="s">
        <v>760</v>
      </c>
      <c r="F306" s="8" t="s">
        <v>761</v>
      </c>
      <c r="G306" s="8" t="s">
        <v>440</v>
      </c>
      <c r="H306" s="8" t="s">
        <v>985</v>
      </c>
      <c r="I306" s="8" t="s">
        <v>986</v>
      </c>
      <c r="J306" s="8">
        <v>5436460</v>
      </c>
      <c r="K306" s="8" t="s">
        <v>201</v>
      </c>
      <c r="L306" s="32">
        <v>0.42726772304229343</v>
      </c>
      <c r="M306" s="1">
        <v>394</v>
      </c>
      <c r="N306" s="102">
        <f t="shared" si="408"/>
        <v>922.13845968655016</v>
      </c>
      <c r="O306" s="1">
        <v>154</v>
      </c>
      <c r="P306" s="21">
        <v>2.56</v>
      </c>
      <c r="Q306" s="1">
        <v>394</v>
      </c>
      <c r="R306" s="1">
        <v>10</v>
      </c>
      <c r="S306" s="1">
        <v>11</v>
      </c>
      <c r="T306" s="1">
        <v>20</v>
      </c>
      <c r="U306" s="1">
        <v>0</v>
      </c>
      <c r="V306" s="1">
        <v>15</v>
      </c>
      <c r="W306" s="1">
        <v>10</v>
      </c>
      <c r="X306" s="1">
        <v>11</v>
      </c>
      <c r="Y306" s="1">
        <v>4</v>
      </c>
      <c r="Z306" s="1">
        <v>6</v>
      </c>
      <c r="AA306" s="1">
        <v>11</v>
      </c>
      <c r="AB306" s="1">
        <v>31</v>
      </c>
      <c r="AC306" s="1">
        <v>5</v>
      </c>
      <c r="AD306" s="1">
        <v>8</v>
      </c>
      <c r="AE306" s="1">
        <v>0</v>
      </c>
      <c r="AF306" s="1">
        <v>12</v>
      </c>
      <c r="AG306" s="1">
        <v>0</v>
      </c>
      <c r="AH306" s="106">
        <f t="shared" si="420"/>
        <v>0.26623376623376621</v>
      </c>
      <c r="AI306" s="106">
        <f t="shared" si="421"/>
        <v>9.7402597402597407E-2</v>
      </c>
      <c r="AJ306" s="106">
        <f t="shared" si="422"/>
        <v>0.20129870129870131</v>
      </c>
      <c r="AK306" s="6">
        <f t="shared" si="423"/>
        <v>7.1428571428571425E-2</v>
      </c>
      <c r="AL306" s="106">
        <f t="shared" si="424"/>
        <v>0.36363636363636365</v>
      </c>
      <c r="AM306" s="38">
        <v>21321</v>
      </c>
      <c r="AN306" s="38">
        <v>40000</v>
      </c>
      <c r="AO306" s="106">
        <f t="shared" si="425"/>
        <v>0.56493506493506496</v>
      </c>
      <c r="AP306" s="1">
        <v>154</v>
      </c>
      <c r="AQ306" s="1">
        <v>41</v>
      </c>
      <c r="AR306" s="1">
        <v>137</v>
      </c>
      <c r="AS306" s="1">
        <v>17</v>
      </c>
      <c r="AT306" s="1">
        <v>20</v>
      </c>
      <c r="AU306" s="1">
        <v>7</v>
      </c>
      <c r="AV306" s="1">
        <v>11</v>
      </c>
      <c r="AW306" s="1">
        <v>13</v>
      </c>
      <c r="AX306" s="1">
        <v>8</v>
      </c>
      <c r="AY306" s="1">
        <v>4</v>
      </c>
      <c r="AZ306" s="11">
        <v>15</v>
      </c>
      <c r="BA306" s="1">
        <v>0</v>
      </c>
      <c r="BB306" s="1">
        <v>6</v>
      </c>
      <c r="BC306" s="1">
        <v>39</v>
      </c>
      <c r="BD306" s="1">
        <v>3</v>
      </c>
      <c r="BE306" s="1">
        <v>0</v>
      </c>
      <c r="BF306" s="1">
        <v>25</v>
      </c>
      <c r="BG306" s="1">
        <v>0</v>
      </c>
      <c r="BH306" s="1">
        <v>0</v>
      </c>
      <c r="BI306" s="106">
        <f t="shared" si="426"/>
        <v>0.13907284768211919</v>
      </c>
      <c r="BJ306" s="1">
        <v>10.4</v>
      </c>
      <c r="BK306" s="1">
        <v>7.6</v>
      </c>
      <c r="BL306" s="1">
        <v>4.3</v>
      </c>
      <c r="BM306" s="1">
        <v>2</v>
      </c>
      <c r="BN306" s="1">
        <v>1.8</v>
      </c>
      <c r="BO306" s="1">
        <v>8.4</v>
      </c>
      <c r="BP306" s="1">
        <v>4.3</v>
      </c>
      <c r="BQ306" s="1">
        <v>8.9</v>
      </c>
      <c r="BR306" s="1">
        <v>2</v>
      </c>
      <c r="BS306" s="1">
        <v>2.2999999999999998</v>
      </c>
      <c r="BT306" s="1">
        <v>7.4</v>
      </c>
      <c r="BU306" s="1">
        <v>5.0999999999999996</v>
      </c>
      <c r="BV306" s="1">
        <v>1.5</v>
      </c>
      <c r="BW306" s="1">
        <v>7.4</v>
      </c>
      <c r="BX306" s="1">
        <v>8.9</v>
      </c>
      <c r="BY306" s="1">
        <v>14.5</v>
      </c>
      <c r="BZ306" s="1">
        <v>1.5</v>
      </c>
      <c r="CA306" s="1">
        <v>1.8</v>
      </c>
      <c r="CB306" s="1">
        <f t="shared" si="417"/>
        <v>22.3</v>
      </c>
      <c r="CC306" s="1">
        <f t="shared" si="418"/>
        <v>43.7</v>
      </c>
      <c r="CD306" s="1">
        <f t="shared" si="419"/>
        <v>34.099999999999994</v>
      </c>
    </row>
    <row r="307" spans="1:82" x14ac:dyDescent="0.25">
      <c r="A307" s="7" t="s">
        <v>1292</v>
      </c>
      <c r="B307" t="s">
        <v>1293</v>
      </c>
      <c r="C307" s="1" t="s">
        <v>1294</v>
      </c>
      <c r="D307" s="1" t="s">
        <v>2099</v>
      </c>
      <c r="E307" t="s">
        <v>760</v>
      </c>
      <c r="F307" s="8" t="s">
        <v>761</v>
      </c>
      <c r="G307" s="8" t="s">
        <v>440</v>
      </c>
      <c r="H307" s="8" t="s">
        <v>1295</v>
      </c>
      <c r="I307" s="8" t="s">
        <v>1296</v>
      </c>
      <c r="J307" s="8">
        <v>5462284</v>
      </c>
      <c r="K307" s="8" t="s">
        <v>259</v>
      </c>
      <c r="L307" s="32">
        <v>0.82648441272863904</v>
      </c>
      <c r="M307" s="1">
        <v>1520</v>
      </c>
      <c r="N307" s="102">
        <f t="shared" si="408"/>
        <v>1839.1151443276692</v>
      </c>
      <c r="O307" s="1">
        <v>535</v>
      </c>
      <c r="P307" s="21">
        <v>2.83</v>
      </c>
      <c r="Q307" s="1">
        <v>1514</v>
      </c>
      <c r="R307" s="1">
        <v>55</v>
      </c>
      <c r="S307" s="1">
        <v>35</v>
      </c>
      <c r="T307" s="1">
        <v>52</v>
      </c>
      <c r="U307" s="1">
        <v>16</v>
      </c>
      <c r="V307" s="1">
        <v>33</v>
      </c>
      <c r="W307" s="1">
        <v>20</v>
      </c>
      <c r="X307" s="1">
        <v>41</v>
      </c>
      <c r="Y307" s="1">
        <v>32</v>
      </c>
      <c r="Z307" s="1">
        <v>23</v>
      </c>
      <c r="AA307" s="1">
        <v>50</v>
      </c>
      <c r="AB307" s="1">
        <v>58</v>
      </c>
      <c r="AC307" s="1">
        <v>82</v>
      </c>
      <c r="AD307" s="1">
        <v>16</v>
      </c>
      <c r="AE307" s="1">
        <v>12</v>
      </c>
      <c r="AF307" s="1">
        <v>10</v>
      </c>
      <c r="AG307" s="1">
        <v>0</v>
      </c>
      <c r="AH307" s="106">
        <f t="shared" si="420"/>
        <v>0.26542056074766357</v>
      </c>
      <c r="AI307" s="106">
        <f t="shared" si="421"/>
        <v>9.1588785046728974E-2</v>
      </c>
      <c r="AJ307" s="106">
        <f t="shared" si="422"/>
        <v>0.21682242990654205</v>
      </c>
      <c r="AK307" s="6">
        <f t="shared" si="423"/>
        <v>9.3457943925233641E-2</v>
      </c>
      <c r="AL307" s="106">
        <f t="shared" si="424"/>
        <v>0.33271028037383177</v>
      </c>
      <c r="AM307" s="38">
        <v>19627</v>
      </c>
      <c r="AN307" s="38">
        <v>42279</v>
      </c>
      <c r="AO307" s="106">
        <f t="shared" si="425"/>
        <v>0.57383177570093458</v>
      </c>
      <c r="AP307" s="1">
        <v>535</v>
      </c>
      <c r="AQ307" s="1">
        <v>96</v>
      </c>
      <c r="AR307" s="1">
        <v>366</v>
      </c>
      <c r="AS307" s="1">
        <v>169</v>
      </c>
      <c r="AT307" s="1">
        <v>12</v>
      </c>
      <c r="AU307" s="1">
        <v>40</v>
      </c>
      <c r="AV307" s="1">
        <v>75</v>
      </c>
      <c r="AW307" s="1">
        <v>44</v>
      </c>
      <c r="AX307" s="1">
        <v>8</v>
      </c>
      <c r="AY307" s="1">
        <v>13</v>
      </c>
      <c r="AZ307" s="11">
        <v>13</v>
      </c>
      <c r="BA307" s="1">
        <v>59</v>
      </c>
      <c r="BB307" s="1">
        <v>21</v>
      </c>
      <c r="BC307" s="1">
        <v>98</v>
      </c>
      <c r="BD307" s="1">
        <v>0</v>
      </c>
      <c r="BE307" s="1">
        <v>10</v>
      </c>
      <c r="BF307" s="1">
        <v>98</v>
      </c>
      <c r="BG307" s="1">
        <v>19</v>
      </c>
      <c r="BH307" s="1">
        <v>0</v>
      </c>
      <c r="BI307" s="106">
        <f t="shared" si="426"/>
        <v>0.23333333333333334</v>
      </c>
      <c r="BJ307" s="1">
        <v>3.6</v>
      </c>
      <c r="BK307" s="1">
        <v>5.5</v>
      </c>
      <c r="BL307" s="1">
        <v>8.3000000000000007</v>
      </c>
      <c r="BM307" s="1">
        <v>5.9</v>
      </c>
      <c r="BN307" s="1">
        <v>2.2000000000000002</v>
      </c>
      <c r="BO307" s="1">
        <v>5.0999999999999996</v>
      </c>
      <c r="BP307" s="1">
        <v>8.1</v>
      </c>
      <c r="BQ307" s="1">
        <v>5.3</v>
      </c>
      <c r="BR307" s="1">
        <v>8</v>
      </c>
      <c r="BS307" s="1">
        <v>7</v>
      </c>
      <c r="BT307" s="1">
        <v>8.1999999999999993</v>
      </c>
      <c r="BU307" s="1">
        <v>7</v>
      </c>
      <c r="BV307" s="1">
        <v>7.2</v>
      </c>
      <c r="BW307" s="1">
        <v>4.0999999999999996</v>
      </c>
      <c r="BX307" s="1">
        <v>6.4</v>
      </c>
      <c r="BY307" s="1">
        <v>4.9000000000000004</v>
      </c>
      <c r="BZ307" s="1">
        <v>1.3</v>
      </c>
      <c r="CA307" s="1">
        <v>2</v>
      </c>
      <c r="CB307" s="1">
        <f t="shared" si="417"/>
        <v>17.399999999999999</v>
      </c>
      <c r="CC307" s="1">
        <f t="shared" si="418"/>
        <v>64</v>
      </c>
      <c r="CD307" s="1">
        <f t="shared" si="419"/>
        <v>18.7</v>
      </c>
    </row>
    <row r="308" spans="1:82" x14ac:dyDescent="0.25">
      <c r="A308" s="7" t="s">
        <v>1545</v>
      </c>
      <c r="B308" t="s">
        <v>1546</v>
      </c>
      <c r="C308" s="1" t="s">
        <v>1547</v>
      </c>
      <c r="D308" s="1" t="s">
        <v>2099</v>
      </c>
      <c r="E308" t="s">
        <v>760</v>
      </c>
      <c r="F308" s="8" t="s">
        <v>761</v>
      </c>
      <c r="G308" s="8" t="s">
        <v>440</v>
      </c>
      <c r="H308" s="8" t="s">
        <v>1548</v>
      </c>
      <c r="I308" s="8" t="s">
        <v>1549</v>
      </c>
      <c r="J308" s="8">
        <v>5480020</v>
      </c>
      <c r="K308" s="8" t="s">
        <v>308</v>
      </c>
      <c r="L308" s="32">
        <v>3.5262748671375328</v>
      </c>
      <c r="M308" s="1">
        <v>532</v>
      </c>
      <c r="N308" s="102">
        <f t="shared" si="408"/>
        <v>150.86742243433028</v>
      </c>
      <c r="O308" s="1">
        <v>197</v>
      </c>
      <c r="P308" s="21">
        <v>2.31</v>
      </c>
      <c r="Q308" s="1">
        <v>455</v>
      </c>
      <c r="R308" s="1">
        <v>2</v>
      </c>
      <c r="S308" s="1">
        <v>12</v>
      </c>
      <c r="T308" s="1">
        <v>8</v>
      </c>
      <c r="U308" s="1">
        <v>8</v>
      </c>
      <c r="V308" s="1">
        <v>18</v>
      </c>
      <c r="W308" s="1">
        <v>21</v>
      </c>
      <c r="X308" s="1">
        <v>6</v>
      </c>
      <c r="Y308" s="1">
        <v>5</v>
      </c>
      <c r="Z308" s="1">
        <v>11</v>
      </c>
      <c r="AA308" s="1">
        <v>43</v>
      </c>
      <c r="AB308" s="1">
        <v>17</v>
      </c>
      <c r="AC308" s="1">
        <v>23</v>
      </c>
      <c r="AD308" s="1">
        <v>10</v>
      </c>
      <c r="AE308" s="1">
        <v>6</v>
      </c>
      <c r="AF308" s="1">
        <v>4</v>
      </c>
      <c r="AG308" s="1">
        <v>3</v>
      </c>
      <c r="AH308" s="106">
        <f t="shared" si="420"/>
        <v>0.1116751269035533</v>
      </c>
      <c r="AI308" s="106">
        <f t="shared" si="421"/>
        <v>0.13197969543147209</v>
      </c>
      <c r="AJ308" s="106">
        <f t="shared" si="422"/>
        <v>0.21827411167512689</v>
      </c>
      <c r="AK308" s="6">
        <f t="shared" si="423"/>
        <v>0.21827411167512689</v>
      </c>
      <c r="AL308" s="106">
        <f t="shared" si="424"/>
        <v>0.31979695431472083</v>
      </c>
      <c r="AM308" s="38">
        <v>27281</v>
      </c>
      <c r="AN308" s="38">
        <v>55114</v>
      </c>
      <c r="AO308" s="106">
        <f t="shared" si="425"/>
        <v>0.46192893401015228</v>
      </c>
      <c r="AP308" s="1">
        <v>197</v>
      </c>
      <c r="AQ308" s="1">
        <v>96</v>
      </c>
      <c r="AR308" s="1">
        <v>137</v>
      </c>
      <c r="AS308" s="1">
        <v>60</v>
      </c>
      <c r="AT308" s="1">
        <v>7</v>
      </c>
      <c r="AU308" s="1">
        <v>4</v>
      </c>
      <c r="AV308" s="1">
        <v>11</v>
      </c>
      <c r="AW308" s="1">
        <v>24</v>
      </c>
      <c r="AX308" s="1">
        <v>4</v>
      </c>
      <c r="AY308" s="1">
        <v>16</v>
      </c>
      <c r="AZ308" s="11">
        <v>7</v>
      </c>
      <c r="BA308" s="1">
        <v>7</v>
      </c>
      <c r="BB308" s="1">
        <v>8</v>
      </c>
      <c r="BC308" s="1">
        <v>53</v>
      </c>
      <c r="BD308" s="1">
        <v>0</v>
      </c>
      <c r="BE308" s="1">
        <v>0</v>
      </c>
      <c r="BF308" s="1">
        <v>46</v>
      </c>
      <c r="BG308" s="1">
        <v>0</v>
      </c>
      <c r="BH308" s="1">
        <v>0</v>
      </c>
      <c r="BI308" s="106">
        <f t="shared" si="426"/>
        <v>0.18716577540106952</v>
      </c>
      <c r="BJ308" s="1">
        <v>7.1</v>
      </c>
      <c r="BK308" s="1">
        <v>1.3</v>
      </c>
      <c r="BL308" s="1">
        <v>1.1000000000000001</v>
      </c>
      <c r="BM308" s="1">
        <v>2.2999999999999998</v>
      </c>
      <c r="BN308" s="1">
        <v>1.7</v>
      </c>
      <c r="BO308" s="1">
        <v>0</v>
      </c>
      <c r="BP308" s="1">
        <v>4.9000000000000004</v>
      </c>
      <c r="BQ308" s="1">
        <v>4.7</v>
      </c>
      <c r="BR308" s="1">
        <v>9</v>
      </c>
      <c r="BS308" s="1">
        <v>3</v>
      </c>
      <c r="BT308" s="1">
        <v>7.3</v>
      </c>
      <c r="BU308" s="1">
        <v>6.8</v>
      </c>
      <c r="BV308" s="1">
        <v>7</v>
      </c>
      <c r="BW308" s="1">
        <v>13.5</v>
      </c>
      <c r="BX308" s="1">
        <v>13.9</v>
      </c>
      <c r="BY308" s="1">
        <v>4.0999999999999996</v>
      </c>
      <c r="BZ308" s="1">
        <v>6.2</v>
      </c>
      <c r="CA308" s="1">
        <v>6</v>
      </c>
      <c r="CB308" s="1">
        <f t="shared" si="417"/>
        <v>9.5</v>
      </c>
      <c r="CC308" s="1">
        <f t="shared" si="418"/>
        <v>46.699999999999996</v>
      </c>
      <c r="CD308" s="1">
        <f t="shared" si="419"/>
        <v>43.7</v>
      </c>
    </row>
    <row r="309" spans="1:82" s="18" customFormat="1" x14ac:dyDescent="0.25">
      <c r="A309" s="17" t="s">
        <v>93</v>
      </c>
      <c r="B309" s="42" t="s">
        <v>1984</v>
      </c>
      <c r="D309" s="18" t="s">
        <v>2098</v>
      </c>
      <c r="I309" s="110"/>
      <c r="J309" s="110">
        <v>54093</v>
      </c>
      <c r="K309" s="110" t="s">
        <v>92</v>
      </c>
      <c r="L309" s="34">
        <f>SUM(L303:L308)</f>
        <v>421.01934589344171</v>
      </c>
      <c r="M309" s="17">
        <v>6822</v>
      </c>
      <c r="N309" s="19">
        <f t="shared" si="408"/>
        <v>16.203530945883472</v>
      </c>
      <c r="O309" s="17">
        <v>2790</v>
      </c>
      <c r="P309" s="22">
        <v>2.39</v>
      </c>
      <c r="Q309" s="17">
        <v>6657</v>
      </c>
      <c r="R309" s="17">
        <v>172</v>
      </c>
      <c r="S309" s="17">
        <v>148</v>
      </c>
      <c r="T309" s="17">
        <v>162</v>
      </c>
      <c r="U309" s="17">
        <v>148</v>
      </c>
      <c r="V309" s="17">
        <v>212</v>
      </c>
      <c r="W309" s="17">
        <v>166</v>
      </c>
      <c r="X309" s="17">
        <v>163</v>
      </c>
      <c r="Y309" s="17">
        <v>137</v>
      </c>
      <c r="Z309" s="17">
        <v>92</v>
      </c>
      <c r="AA309" s="17">
        <v>299</v>
      </c>
      <c r="AB309" s="17">
        <v>208</v>
      </c>
      <c r="AC309" s="17">
        <v>340</v>
      </c>
      <c r="AD309" s="17">
        <v>235</v>
      </c>
      <c r="AE309" s="17">
        <v>159</v>
      </c>
      <c r="AF309" s="17">
        <v>104</v>
      </c>
      <c r="AG309" s="17">
        <v>45</v>
      </c>
      <c r="AH309" s="113">
        <f t="shared" si="420"/>
        <v>0.17275985663082438</v>
      </c>
      <c r="AI309" s="113">
        <f t="shared" si="421"/>
        <v>0.12903225806451613</v>
      </c>
      <c r="AJ309" s="113">
        <f t="shared" si="422"/>
        <v>0.2</v>
      </c>
      <c r="AK309" s="113">
        <f t="shared" si="423"/>
        <v>0.10716845878136201</v>
      </c>
      <c r="AL309" s="113">
        <f t="shared" si="424"/>
        <v>0.39103942652329748</v>
      </c>
      <c r="AM309" s="37">
        <v>27914</v>
      </c>
      <c r="AN309" s="37">
        <v>49808</v>
      </c>
      <c r="AO309" s="113">
        <f t="shared" si="425"/>
        <v>0.50179211469534046</v>
      </c>
      <c r="AP309" s="17">
        <v>2790</v>
      </c>
      <c r="AQ309" s="17">
        <v>1943</v>
      </c>
      <c r="AR309" s="17">
        <v>2216</v>
      </c>
      <c r="AS309" s="17">
        <v>574</v>
      </c>
      <c r="AT309" s="17">
        <v>66</v>
      </c>
      <c r="AU309" s="17">
        <v>97</v>
      </c>
      <c r="AV309" s="17">
        <v>208</v>
      </c>
      <c r="AW309" s="17">
        <v>222</v>
      </c>
      <c r="AX309" s="17">
        <v>132</v>
      </c>
      <c r="AY309" s="17">
        <v>72</v>
      </c>
      <c r="AZ309" s="112">
        <v>200</v>
      </c>
      <c r="BA309" s="17">
        <v>92</v>
      </c>
      <c r="BB309" s="17">
        <v>70</v>
      </c>
      <c r="BC309" s="17">
        <v>408</v>
      </c>
      <c r="BD309" s="17">
        <v>67</v>
      </c>
      <c r="BE309" s="17">
        <v>15</v>
      </c>
      <c r="BF309" s="17">
        <v>831</v>
      </c>
      <c r="BG309" s="17">
        <v>37</v>
      </c>
      <c r="BH309" s="17">
        <v>12</v>
      </c>
      <c r="BI309" s="113">
        <f t="shared" si="426"/>
        <v>0.14907077896401741</v>
      </c>
      <c r="BJ309" s="17">
        <v>4.2</v>
      </c>
      <c r="BK309" s="17">
        <v>3</v>
      </c>
      <c r="BL309" s="17">
        <v>4.5</v>
      </c>
      <c r="BM309" s="17">
        <v>5.5</v>
      </c>
      <c r="BN309" s="17">
        <v>3.8</v>
      </c>
      <c r="BO309" s="17">
        <v>5.9</v>
      </c>
      <c r="BP309" s="17">
        <v>4.8</v>
      </c>
      <c r="BQ309" s="17">
        <v>4.7</v>
      </c>
      <c r="BR309" s="17">
        <v>6.5</v>
      </c>
      <c r="BS309" s="17">
        <v>6.2</v>
      </c>
      <c r="BT309" s="17">
        <v>7.9</v>
      </c>
      <c r="BU309" s="17">
        <v>7.4</v>
      </c>
      <c r="BV309" s="17">
        <v>9.3000000000000007</v>
      </c>
      <c r="BW309" s="17">
        <v>7</v>
      </c>
      <c r="BX309" s="17">
        <v>8.1999999999999993</v>
      </c>
      <c r="BY309" s="17">
        <v>4.4000000000000004</v>
      </c>
      <c r="BZ309" s="17">
        <v>3.8</v>
      </c>
      <c r="CA309" s="17">
        <v>2.9</v>
      </c>
      <c r="CB309" s="112">
        <f t="shared" si="417"/>
        <v>11.7</v>
      </c>
      <c r="CC309" s="112">
        <f t="shared" si="418"/>
        <v>62</v>
      </c>
      <c r="CD309" s="112">
        <f t="shared" si="419"/>
        <v>26.3</v>
      </c>
    </row>
    <row r="310" spans="1:82" s="25" customFormat="1" x14ac:dyDescent="0.25">
      <c r="A310" s="24" t="s">
        <v>1940</v>
      </c>
      <c r="B310" s="25" t="s">
        <v>1941</v>
      </c>
      <c r="C310" s="26" t="s">
        <v>1942</v>
      </c>
      <c r="D310" s="26" t="s">
        <v>2097</v>
      </c>
      <c r="E310" s="25" t="s">
        <v>873</v>
      </c>
      <c r="F310" s="27" t="s">
        <v>874</v>
      </c>
      <c r="G310" s="27" t="s">
        <v>440</v>
      </c>
      <c r="H310" s="27" t="s">
        <v>1943</v>
      </c>
      <c r="I310" s="27" t="s">
        <v>1944</v>
      </c>
      <c r="J310" s="27" t="s">
        <v>1978</v>
      </c>
      <c r="K310" s="27" t="s">
        <v>1978</v>
      </c>
      <c r="L310" s="33">
        <v>259.18749926599878</v>
      </c>
      <c r="M310" s="26">
        <f>M315-M314-M313-M312-M311</f>
        <v>5278</v>
      </c>
      <c r="N310" s="29">
        <f t="shared" si="408"/>
        <v>20.363636421304786</v>
      </c>
      <c r="O310" s="26">
        <f>O315-O314-O313-O312-O311</f>
        <v>1688</v>
      </c>
      <c r="P310" s="28">
        <f>Q310/O310</f>
        <v>3.0888625592417061</v>
      </c>
      <c r="Q310" s="26">
        <f>Q315-Q314-Q313-Q312-Q311</f>
        <v>5214</v>
      </c>
      <c r="R310" s="26">
        <f>R315-R314-R313-R312-R311</f>
        <v>57</v>
      </c>
      <c r="S310" s="26">
        <f t="shared" ref="S310:AG310" si="483">S315-S314-S313-S312-S311</f>
        <v>85</v>
      </c>
      <c r="T310" s="26">
        <f t="shared" si="483"/>
        <v>96</v>
      </c>
      <c r="U310" s="26">
        <f t="shared" si="483"/>
        <v>91</v>
      </c>
      <c r="V310" s="26">
        <f t="shared" si="483"/>
        <v>76</v>
      </c>
      <c r="W310" s="26">
        <f t="shared" si="483"/>
        <v>104</v>
      </c>
      <c r="X310" s="26">
        <f t="shared" si="483"/>
        <v>92</v>
      </c>
      <c r="Y310" s="26">
        <f t="shared" si="483"/>
        <v>64</v>
      </c>
      <c r="Z310" s="26">
        <f t="shared" si="483"/>
        <v>106</v>
      </c>
      <c r="AA310" s="26">
        <f t="shared" si="483"/>
        <v>118</v>
      </c>
      <c r="AB310" s="26">
        <f t="shared" si="483"/>
        <v>208</v>
      </c>
      <c r="AC310" s="26">
        <f t="shared" si="483"/>
        <v>170</v>
      </c>
      <c r="AD310" s="26">
        <f t="shared" si="483"/>
        <v>167</v>
      </c>
      <c r="AE310" s="26">
        <f t="shared" si="483"/>
        <v>164</v>
      </c>
      <c r="AF310" s="26">
        <f t="shared" si="483"/>
        <v>70</v>
      </c>
      <c r="AG310" s="26">
        <f t="shared" si="483"/>
        <v>21</v>
      </c>
      <c r="AH310" s="121">
        <f t="shared" si="420"/>
        <v>0.14099526066350712</v>
      </c>
      <c r="AI310" s="121">
        <f t="shared" si="421"/>
        <v>9.8933649289099521E-2</v>
      </c>
      <c r="AJ310" s="121">
        <f t="shared" si="422"/>
        <v>0.21682464454976302</v>
      </c>
      <c r="AK310" s="122">
        <f t="shared" si="423"/>
        <v>6.990521327014218E-2</v>
      </c>
      <c r="AL310" s="121">
        <f t="shared" si="424"/>
        <v>0.47393364928909953</v>
      </c>
      <c r="AM310" s="39">
        <v>27047</v>
      </c>
      <c r="AN310" s="39">
        <v>50601</v>
      </c>
      <c r="AO310" s="121">
        <f t="shared" si="425"/>
        <v>0.45675355450236965</v>
      </c>
      <c r="AP310" s="26">
        <f>AP315-AP314-AP313-AP312-AP311</f>
        <v>1688</v>
      </c>
      <c r="AQ310" s="26">
        <f t="shared" ref="AQ310:AS310" si="484">AQ315-AQ314-AQ313-AQ312-AQ311</f>
        <v>1000</v>
      </c>
      <c r="AR310" s="26">
        <f t="shared" si="484"/>
        <v>1607</v>
      </c>
      <c r="AS310" s="26">
        <f t="shared" si="484"/>
        <v>81</v>
      </c>
      <c r="AT310" s="26">
        <f>AT315-AT314-AT313-AT312-AT311</f>
        <v>107</v>
      </c>
      <c r="AU310" s="26">
        <f t="shared" ref="AU310:BC310" si="485">AU315-AU314-AU313-AU312-AU311</f>
        <v>49</v>
      </c>
      <c r="AV310" s="26">
        <f t="shared" si="485"/>
        <v>63</v>
      </c>
      <c r="AW310" s="26">
        <f t="shared" si="485"/>
        <v>174</v>
      </c>
      <c r="AX310" s="26">
        <f t="shared" si="485"/>
        <v>24</v>
      </c>
      <c r="AY310" s="26">
        <f t="shared" si="485"/>
        <v>62</v>
      </c>
      <c r="AZ310" s="26">
        <f t="shared" si="485"/>
        <v>236</v>
      </c>
      <c r="BA310" s="120">
        <f t="shared" si="485"/>
        <v>0</v>
      </c>
      <c r="BB310" s="26">
        <f t="shared" si="485"/>
        <v>26</v>
      </c>
      <c r="BC310" s="26">
        <f t="shared" si="485"/>
        <v>287</v>
      </c>
      <c r="BD310" s="26">
        <f t="shared" ref="BD310" si="486">BD315-BD314-BD313-BD312-BD311</f>
        <v>12</v>
      </c>
      <c r="BE310" s="26">
        <f t="shared" ref="BE310" si="487">BE315-BE314-BE313-BE312-BE311</f>
        <v>11</v>
      </c>
      <c r="BF310" s="26">
        <f t="shared" ref="BF310" si="488">BF315-BF314-BF313-BF312-BF311</f>
        <v>571</v>
      </c>
      <c r="BG310" s="26">
        <f t="shared" ref="BG310" si="489">BG315-BG314-BG313-BG312-BG311</f>
        <v>22</v>
      </c>
      <c r="BH310" s="26">
        <f t="shared" ref="BH310" si="490">BH315-BH314-BH313-BH312-BH311</f>
        <v>0</v>
      </c>
      <c r="BI310" s="121">
        <f t="shared" si="426"/>
        <v>9.8540145985401464E-2</v>
      </c>
      <c r="BJ310" s="26">
        <v>4.7</v>
      </c>
      <c r="BK310" s="26">
        <v>5.4</v>
      </c>
      <c r="BL310" s="26">
        <v>5.8</v>
      </c>
      <c r="BM310" s="26">
        <v>5.8</v>
      </c>
      <c r="BN310" s="26">
        <v>4.2</v>
      </c>
      <c r="BO310" s="26">
        <v>5.2</v>
      </c>
      <c r="BP310" s="26">
        <v>4.5999999999999996</v>
      </c>
      <c r="BQ310" s="26">
        <v>5.3</v>
      </c>
      <c r="BR310" s="26">
        <v>5.0999999999999996</v>
      </c>
      <c r="BS310" s="26">
        <v>6.9</v>
      </c>
      <c r="BT310" s="26">
        <v>8</v>
      </c>
      <c r="BU310" s="26">
        <v>7.9</v>
      </c>
      <c r="BV310" s="26">
        <v>8.5</v>
      </c>
      <c r="BW310" s="26">
        <v>7.1</v>
      </c>
      <c r="BX310" s="26">
        <v>6.3</v>
      </c>
      <c r="BY310" s="26">
        <v>4.2</v>
      </c>
      <c r="BZ310" s="26">
        <v>3</v>
      </c>
      <c r="CA310" s="26">
        <v>1.8</v>
      </c>
      <c r="CB310" s="115">
        <f t="shared" si="417"/>
        <v>15.900000000000002</v>
      </c>
      <c r="CC310" s="115">
        <f t="shared" si="418"/>
        <v>61.499999999999993</v>
      </c>
      <c r="CD310" s="115">
        <f t="shared" si="419"/>
        <v>22.4</v>
      </c>
    </row>
    <row r="311" spans="1:82" x14ac:dyDescent="0.25">
      <c r="A311" s="7" t="s">
        <v>870</v>
      </c>
      <c r="B311" t="s">
        <v>871</v>
      </c>
      <c r="C311" s="1" t="s">
        <v>872</v>
      </c>
      <c r="D311" s="1" t="s">
        <v>2099</v>
      </c>
      <c r="E311" t="s">
        <v>873</v>
      </c>
      <c r="F311" s="8" t="s">
        <v>874</v>
      </c>
      <c r="G311" s="8" t="s">
        <v>440</v>
      </c>
      <c r="H311" s="8" t="s">
        <v>875</v>
      </c>
      <c r="I311" s="8" t="s">
        <v>876</v>
      </c>
      <c r="J311" s="8">
        <v>5429404</v>
      </c>
      <c r="K311" s="8" t="s">
        <v>181</v>
      </c>
      <c r="L311" s="32">
        <v>0.10088221067740284</v>
      </c>
      <c r="M311" s="1">
        <v>97</v>
      </c>
      <c r="N311" s="102">
        <f t="shared" si="408"/>
        <v>961.5173909122866</v>
      </c>
      <c r="O311" s="1">
        <v>27</v>
      </c>
      <c r="P311" s="21">
        <v>3.59</v>
      </c>
      <c r="Q311" s="1">
        <v>97</v>
      </c>
      <c r="R311" s="1">
        <v>2</v>
      </c>
      <c r="S311" s="1">
        <v>0</v>
      </c>
      <c r="T311" s="1">
        <v>0</v>
      </c>
      <c r="U311" s="1">
        <v>5</v>
      </c>
      <c r="V311" s="1">
        <v>7</v>
      </c>
      <c r="W311" s="1">
        <v>3</v>
      </c>
      <c r="X311" s="1">
        <v>2</v>
      </c>
      <c r="Y311" s="1">
        <v>0</v>
      </c>
      <c r="Z311" s="1">
        <v>3</v>
      </c>
      <c r="AA311" s="1">
        <v>0</v>
      </c>
      <c r="AB311" s="1">
        <v>2</v>
      </c>
      <c r="AC311" s="1">
        <v>3</v>
      </c>
      <c r="AD311" s="1">
        <v>0</v>
      </c>
      <c r="AE311" s="1">
        <v>0</v>
      </c>
      <c r="AF311" s="1">
        <v>0</v>
      </c>
      <c r="AG311" s="1">
        <v>0</v>
      </c>
      <c r="AH311" s="106">
        <f t="shared" si="420"/>
        <v>7.407407407407407E-2</v>
      </c>
      <c r="AI311" s="106">
        <f t="shared" si="421"/>
        <v>0.44444444444444442</v>
      </c>
      <c r="AJ311" s="106">
        <f t="shared" si="422"/>
        <v>0.29629629629629628</v>
      </c>
      <c r="AK311" s="6">
        <f t="shared" si="423"/>
        <v>0</v>
      </c>
      <c r="AL311" s="106">
        <f t="shared" si="424"/>
        <v>0.18518518518518517</v>
      </c>
      <c r="AM311" s="38">
        <v>13328</v>
      </c>
      <c r="AN311" s="38">
        <v>27321</v>
      </c>
      <c r="AO311" s="106">
        <f t="shared" si="425"/>
        <v>0.81481481481481477</v>
      </c>
      <c r="AP311" s="1">
        <v>27</v>
      </c>
      <c r="AQ311" s="1">
        <v>30</v>
      </c>
      <c r="AR311" s="1">
        <v>25</v>
      </c>
      <c r="AS311" s="1">
        <v>2</v>
      </c>
      <c r="AT311" s="1">
        <v>0</v>
      </c>
      <c r="AU311" s="1">
        <v>0</v>
      </c>
      <c r="AV311" s="1">
        <v>2</v>
      </c>
      <c r="AW311" s="1">
        <v>8</v>
      </c>
      <c r="AX311" s="1">
        <v>2</v>
      </c>
      <c r="AY311" s="1">
        <v>5</v>
      </c>
      <c r="AZ311" s="11">
        <v>5</v>
      </c>
      <c r="BA311" s="1">
        <v>0</v>
      </c>
      <c r="BB311" s="1">
        <v>0</v>
      </c>
      <c r="BC311" s="1">
        <v>2</v>
      </c>
      <c r="BD311" s="1">
        <v>0</v>
      </c>
      <c r="BE311" s="1">
        <v>0</v>
      </c>
      <c r="BF311" s="1">
        <v>2</v>
      </c>
      <c r="BG311" s="1">
        <v>1</v>
      </c>
      <c r="BH311" s="1">
        <v>0</v>
      </c>
      <c r="BI311" s="106">
        <f t="shared" si="426"/>
        <v>0.25925925925925924</v>
      </c>
      <c r="BJ311" s="1">
        <v>6.2</v>
      </c>
      <c r="BK311" s="1">
        <v>14.4</v>
      </c>
      <c r="BL311" s="1">
        <v>8.1999999999999993</v>
      </c>
      <c r="BM311" s="1">
        <v>0</v>
      </c>
      <c r="BN311" s="1">
        <v>4.0999999999999996</v>
      </c>
      <c r="BO311" s="1">
        <v>12.4</v>
      </c>
      <c r="BP311" s="1">
        <v>3.1</v>
      </c>
      <c r="BQ311" s="1">
        <v>0</v>
      </c>
      <c r="BR311" s="1">
        <v>1</v>
      </c>
      <c r="BS311" s="1">
        <v>11.3</v>
      </c>
      <c r="BT311" s="1">
        <v>1</v>
      </c>
      <c r="BU311" s="1">
        <v>12.4</v>
      </c>
      <c r="BV311" s="1">
        <v>1</v>
      </c>
      <c r="BW311" s="1">
        <v>9.3000000000000007</v>
      </c>
      <c r="BX311" s="1">
        <v>2.1</v>
      </c>
      <c r="BY311" s="1">
        <v>3.1</v>
      </c>
      <c r="BZ311" s="1">
        <v>5.2</v>
      </c>
      <c r="CA311" s="1">
        <v>5.2</v>
      </c>
      <c r="CB311" s="1">
        <f t="shared" si="417"/>
        <v>28.8</v>
      </c>
      <c r="CC311" s="1">
        <f t="shared" si="418"/>
        <v>46.300000000000004</v>
      </c>
      <c r="CD311" s="1">
        <f t="shared" si="419"/>
        <v>24.9</v>
      </c>
    </row>
    <row r="312" spans="1:82" x14ac:dyDescent="0.25">
      <c r="A312" s="7" t="s">
        <v>1155</v>
      </c>
      <c r="B312" t="s">
        <v>1156</v>
      </c>
      <c r="C312" s="1" t="s">
        <v>1157</v>
      </c>
      <c r="D312" s="1" t="s">
        <v>2099</v>
      </c>
      <c r="E312" t="s">
        <v>873</v>
      </c>
      <c r="F312" s="8" t="s">
        <v>874</v>
      </c>
      <c r="G312" s="8" t="s">
        <v>440</v>
      </c>
      <c r="H312" s="8" t="s">
        <v>1158</v>
      </c>
      <c r="I312" s="8" t="s">
        <v>1159</v>
      </c>
      <c r="J312" s="8">
        <v>5453572</v>
      </c>
      <c r="K312" s="8" t="s">
        <v>234</v>
      </c>
      <c r="L312" s="32">
        <v>0.37720735616695195</v>
      </c>
      <c r="M312" s="1">
        <v>686</v>
      </c>
      <c r="N312" s="102">
        <f t="shared" si="408"/>
        <v>1818.6283718612754</v>
      </c>
      <c r="O312" s="1">
        <v>254</v>
      </c>
      <c r="P312" s="21">
        <v>2.66</v>
      </c>
      <c r="Q312" s="1">
        <v>676</v>
      </c>
      <c r="R312" s="1">
        <v>27</v>
      </c>
      <c r="S312" s="1">
        <v>23</v>
      </c>
      <c r="T312" s="1">
        <v>6</v>
      </c>
      <c r="U312" s="1">
        <v>3</v>
      </c>
      <c r="V312" s="1">
        <v>24</v>
      </c>
      <c r="W312" s="1">
        <v>32</v>
      </c>
      <c r="X312" s="1">
        <v>15</v>
      </c>
      <c r="Y312" s="1">
        <v>0</v>
      </c>
      <c r="Z312" s="1">
        <v>6</v>
      </c>
      <c r="AA312" s="1">
        <v>15</v>
      </c>
      <c r="AB312" s="1">
        <v>28</v>
      </c>
      <c r="AC312" s="1">
        <v>34</v>
      </c>
      <c r="AD312" s="1">
        <v>3</v>
      </c>
      <c r="AE312" s="1">
        <v>8</v>
      </c>
      <c r="AF312" s="1">
        <v>28</v>
      </c>
      <c r="AG312" s="1">
        <v>2</v>
      </c>
      <c r="AH312" s="106">
        <f t="shared" si="420"/>
        <v>0.22047244094488189</v>
      </c>
      <c r="AI312" s="106">
        <f t="shared" si="421"/>
        <v>0.1062992125984252</v>
      </c>
      <c r="AJ312" s="106">
        <f t="shared" si="422"/>
        <v>0.20866141732283464</v>
      </c>
      <c r="AK312" s="6">
        <f t="shared" si="423"/>
        <v>5.905511811023622E-2</v>
      </c>
      <c r="AL312" s="106">
        <f t="shared" si="424"/>
        <v>0.40551181102362205</v>
      </c>
      <c r="AM312" s="38">
        <v>26835</v>
      </c>
      <c r="AN312" s="38">
        <v>38929</v>
      </c>
      <c r="AO312" s="106">
        <f t="shared" si="425"/>
        <v>0.53543307086614178</v>
      </c>
      <c r="AP312" s="1">
        <v>254</v>
      </c>
      <c r="AQ312" s="1">
        <v>82</v>
      </c>
      <c r="AR312" s="1">
        <v>163</v>
      </c>
      <c r="AS312" s="1">
        <v>91</v>
      </c>
      <c r="AT312" s="1">
        <v>5</v>
      </c>
      <c r="AU312" s="1">
        <v>8</v>
      </c>
      <c r="AV312" s="1">
        <v>38</v>
      </c>
      <c r="AW312" s="1">
        <v>48</v>
      </c>
      <c r="AX312" s="1">
        <v>4</v>
      </c>
      <c r="AY312" s="1">
        <v>3</v>
      </c>
      <c r="AZ312" s="11">
        <v>13</v>
      </c>
      <c r="BA312" s="1">
        <v>5</v>
      </c>
      <c r="BB312" s="1">
        <v>0</v>
      </c>
      <c r="BC312" s="1">
        <v>36</v>
      </c>
      <c r="BD312" s="1">
        <v>3</v>
      </c>
      <c r="BE312" s="1">
        <v>0</v>
      </c>
      <c r="BF312" s="1">
        <v>72</v>
      </c>
      <c r="BG312" s="1">
        <v>3</v>
      </c>
      <c r="BH312" s="1">
        <v>0</v>
      </c>
      <c r="BI312" s="106">
        <f t="shared" si="426"/>
        <v>0.17226890756302521</v>
      </c>
      <c r="BJ312" s="1">
        <v>5.7</v>
      </c>
      <c r="BK312" s="1">
        <v>5.7</v>
      </c>
      <c r="BL312" s="1">
        <v>6.7</v>
      </c>
      <c r="BM312" s="1">
        <v>13.4</v>
      </c>
      <c r="BN312" s="1">
        <v>5.2</v>
      </c>
      <c r="BO312" s="1">
        <v>2.2999999999999998</v>
      </c>
      <c r="BP312" s="1">
        <v>6.7</v>
      </c>
      <c r="BQ312" s="1">
        <v>5.8</v>
      </c>
      <c r="BR312" s="1">
        <v>2.5</v>
      </c>
      <c r="BS312" s="1">
        <v>5.7</v>
      </c>
      <c r="BT312" s="1">
        <v>4.0999999999999996</v>
      </c>
      <c r="BU312" s="1">
        <v>5</v>
      </c>
      <c r="BV312" s="1">
        <v>7.6</v>
      </c>
      <c r="BW312" s="1">
        <v>4.8</v>
      </c>
      <c r="BX312" s="1">
        <v>6</v>
      </c>
      <c r="BY312" s="1">
        <v>9</v>
      </c>
      <c r="BZ312" s="1">
        <v>2.9</v>
      </c>
      <c r="CA312" s="1">
        <v>0.9</v>
      </c>
      <c r="CB312" s="1">
        <f t="shared" si="417"/>
        <v>18.100000000000001</v>
      </c>
      <c r="CC312" s="1">
        <f t="shared" si="418"/>
        <v>58.300000000000004</v>
      </c>
      <c r="CD312" s="1">
        <f t="shared" si="419"/>
        <v>23.599999999999998</v>
      </c>
    </row>
    <row r="313" spans="1:82" s="10" customFormat="1" x14ac:dyDescent="0.25">
      <c r="A313" s="119" t="s">
        <v>1280</v>
      </c>
      <c r="B313" s="10" t="s">
        <v>1281</v>
      </c>
      <c r="C313" s="11" t="s">
        <v>1282</v>
      </c>
      <c r="D313" s="11" t="s">
        <v>2099</v>
      </c>
      <c r="E313" s="10" t="s">
        <v>1283</v>
      </c>
      <c r="F313" s="12" t="s">
        <v>998</v>
      </c>
      <c r="G313" s="12" t="s">
        <v>440</v>
      </c>
      <c r="H313" s="12" t="s">
        <v>1284</v>
      </c>
      <c r="I313" s="12" t="s">
        <v>1285</v>
      </c>
      <c r="J313" s="12">
        <v>5461636</v>
      </c>
      <c r="K313" s="12" t="s">
        <v>257</v>
      </c>
      <c r="L313" s="35">
        <v>0.32670351949336501</v>
      </c>
      <c r="M313" s="11">
        <v>951</v>
      </c>
      <c r="N313" s="13">
        <f t="shared" si="408"/>
        <v>2910.89609770584</v>
      </c>
      <c r="O313" s="11">
        <v>367</v>
      </c>
      <c r="P313" s="23">
        <f>Q313/O313</f>
        <v>2.5912806539509536</v>
      </c>
      <c r="Q313" s="11">
        <v>951</v>
      </c>
      <c r="R313" s="11">
        <v>25</v>
      </c>
      <c r="S313" s="11">
        <v>19</v>
      </c>
      <c r="T313" s="11">
        <v>8</v>
      </c>
      <c r="U313" s="11">
        <v>12</v>
      </c>
      <c r="V313" s="11">
        <v>17</v>
      </c>
      <c r="W313" s="11">
        <v>11</v>
      </c>
      <c r="X313" s="11">
        <v>42</v>
      </c>
      <c r="Y313" s="11">
        <v>27</v>
      </c>
      <c r="Z313" s="11">
        <v>17</v>
      </c>
      <c r="AA313" s="11">
        <v>40</v>
      </c>
      <c r="AB313" s="11">
        <v>56</v>
      </c>
      <c r="AC313" s="11">
        <v>41</v>
      </c>
      <c r="AD313" s="11">
        <v>27</v>
      </c>
      <c r="AE313" s="11">
        <v>7</v>
      </c>
      <c r="AF313" s="11">
        <v>12</v>
      </c>
      <c r="AG313" s="11">
        <v>5</v>
      </c>
      <c r="AH313" s="117">
        <f>(R313+S313+T313)/(R313+S313+T313+U313+V313+W313+X313+Y313+Z313+AA313+AB313+AC313+AD313+AE313+AF313+AG313)</f>
        <v>0.14207650273224043</v>
      </c>
      <c r="AI313" s="117">
        <f>(U313+V313)/(R313+S313+T313+U313+V313+W313+X313+Y313+Z313+AA313+AB313+AC313+AD313+AE313+AF313+AG313)</f>
        <v>7.9234972677595633E-2</v>
      </c>
      <c r="AJ313" s="117">
        <f>(W313+X313+Y313+Z313)/(R313+S313+T313+U313+V313+W313+X313+Y313+Z313+AA313+AB313+AC313+AD313+AE313+AG313+AF313)</f>
        <v>0.2650273224043716</v>
      </c>
      <c r="AK313" s="13">
        <f>AA313/(R313+S313+T313+U313+V313+W313+X313+Y313+Z313+AA313+AB313+AC313+AD313+AE313+AF313+AG313)</f>
        <v>0.10928961748633879</v>
      </c>
      <c r="AL313" s="117">
        <f>(AB313+AC313+AD313+AE313+AF313+AG313)/(R313+S313+T313+U313+V313+W313+X313+Y313+Z313+AA313+AB313+AC313+AD313+AE313+AF313+AG313)</f>
        <v>0.40437158469945356</v>
      </c>
      <c r="AM313" s="40">
        <v>25822</v>
      </c>
      <c r="AN313" s="40">
        <v>51438</v>
      </c>
      <c r="AO313" s="117">
        <f>(R313+S313+T313+U313+V313+W313+X313+Y313+Z313)/(R313+S313+T313+U313+V313+W313+X313+Y313+Z313+AA313+AB313+AC313+AD313+AE313+AF313+AG313)</f>
        <v>0.48633879781420764</v>
      </c>
      <c r="AP313" s="11">
        <v>367</v>
      </c>
      <c r="AQ313" s="11">
        <v>72</v>
      </c>
      <c r="AR313" s="11">
        <v>285</v>
      </c>
      <c r="AS313" s="11">
        <v>82</v>
      </c>
      <c r="AT313" s="11">
        <v>0</v>
      </c>
      <c r="AU313" s="11">
        <v>10</v>
      </c>
      <c r="AV313" s="11">
        <v>24</v>
      </c>
      <c r="AW313" s="11">
        <v>15</v>
      </c>
      <c r="AX313" s="11">
        <v>16</v>
      </c>
      <c r="AY313" s="11">
        <v>7</v>
      </c>
      <c r="AZ313" s="11">
        <v>51</v>
      </c>
      <c r="BA313" s="11">
        <v>14</v>
      </c>
      <c r="BB313" s="11">
        <v>17</v>
      </c>
      <c r="BC313" s="11">
        <v>82</v>
      </c>
      <c r="BD313" s="11">
        <v>12</v>
      </c>
      <c r="BE313" s="11">
        <v>4</v>
      </c>
      <c r="BF313" s="11">
        <v>88</v>
      </c>
      <c r="BG313" s="11">
        <v>3</v>
      </c>
      <c r="BH313" s="11">
        <v>0</v>
      </c>
      <c r="BI313" s="117">
        <f t="shared" si="426"/>
        <v>0.15160349854227406</v>
      </c>
      <c r="BJ313" s="11">
        <v>7.8</v>
      </c>
      <c r="BK313" s="11">
        <v>2.2000000000000002</v>
      </c>
      <c r="BL313" s="11">
        <v>5.9</v>
      </c>
      <c r="BM313" s="11">
        <v>3.7</v>
      </c>
      <c r="BN313" s="11">
        <v>4</v>
      </c>
      <c r="BO313" s="11">
        <v>6.7</v>
      </c>
      <c r="BP313" s="11">
        <v>9.3000000000000007</v>
      </c>
      <c r="BQ313" s="11">
        <v>5.2</v>
      </c>
      <c r="BR313" s="11">
        <v>8.3000000000000007</v>
      </c>
      <c r="BS313" s="11">
        <v>2.6</v>
      </c>
      <c r="BT313" s="11">
        <v>6.3</v>
      </c>
      <c r="BU313" s="11">
        <v>5.5</v>
      </c>
      <c r="BV313" s="11">
        <v>10.4</v>
      </c>
      <c r="BW313" s="11">
        <v>7.2</v>
      </c>
      <c r="BX313" s="11">
        <v>2.7</v>
      </c>
      <c r="BY313" s="11">
        <v>7.2</v>
      </c>
      <c r="BZ313" s="11">
        <v>3.3</v>
      </c>
      <c r="CA313" s="11">
        <v>1.8</v>
      </c>
      <c r="CB313" s="11">
        <f t="shared" si="417"/>
        <v>15.9</v>
      </c>
      <c r="CC313" s="11">
        <f t="shared" si="418"/>
        <v>62</v>
      </c>
      <c r="CD313" s="11">
        <f t="shared" si="419"/>
        <v>22.200000000000003</v>
      </c>
    </row>
    <row r="314" spans="1:82" s="10" customFormat="1" x14ac:dyDescent="0.25">
      <c r="A314" s="7" t="s">
        <v>1484</v>
      </c>
      <c r="B314" t="s">
        <v>1485</v>
      </c>
      <c r="C314" s="1" t="s">
        <v>1486</v>
      </c>
      <c r="D314" s="1" t="s">
        <v>2099</v>
      </c>
      <c r="E314" t="s">
        <v>873</v>
      </c>
      <c r="F314" s="8" t="s">
        <v>874</v>
      </c>
      <c r="G314" s="8" t="s">
        <v>440</v>
      </c>
      <c r="H314" s="8" t="s">
        <v>1487</v>
      </c>
      <c r="I314" s="8" t="s">
        <v>1488</v>
      </c>
      <c r="J314" s="8">
        <v>5474380</v>
      </c>
      <c r="K314" s="8" t="s">
        <v>296</v>
      </c>
      <c r="L314" s="32">
        <v>0.52491916426529261</v>
      </c>
      <c r="M314" s="1">
        <v>1385</v>
      </c>
      <c r="N314" s="102">
        <f t="shared" si="408"/>
        <v>2638.5014956322398</v>
      </c>
      <c r="O314" s="1">
        <v>558</v>
      </c>
      <c r="P314" s="21">
        <v>2.48</v>
      </c>
      <c r="Q314" s="1">
        <v>1382</v>
      </c>
      <c r="R314" s="1">
        <v>117</v>
      </c>
      <c r="S314" s="1">
        <v>65</v>
      </c>
      <c r="T314" s="1">
        <v>9</v>
      </c>
      <c r="U314" s="1">
        <v>11</v>
      </c>
      <c r="V314" s="1">
        <v>19</v>
      </c>
      <c r="W314" s="1">
        <v>16</v>
      </c>
      <c r="X314" s="1">
        <v>41</v>
      </c>
      <c r="Y314" s="1">
        <v>26</v>
      </c>
      <c r="Z314" s="1">
        <v>17</v>
      </c>
      <c r="AA314" s="1">
        <v>27</v>
      </c>
      <c r="AB314" s="1">
        <v>93</v>
      </c>
      <c r="AC314" s="1">
        <v>50</v>
      </c>
      <c r="AD314" s="1">
        <v>20</v>
      </c>
      <c r="AE314" s="1">
        <v>25</v>
      </c>
      <c r="AF314" s="1">
        <v>11</v>
      </c>
      <c r="AG314" s="1">
        <v>11</v>
      </c>
      <c r="AH314" s="106">
        <f t="shared" ref="AH314:AH321" si="491">(R314+S314+T314)/O314</f>
        <v>0.34229390681003585</v>
      </c>
      <c r="AI314" s="106">
        <f t="shared" ref="AI314:AI321" si="492">(U314+V314)/O314</f>
        <v>5.3763440860215055E-2</v>
      </c>
      <c r="AJ314" s="106">
        <f t="shared" ref="AJ314:AJ321" si="493">(W314+X314+Y314+Z314)/O314</f>
        <v>0.17921146953405018</v>
      </c>
      <c r="AK314" s="6">
        <f t="shared" ref="AK314:AK321" si="494">AA314/O314</f>
        <v>4.8387096774193547E-2</v>
      </c>
      <c r="AL314" s="106">
        <f t="shared" ref="AL314:AL321" si="495">(AB314+AC314+AD314+AE314+AF314+AG314)/O314</f>
        <v>0.37634408602150538</v>
      </c>
      <c r="AM314" s="38">
        <v>22504</v>
      </c>
      <c r="AN314" s="38">
        <v>40156</v>
      </c>
      <c r="AO314" s="106">
        <f t="shared" ref="AO314:AO321" si="496">(R314+S314+T314+U314+V314+W314+X314+Y314+Z314)/O314</f>
        <v>0.57526881720430112</v>
      </c>
      <c r="AP314" s="1">
        <v>558</v>
      </c>
      <c r="AQ314" s="1">
        <v>134</v>
      </c>
      <c r="AR314" s="1">
        <v>424</v>
      </c>
      <c r="AS314" s="1">
        <v>134</v>
      </c>
      <c r="AT314" s="1">
        <v>7</v>
      </c>
      <c r="AU314" s="1">
        <v>27</v>
      </c>
      <c r="AV314" s="1">
        <v>48</v>
      </c>
      <c r="AW314" s="1">
        <v>14</v>
      </c>
      <c r="AX314" s="1">
        <v>6</v>
      </c>
      <c r="AY314" s="1">
        <v>22</v>
      </c>
      <c r="AZ314" s="11">
        <v>48</v>
      </c>
      <c r="BA314" s="1">
        <v>30</v>
      </c>
      <c r="BB314" s="1">
        <v>6</v>
      </c>
      <c r="BC314" s="1">
        <v>112</v>
      </c>
      <c r="BD314" s="1">
        <v>4</v>
      </c>
      <c r="BE314" s="1">
        <v>4</v>
      </c>
      <c r="BF314" s="1">
        <v>110</v>
      </c>
      <c r="BG314" s="1">
        <v>0</v>
      </c>
      <c r="BH314" s="1">
        <v>0</v>
      </c>
      <c r="BI314" s="106">
        <f t="shared" si="426"/>
        <v>0.18264840182648401</v>
      </c>
      <c r="BJ314" s="1">
        <v>3.7</v>
      </c>
      <c r="BK314" s="1">
        <v>8.8000000000000007</v>
      </c>
      <c r="BL314" s="1">
        <v>3.7</v>
      </c>
      <c r="BM314" s="1">
        <v>2.9</v>
      </c>
      <c r="BN314" s="1">
        <v>4</v>
      </c>
      <c r="BO314" s="1">
        <v>5.3</v>
      </c>
      <c r="BP314" s="1">
        <v>1.9</v>
      </c>
      <c r="BQ314" s="1">
        <v>6.2</v>
      </c>
      <c r="BR314" s="1">
        <v>1.9</v>
      </c>
      <c r="BS314" s="1">
        <v>4</v>
      </c>
      <c r="BT314" s="1">
        <v>13.6</v>
      </c>
      <c r="BU314" s="1">
        <v>9.4</v>
      </c>
      <c r="BV314" s="1">
        <v>14</v>
      </c>
      <c r="BW314" s="1">
        <v>5.0999999999999996</v>
      </c>
      <c r="BX314" s="1">
        <v>4.5</v>
      </c>
      <c r="BY314" s="1">
        <v>2.7</v>
      </c>
      <c r="BZ314" s="1">
        <v>4.9000000000000004</v>
      </c>
      <c r="CA314" s="1">
        <v>3.4</v>
      </c>
      <c r="CB314" s="1">
        <f t="shared" si="417"/>
        <v>16.2</v>
      </c>
      <c r="CC314" s="1">
        <f t="shared" si="418"/>
        <v>63.199999999999996</v>
      </c>
      <c r="CD314" s="1">
        <f t="shared" si="419"/>
        <v>20.6</v>
      </c>
    </row>
    <row r="315" spans="1:82" s="18" customFormat="1" x14ac:dyDescent="0.25">
      <c r="A315" s="17" t="s">
        <v>95</v>
      </c>
      <c r="B315" s="42" t="s">
        <v>1984</v>
      </c>
      <c r="D315" s="18" t="s">
        <v>2098</v>
      </c>
      <c r="I315" s="110"/>
      <c r="J315" s="110">
        <v>54095</v>
      </c>
      <c r="K315" s="110" t="s">
        <v>94</v>
      </c>
      <c r="L315" s="34">
        <f>SUM(L310:L314)</f>
        <v>260.51721151660178</v>
      </c>
      <c r="M315" s="17">
        <v>8397</v>
      </c>
      <c r="N315" s="19">
        <f t="shared" si="408"/>
        <v>32.23203546175256</v>
      </c>
      <c r="O315" s="17">
        <v>2894</v>
      </c>
      <c r="P315" s="22">
        <v>2.87</v>
      </c>
      <c r="Q315" s="17">
        <v>8320</v>
      </c>
      <c r="R315" s="17">
        <v>228</v>
      </c>
      <c r="S315" s="17">
        <v>192</v>
      </c>
      <c r="T315" s="17">
        <v>119</v>
      </c>
      <c r="U315" s="17">
        <v>122</v>
      </c>
      <c r="V315" s="17">
        <v>143</v>
      </c>
      <c r="W315" s="17">
        <v>166</v>
      </c>
      <c r="X315" s="17">
        <v>192</v>
      </c>
      <c r="Y315" s="17">
        <v>117</v>
      </c>
      <c r="Z315" s="17">
        <v>149</v>
      </c>
      <c r="AA315" s="17">
        <v>200</v>
      </c>
      <c r="AB315" s="17">
        <v>387</v>
      </c>
      <c r="AC315" s="17">
        <v>298</v>
      </c>
      <c r="AD315" s="17">
        <v>217</v>
      </c>
      <c r="AE315" s="17">
        <v>204</v>
      </c>
      <c r="AF315" s="17">
        <v>121</v>
      </c>
      <c r="AG315" s="17">
        <v>39</v>
      </c>
      <c r="AH315" s="113">
        <f t="shared" si="491"/>
        <v>0.18624740843123705</v>
      </c>
      <c r="AI315" s="113">
        <f t="shared" si="492"/>
        <v>9.1568762957843816E-2</v>
      </c>
      <c r="AJ315" s="113">
        <f t="shared" si="493"/>
        <v>0.2156185210780926</v>
      </c>
      <c r="AK315" s="113">
        <f t="shared" si="494"/>
        <v>6.9108500345542501E-2</v>
      </c>
      <c r="AL315" s="113">
        <f t="shared" si="495"/>
        <v>0.43745680718728402</v>
      </c>
      <c r="AM315" s="37">
        <v>27047</v>
      </c>
      <c r="AN315" s="37">
        <v>50601</v>
      </c>
      <c r="AO315" s="113">
        <f t="shared" si="496"/>
        <v>0.49343469246717347</v>
      </c>
      <c r="AP315" s="17">
        <v>2894</v>
      </c>
      <c r="AQ315" s="17">
        <v>1318</v>
      </c>
      <c r="AR315" s="17">
        <v>2504</v>
      </c>
      <c r="AS315" s="17">
        <v>390</v>
      </c>
      <c r="AT315" s="17">
        <v>119</v>
      </c>
      <c r="AU315" s="17">
        <v>94</v>
      </c>
      <c r="AV315" s="17">
        <v>175</v>
      </c>
      <c r="AW315" s="17">
        <v>259</v>
      </c>
      <c r="AX315" s="17">
        <v>52</v>
      </c>
      <c r="AY315" s="17">
        <v>99</v>
      </c>
      <c r="AZ315" s="112">
        <v>353</v>
      </c>
      <c r="BA315" s="17">
        <v>49</v>
      </c>
      <c r="BB315" s="17">
        <v>49</v>
      </c>
      <c r="BC315" s="17">
        <v>519</v>
      </c>
      <c r="BD315" s="17">
        <v>31</v>
      </c>
      <c r="BE315" s="17">
        <v>19</v>
      </c>
      <c r="BF315" s="17">
        <v>843</v>
      </c>
      <c r="BG315" s="17">
        <v>29</v>
      </c>
      <c r="BH315" s="17">
        <v>0</v>
      </c>
      <c r="BI315" s="113">
        <f t="shared" si="426"/>
        <v>0.12713754646840147</v>
      </c>
      <c r="BJ315" s="17">
        <v>4.7</v>
      </c>
      <c r="BK315" s="17">
        <v>5.4</v>
      </c>
      <c r="BL315" s="17">
        <v>5.8</v>
      </c>
      <c r="BM315" s="17">
        <v>5.8</v>
      </c>
      <c r="BN315" s="17">
        <v>4.2</v>
      </c>
      <c r="BO315" s="17">
        <v>5.2</v>
      </c>
      <c r="BP315" s="17">
        <v>4.5999999999999996</v>
      </c>
      <c r="BQ315" s="17">
        <v>5.3</v>
      </c>
      <c r="BR315" s="17">
        <v>5.0999999999999996</v>
      </c>
      <c r="BS315" s="17">
        <v>6.9</v>
      </c>
      <c r="BT315" s="17">
        <v>8</v>
      </c>
      <c r="BU315" s="17">
        <v>7.9</v>
      </c>
      <c r="BV315" s="17">
        <v>8.5</v>
      </c>
      <c r="BW315" s="17">
        <v>7.1</v>
      </c>
      <c r="BX315" s="17">
        <v>6.3</v>
      </c>
      <c r="BY315" s="17">
        <v>4.2</v>
      </c>
      <c r="BZ315" s="17">
        <v>3</v>
      </c>
      <c r="CA315" s="17">
        <v>1.8</v>
      </c>
      <c r="CB315" s="112">
        <f t="shared" si="417"/>
        <v>15.900000000000002</v>
      </c>
      <c r="CC315" s="112">
        <f t="shared" si="418"/>
        <v>61.499999999999993</v>
      </c>
      <c r="CD315" s="112">
        <f t="shared" si="419"/>
        <v>22.4</v>
      </c>
    </row>
    <row r="316" spans="1:82" s="25" customFormat="1" x14ac:dyDescent="0.25">
      <c r="A316" s="24" t="s">
        <v>1890</v>
      </c>
      <c r="B316" s="25" t="s">
        <v>1891</v>
      </c>
      <c r="C316" s="26" t="s">
        <v>1892</v>
      </c>
      <c r="D316" s="26" t="s">
        <v>2097</v>
      </c>
      <c r="E316" s="25" t="s">
        <v>637</v>
      </c>
      <c r="F316" s="27" t="s">
        <v>638</v>
      </c>
      <c r="G316" s="27" t="s">
        <v>440</v>
      </c>
      <c r="H316" s="27" t="s">
        <v>1893</v>
      </c>
      <c r="I316" s="27" t="s">
        <v>1894</v>
      </c>
      <c r="J316" s="27" t="s">
        <v>1978</v>
      </c>
      <c r="K316" s="27" t="s">
        <v>1978</v>
      </c>
      <c r="L316" s="33">
        <v>351.68780574883431</v>
      </c>
      <c r="M316" s="26">
        <f>M318-M317</f>
        <v>18622</v>
      </c>
      <c r="N316" s="29">
        <f t="shared" si="408"/>
        <v>52.950371595480668</v>
      </c>
      <c r="O316" s="26">
        <f>O318-O317</f>
        <v>7515</v>
      </c>
      <c r="P316" s="28">
        <f>Q316/O316</f>
        <v>2.4537591483699268</v>
      </c>
      <c r="Q316" s="26">
        <f>Q318-Q317</f>
        <v>18440</v>
      </c>
      <c r="R316" s="26">
        <f>R318-R317</f>
        <v>689</v>
      </c>
      <c r="S316" s="26">
        <f t="shared" ref="S316:AG316" si="497">S318-S317</f>
        <v>476</v>
      </c>
      <c r="T316" s="26">
        <f t="shared" si="497"/>
        <v>571</v>
      </c>
      <c r="U316" s="26">
        <f t="shared" si="497"/>
        <v>395</v>
      </c>
      <c r="V316" s="26">
        <f t="shared" si="497"/>
        <v>232</v>
      </c>
      <c r="W316" s="26">
        <f t="shared" si="497"/>
        <v>619</v>
      </c>
      <c r="X316" s="26">
        <f t="shared" si="497"/>
        <v>481</v>
      </c>
      <c r="Y316" s="26">
        <f t="shared" si="497"/>
        <v>379</v>
      </c>
      <c r="Z316" s="26">
        <f t="shared" si="497"/>
        <v>472</v>
      </c>
      <c r="AA316" s="26">
        <f t="shared" si="497"/>
        <v>426</v>
      </c>
      <c r="AB316" s="26">
        <f t="shared" si="497"/>
        <v>469</v>
      </c>
      <c r="AC316" s="26">
        <f t="shared" si="497"/>
        <v>884</v>
      </c>
      <c r="AD316" s="26">
        <f t="shared" si="497"/>
        <v>537</v>
      </c>
      <c r="AE316" s="26">
        <f t="shared" si="497"/>
        <v>351</v>
      </c>
      <c r="AF316" s="26">
        <f t="shared" si="497"/>
        <v>421</v>
      </c>
      <c r="AG316" s="26">
        <f t="shared" si="497"/>
        <v>113</v>
      </c>
      <c r="AH316" s="121">
        <f t="shared" si="491"/>
        <v>0.23100465735196274</v>
      </c>
      <c r="AI316" s="121">
        <f t="shared" si="492"/>
        <v>8.3433133732534928E-2</v>
      </c>
      <c r="AJ316" s="121">
        <f t="shared" si="493"/>
        <v>0.25961410512308714</v>
      </c>
      <c r="AK316" s="122">
        <f t="shared" si="494"/>
        <v>5.6686626746506985E-2</v>
      </c>
      <c r="AL316" s="121">
        <f t="shared" si="495"/>
        <v>0.36926147704590817</v>
      </c>
      <c r="AM316" s="39">
        <v>26995</v>
      </c>
      <c r="AN316" s="39">
        <v>44470</v>
      </c>
      <c r="AO316" s="121">
        <f t="shared" si="496"/>
        <v>0.57405189620758479</v>
      </c>
      <c r="AP316" s="26">
        <f>AP318-AP317</f>
        <v>7515</v>
      </c>
      <c r="AQ316" s="26">
        <f t="shared" ref="AQ316:AS316" si="498">AQ318-AQ317</f>
        <v>1349</v>
      </c>
      <c r="AR316" s="26">
        <f t="shared" si="498"/>
        <v>6127</v>
      </c>
      <c r="AS316" s="26">
        <f t="shared" si="498"/>
        <v>1388</v>
      </c>
      <c r="AT316" s="26">
        <f>AT318-AT317</f>
        <v>361</v>
      </c>
      <c r="AU316" s="26">
        <f t="shared" ref="AU316:BC316" si="499">AU318-AU317</f>
        <v>195</v>
      </c>
      <c r="AV316" s="26">
        <f t="shared" si="499"/>
        <v>965</v>
      </c>
      <c r="AW316" s="26">
        <f t="shared" si="499"/>
        <v>494</v>
      </c>
      <c r="AX316" s="26">
        <f t="shared" si="499"/>
        <v>252</v>
      </c>
      <c r="AY316" s="26">
        <f t="shared" si="499"/>
        <v>460</v>
      </c>
      <c r="AZ316" s="26">
        <f t="shared" si="499"/>
        <v>741</v>
      </c>
      <c r="BA316" s="26">
        <f t="shared" si="499"/>
        <v>243</v>
      </c>
      <c r="BB316" s="26">
        <f t="shared" si="499"/>
        <v>246</v>
      </c>
      <c r="BC316" s="26">
        <f t="shared" si="499"/>
        <v>725</v>
      </c>
      <c r="BD316" s="26">
        <f t="shared" ref="BD316" si="500">BD318-BD317</f>
        <v>149</v>
      </c>
      <c r="BE316" s="26">
        <f t="shared" ref="BE316" si="501">BE318-BE317</f>
        <v>21</v>
      </c>
      <c r="BF316" s="26">
        <f t="shared" ref="BF316" si="502">BF318-BF317</f>
        <v>2111</v>
      </c>
      <c r="BG316" s="26">
        <f t="shared" ref="BG316" si="503">BG318-BG317</f>
        <v>151</v>
      </c>
      <c r="BH316" s="26">
        <f t="shared" ref="BH316" si="504">BH318-BH317</f>
        <v>0</v>
      </c>
      <c r="BI316" s="121">
        <f t="shared" si="426"/>
        <v>0.2378408771436604</v>
      </c>
      <c r="BJ316" s="26">
        <v>5.3</v>
      </c>
      <c r="BK316" s="26">
        <v>5.5</v>
      </c>
      <c r="BL316" s="26">
        <v>6.3</v>
      </c>
      <c r="BM316" s="26">
        <v>7.1</v>
      </c>
      <c r="BN316" s="26">
        <v>7.4</v>
      </c>
      <c r="BO316" s="26">
        <v>5.5</v>
      </c>
      <c r="BP316" s="26">
        <v>5.4</v>
      </c>
      <c r="BQ316" s="26">
        <v>4.9000000000000004</v>
      </c>
      <c r="BR316" s="26">
        <v>5.8</v>
      </c>
      <c r="BS316" s="26">
        <v>6</v>
      </c>
      <c r="BT316" s="26">
        <v>6.3</v>
      </c>
      <c r="BU316" s="26">
        <v>7</v>
      </c>
      <c r="BV316" s="26">
        <v>7.1</v>
      </c>
      <c r="BW316" s="26">
        <v>7.3</v>
      </c>
      <c r="BX316" s="26">
        <v>4.7</v>
      </c>
      <c r="BY316" s="26">
        <v>3.5</v>
      </c>
      <c r="BZ316" s="26">
        <v>2.8</v>
      </c>
      <c r="CA316" s="26">
        <v>2</v>
      </c>
      <c r="CB316" s="115">
        <f t="shared" si="417"/>
        <v>17.100000000000001</v>
      </c>
      <c r="CC316" s="115">
        <f t="shared" si="418"/>
        <v>62.499999999999993</v>
      </c>
      <c r="CD316" s="115">
        <f t="shared" si="419"/>
        <v>20.3</v>
      </c>
    </row>
    <row r="317" spans="1:82" s="18" customFormat="1" x14ac:dyDescent="0.25">
      <c r="A317" s="7" t="s">
        <v>634</v>
      </c>
      <c r="B317" t="s">
        <v>635</v>
      </c>
      <c r="C317" s="1" t="s">
        <v>636</v>
      </c>
      <c r="D317" s="1" t="s">
        <v>2099</v>
      </c>
      <c r="E317" t="s">
        <v>637</v>
      </c>
      <c r="F317" s="8" t="s">
        <v>638</v>
      </c>
      <c r="G317" s="8" t="s">
        <v>440</v>
      </c>
      <c r="H317" s="8" t="s">
        <v>639</v>
      </c>
      <c r="I317" s="8" t="s">
        <v>640</v>
      </c>
      <c r="J317" s="8">
        <v>5411188</v>
      </c>
      <c r="K317" s="8" t="s">
        <v>140</v>
      </c>
      <c r="L317" s="32">
        <v>2.8461125232477058</v>
      </c>
      <c r="M317" s="1">
        <v>5343</v>
      </c>
      <c r="N317" s="102">
        <f t="shared" si="408"/>
        <v>1877.2975264881973</v>
      </c>
      <c r="O317" s="1">
        <v>2084</v>
      </c>
      <c r="P317" s="21">
        <v>2.08</v>
      </c>
      <c r="Q317" s="1">
        <v>4339</v>
      </c>
      <c r="R317" s="1">
        <v>237</v>
      </c>
      <c r="S317" s="1">
        <v>118</v>
      </c>
      <c r="T317" s="1">
        <v>145</v>
      </c>
      <c r="U317" s="1">
        <v>125</v>
      </c>
      <c r="V317" s="1">
        <v>150</v>
      </c>
      <c r="W317" s="1">
        <v>105</v>
      </c>
      <c r="X317" s="1">
        <v>53</v>
      </c>
      <c r="Y317" s="1">
        <v>68</v>
      </c>
      <c r="Z317" s="1">
        <v>81</v>
      </c>
      <c r="AA317" s="1">
        <v>181</v>
      </c>
      <c r="AB317" s="1">
        <v>324</v>
      </c>
      <c r="AC317" s="1">
        <v>187</v>
      </c>
      <c r="AD317" s="1">
        <v>109</v>
      </c>
      <c r="AE317" s="1">
        <v>133</v>
      </c>
      <c r="AF317" s="1">
        <v>30</v>
      </c>
      <c r="AG317" s="1">
        <v>38</v>
      </c>
      <c r="AH317" s="106">
        <f t="shared" si="491"/>
        <v>0.23992322456813819</v>
      </c>
      <c r="AI317" s="106">
        <f t="shared" si="492"/>
        <v>0.13195777351247601</v>
      </c>
      <c r="AJ317" s="106">
        <f t="shared" si="493"/>
        <v>0.14731285988483686</v>
      </c>
      <c r="AK317" s="6">
        <f t="shared" si="494"/>
        <v>8.6852207293666023E-2</v>
      </c>
      <c r="AL317" s="106">
        <f t="shared" si="495"/>
        <v>0.39395393474088292</v>
      </c>
      <c r="AM317" s="38">
        <v>24173</v>
      </c>
      <c r="AN317" s="38">
        <v>46602</v>
      </c>
      <c r="AO317" s="106">
        <f t="shared" si="496"/>
        <v>0.51919385796545103</v>
      </c>
      <c r="AP317" s="1">
        <v>2084</v>
      </c>
      <c r="AQ317" s="1">
        <v>261</v>
      </c>
      <c r="AR317" s="1">
        <v>1219</v>
      </c>
      <c r="AS317" s="1">
        <v>865</v>
      </c>
      <c r="AT317" s="1">
        <v>24</v>
      </c>
      <c r="AU317" s="1">
        <v>144</v>
      </c>
      <c r="AV317" s="1">
        <v>326</v>
      </c>
      <c r="AW317" s="1">
        <v>65</v>
      </c>
      <c r="AX317" s="1">
        <v>45</v>
      </c>
      <c r="AY317" s="1">
        <v>236</v>
      </c>
      <c r="AZ317" s="11">
        <v>89</v>
      </c>
      <c r="BA317" s="1">
        <v>76</v>
      </c>
      <c r="BB317" s="1">
        <v>37</v>
      </c>
      <c r="BC317" s="1">
        <v>311</v>
      </c>
      <c r="BD317" s="1">
        <v>129</v>
      </c>
      <c r="BE317" s="1">
        <v>65</v>
      </c>
      <c r="BF317" s="1">
        <v>428</v>
      </c>
      <c r="BG317" s="1">
        <v>55</v>
      </c>
      <c r="BH317" s="1">
        <v>0</v>
      </c>
      <c r="BI317" s="106">
        <f t="shared" si="426"/>
        <v>0.32709359605911331</v>
      </c>
      <c r="BJ317" s="1">
        <v>4.2</v>
      </c>
      <c r="BK317" s="1">
        <v>3.6</v>
      </c>
      <c r="BL317" s="1">
        <v>3.6</v>
      </c>
      <c r="BM317" s="1">
        <v>13.1</v>
      </c>
      <c r="BN317" s="1">
        <v>14.7</v>
      </c>
      <c r="BO317" s="1">
        <v>3.6</v>
      </c>
      <c r="BP317" s="1">
        <v>3.9</v>
      </c>
      <c r="BQ317" s="1">
        <v>4.8</v>
      </c>
      <c r="BR317" s="1">
        <v>7.6</v>
      </c>
      <c r="BS317" s="1">
        <v>4.8</v>
      </c>
      <c r="BT317" s="1">
        <v>5.6</v>
      </c>
      <c r="BU317" s="1">
        <v>8.9</v>
      </c>
      <c r="BV317" s="1">
        <v>5.8</v>
      </c>
      <c r="BW317" s="1">
        <v>5.5</v>
      </c>
      <c r="BX317" s="1">
        <v>3.6</v>
      </c>
      <c r="BY317" s="1">
        <v>2.2999999999999998</v>
      </c>
      <c r="BZ317" s="1">
        <v>1.9</v>
      </c>
      <c r="CA317" s="1">
        <v>2.4</v>
      </c>
      <c r="CB317" s="1">
        <f t="shared" si="417"/>
        <v>11.4</v>
      </c>
      <c r="CC317" s="1">
        <f t="shared" si="418"/>
        <v>72.8</v>
      </c>
      <c r="CD317" s="1">
        <f t="shared" si="419"/>
        <v>15.7</v>
      </c>
    </row>
    <row r="318" spans="1:82" s="18" customFormat="1" x14ac:dyDescent="0.25">
      <c r="A318" s="17" t="s">
        <v>97</v>
      </c>
      <c r="B318" s="42" t="s">
        <v>1984</v>
      </c>
      <c r="D318" s="18" t="s">
        <v>2098</v>
      </c>
      <c r="I318" s="110"/>
      <c r="J318" s="110">
        <v>54097</v>
      </c>
      <c r="K318" s="110" t="s">
        <v>96</v>
      </c>
      <c r="L318" s="34">
        <f>SUM(L316:L317)</f>
        <v>354.53391827208202</v>
      </c>
      <c r="M318" s="17">
        <v>23965</v>
      </c>
      <c r="N318" s="19">
        <f t="shared" si="408"/>
        <v>67.59578918936721</v>
      </c>
      <c r="O318" s="17">
        <v>9599</v>
      </c>
      <c r="P318" s="22">
        <v>2.37</v>
      </c>
      <c r="Q318" s="17">
        <v>22779</v>
      </c>
      <c r="R318" s="17">
        <v>926</v>
      </c>
      <c r="S318" s="17">
        <v>594</v>
      </c>
      <c r="T318" s="17">
        <v>716</v>
      </c>
      <c r="U318" s="17">
        <v>520</v>
      </c>
      <c r="V318" s="17">
        <v>382</v>
      </c>
      <c r="W318" s="17">
        <v>724</v>
      </c>
      <c r="X318" s="17">
        <v>534</v>
      </c>
      <c r="Y318" s="17">
        <v>447</v>
      </c>
      <c r="Z318" s="17">
        <v>553</v>
      </c>
      <c r="AA318" s="17">
        <v>607</v>
      </c>
      <c r="AB318" s="17">
        <v>793</v>
      </c>
      <c r="AC318" s="17">
        <v>1071</v>
      </c>
      <c r="AD318" s="17">
        <v>646</v>
      </c>
      <c r="AE318" s="17">
        <v>484</v>
      </c>
      <c r="AF318" s="17">
        <v>451</v>
      </c>
      <c r="AG318" s="17">
        <v>151</v>
      </c>
      <c r="AH318" s="113">
        <f t="shared" si="491"/>
        <v>0.23294093134701532</v>
      </c>
      <c r="AI318" s="113">
        <f t="shared" si="492"/>
        <v>9.3968121679341599E-2</v>
      </c>
      <c r="AJ318" s="113">
        <f t="shared" si="493"/>
        <v>0.23523283675382853</v>
      </c>
      <c r="AK318" s="113">
        <f t="shared" si="494"/>
        <v>6.3235753724346283E-2</v>
      </c>
      <c r="AL318" s="113">
        <f t="shared" si="495"/>
        <v>0.37462235649546827</v>
      </c>
      <c r="AM318" s="37">
        <v>26995</v>
      </c>
      <c r="AN318" s="37">
        <v>44470</v>
      </c>
      <c r="AO318" s="113">
        <f t="shared" si="496"/>
        <v>0.56214188978018542</v>
      </c>
      <c r="AP318" s="17">
        <v>9599</v>
      </c>
      <c r="AQ318" s="17">
        <v>1610</v>
      </c>
      <c r="AR318" s="17">
        <v>7346</v>
      </c>
      <c r="AS318" s="17">
        <v>2253</v>
      </c>
      <c r="AT318" s="17">
        <v>385</v>
      </c>
      <c r="AU318" s="17">
        <v>339</v>
      </c>
      <c r="AV318" s="17">
        <v>1291</v>
      </c>
      <c r="AW318" s="17">
        <v>559</v>
      </c>
      <c r="AX318" s="17">
        <v>297</v>
      </c>
      <c r="AY318" s="17">
        <v>696</v>
      </c>
      <c r="AZ318" s="112">
        <v>830</v>
      </c>
      <c r="BA318" s="17">
        <v>319</v>
      </c>
      <c r="BB318" s="17">
        <v>283</v>
      </c>
      <c r="BC318" s="17">
        <v>1036</v>
      </c>
      <c r="BD318" s="17">
        <v>278</v>
      </c>
      <c r="BE318" s="17">
        <v>86</v>
      </c>
      <c r="BF318" s="17">
        <v>2539</v>
      </c>
      <c r="BG318" s="17">
        <v>206</v>
      </c>
      <c r="BH318" s="17">
        <v>0</v>
      </c>
      <c r="BI318" s="113">
        <f t="shared" si="426"/>
        <v>0.25765529308836393</v>
      </c>
      <c r="BJ318" s="17">
        <v>5.3</v>
      </c>
      <c r="BK318" s="17">
        <v>5.5</v>
      </c>
      <c r="BL318" s="17">
        <v>6.3</v>
      </c>
      <c r="BM318" s="17">
        <v>7.1</v>
      </c>
      <c r="BN318" s="17">
        <v>7.4</v>
      </c>
      <c r="BO318" s="17">
        <v>5.5</v>
      </c>
      <c r="BP318" s="17">
        <v>5.4</v>
      </c>
      <c r="BQ318" s="17">
        <v>4.9000000000000004</v>
      </c>
      <c r="BR318" s="17">
        <v>5.8</v>
      </c>
      <c r="BS318" s="17">
        <v>6</v>
      </c>
      <c r="BT318" s="17">
        <v>6.3</v>
      </c>
      <c r="BU318" s="17">
        <v>7</v>
      </c>
      <c r="BV318" s="17">
        <v>7.1</v>
      </c>
      <c r="BW318" s="17">
        <v>7.3</v>
      </c>
      <c r="BX318" s="17">
        <v>4.7</v>
      </c>
      <c r="BY318" s="17">
        <v>3.5</v>
      </c>
      <c r="BZ318" s="17">
        <v>2.8</v>
      </c>
      <c r="CA318" s="17">
        <v>2</v>
      </c>
      <c r="CB318" s="112">
        <f t="shared" si="417"/>
        <v>17.100000000000001</v>
      </c>
      <c r="CC318" s="112">
        <f t="shared" si="418"/>
        <v>62.499999999999993</v>
      </c>
      <c r="CD318" s="112">
        <f t="shared" si="419"/>
        <v>20.3</v>
      </c>
    </row>
    <row r="319" spans="1:82" s="25" customFormat="1" x14ac:dyDescent="0.25">
      <c r="A319" s="24" t="s">
        <v>1895</v>
      </c>
      <c r="B319" s="25" t="s">
        <v>1896</v>
      </c>
      <c r="C319" s="26" t="s">
        <v>1897</v>
      </c>
      <c r="D319" s="26" t="s">
        <v>2097</v>
      </c>
      <c r="E319" s="25" t="s">
        <v>690</v>
      </c>
      <c r="F319" s="27" t="s">
        <v>691</v>
      </c>
      <c r="G319" s="27" t="s">
        <v>440</v>
      </c>
      <c r="H319" s="27" t="s">
        <v>1898</v>
      </c>
      <c r="I319" s="27" t="s">
        <v>1899</v>
      </c>
      <c r="J319" s="27" t="s">
        <v>1978</v>
      </c>
      <c r="K319" s="27" t="s">
        <v>1978</v>
      </c>
      <c r="L319" s="33">
        <v>505.27640204589784</v>
      </c>
      <c r="M319" s="26">
        <f>M325-M324-M323-M322-M321-M320</f>
        <v>29770</v>
      </c>
      <c r="N319" s="29">
        <f t="shared" ref="N319:N351" si="505">M319/L319</f>
        <v>58.9182472790324</v>
      </c>
      <c r="O319" s="26">
        <f>O325-O324-O323-O322-O321-O320</f>
        <v>10341</v>
      </c>
      <c r="P319" s="28">
        <f>Q319/O319</f>
        <v>2.8887921864423172</v>
      </c>
      <c r="Q319" s="26">
        <f>Q325-Q324-Q323-Q322-Q321-Q320</f>
        <v>29873</v>
      </c>
      <c r="R319" s="26">
        <f>R325-R324-R323-R322-R321-R320</f>
        <v>984</v>
      </c>
      <c r="S319" s="26">
        <f t="shared" ref="S319:AG319" si="506">S325-S324-S323-S322-S321-S320</f>
        <v>449</v>
      </c>
      <c r="T319" s="26">
        <f t="shared" si="506"/>
        <v>878</v>
      </c>
      <c r="U319" s="26">
        <f t="shared" si="506"/>
        <v>545</v>
      </c>
      <c r="V319" s="26">
        <f t="shared" si="506"/>
        <v>281</v>
      </c>
      <c r="W319" s="26">
        <f t="shared" si="506"/>
        <v>452</v>
      </c>
      <c r="X319" s="26">
        <f t="shared" si="506"/>
        <v>504</v>
      </c>
      <c r="Y319" s="26">
        <f t="shared" si="506"/>
        <v>557</v>
      </c>
      <c r="Z319" s="26">
        <f t="shared" si="506"/>
        <v>249</v>
      </c>
      <c r="AA319" s="26">
        <f t="shared" si="506"/>
        <v>709</v>
      </c>
      <c r="AB319" s="26">
        <f t="shared" si="506"/>
        <v>1236</v>
      </c>
      <c r="AC319" s="26">
        <f t="shared" si="506"/>
        <v>1129</v>
      </c>
      <c r="AD319" s="26">
        <f t="shared" si="506"/>
        <v>1087</v>
      </c>
      <c r="AE319" s="26">
        <f t="shared" si="506"/>
        <v>442</v>
      </c>
      <c r="AF319" s="26">
        <f t="shared" si="506"/>
        <v>360</v>
      </c>
      <c r="AG319" s="26">
        <f t="shared" si="506"/>
        <v>479</v>
      </c>
      <c r="AH319" s="121">
        <f t="shared" si="491"/>
        <v>0.2234793540276569</v>
      </c>
      <c r="AI319" s="121">
        <f t="shared" si="492"/>
        <v>7.987622086838797E-2</v>
      </c>
      <c r="AJ319" s="121">
        <f t="shared" si="493"/>
        <v>0.17038971085968474</v>
      </c>
      <c r="AK319" s="122">
        <f t="shared" si="494"/>
        <v>6.8562034619475867E-2</v>
      </c>
      <c r="AL319" s="121">
        <f t="shared" si="495"/>
        <v>0.45769267962479449</v>
      </c>
      <c r="AM319" s="39">
        <v>25683</v>
      </c>
      <c r="AN319" s="39">
        <v>45591</v>
      </c>
      <c r="AO319" s="121">
        <f t="shared" si="496"/>
        <v>0.47374528575572961</v>
      </c>
      <c r="AP319" s="26">
        <f>AP325-AP324-AP323-AP322-AP321-AP320</f>
        <v>10341</v>
      </c>
      <c r="AQ319" s="26">
        <f t="shared" ref="AQ319:AS319" si="507">AQ325-AQ324-AQ323-AQ322-AQ321-AQ320</f>
        <v>2661</v>
      </c>
      <c r="AR319" s="26">
        <f t="shared" si="507"/>
        <v>8617</v>
      </c>
      <c r="AS319" s="26">
        <f t="shared" si="507"/>
        <v>1724</v>
      </c>
      <c r="AT319" s="26">
        <f>AT325-AT324-AT323-AT322-AT321-AT320</f>
        <v>399</v>
      </c>
      <c r="AU319" s="26">
        <f t="shared" ref="AU319:BC319" si="508">AU325-AU324-AU323-AU322-AU321-AU320</f>
        <v>362</v>
      </c>
      <c r="AV319" s="26">
        <f t="shared" si="508"/>
        <v>848</v>
      </c>
      <c r="AW319" s="26">
        <f t="shared" si="508"/>
        <v>785</v>
      </c>
      <c r="AX319" s="26">
        <f t="shared" si="508"/>
        <v>163</v>
      </c>
      <c r="AY319" s="26">
        <f t="shared" si="508"/>
        <v>231</v>
      </c>
      <c r="AZ319" s="26">
        <f t="shared" si="508"/>
        <v>798</v>
      </c>
      <c r="BA319" s="26">
        <f t="shared" si="508"/>
        <v>277</v>
      </c>
      <c r="BB319" s="26">
        <f t="shared" si="508"/>
        <v>164</v>
      </c>
      <c r="BC319" s="26">
        <f t="shared" si="508"/>
        <v>1342</v>
      </c>
      <c r="BD319" s="26">
        <f t="shared" ref="BD319" si="509">BD325-BD324-BD323-BD322-BD321-BD320</f>
        <v>479</v>
      </c>
      <c r="BE319" s="26">
        <f t="shared" ref="BE319" si="510">BE325-BE324-BE323-BE322-BE321-BE320</f>
        <v>26</v>
      </c>
      <c r="BF319" s="26">
        <f t="shared" ref="BF319" si="511">BF325-BF324-BF323-BF322-BF321-BF320</f>
        <v>3236</v>
      </c>
      <c r="BG319" s="26">
        <f t="shared" ref="BG319" si="512">BG325-BG324-BG323-BG322-BG321-BG320</f>
        <v>197</v>
      </c>
      <c r="BH319" s="26">
        <f t="shared" ref="BH319" si="513">BH325-BH324-BH323-BH322-BH321-BH320</f>
        <v>22</v>
      </c>
      <c r="BI319" s="121">
        <f t="shared" si="426"/>
        <v>0.13838567906528032</v>
      </c>
      <c r="BJ319" s="26">
        <v>4.9000000000000004</v>
      </c>
      <c r="BK319" s="26">
        <v>5.7</v>
      </c>
      <c r="BL319" s="26">
        <v>6.3</v>
      </c>
      <c r="BM319" s="26">
        <v>5.9</v>
      </c>
      <c r="BN319" s="26">
        <v>7.4</v>
      </c>
      <c r="BO319" s="26">
        <v>5.8</v>
      </c>
      <c r="BP319" s="26">
        <v>5.2</v>
      </c>
      <c r="BQ319" s="26">
        <v>5.5</v>
      </c>
      <c r="BR319" s="26">
        <v>6.3</v>
      </c>
      <c r="BS319" s="26">
        <v>6.9</v>
      </c>
      <c r="BT319" s="26">
        <v>6.8</v>
      </c>
      <c r="BU319" s="26">
        <v>7.6</v>
      </c>
      <c r="BV319" s="26">
        <v>7</v>
      </c>
      <c r="BW319" s="26">
        <v>6.1</v>
      </c>
      <c r="BX319" s="26">
        <v>6.2</v>
      </c>
      <c r="BY319" s="26">
        <v>4.2</v>
      </c>
      <c r="BZ319" s="26">
        <v>2.5</v>
      </c>
      <c r="CA319" s="26">
        <v>1.9</v>
      </c>
      <c r="CB319" s="115">
        <f t="shared" si="417"/>
        <v>16.900000000000002</v>
      </c>
      <c r="CC319" s="115">
        <f t="shared" si="418"/>
        <v>64.400000000000006</v>
      </c>
      <c r="CD319" s="115">
        <f t="shared" si="419"/>
        <v>20.9</v>
      </c>
    </row>
    <row r="320" spans="1:82" x14ac:dyDescent="0.25">
      <c r="A320" s="7" t="s">
        <v>687</v>
      </c>
      <c r="B320" t="s">
        <v>688</v>
      </c>
      <c r="C320" s="1" t="s">
        <v>689</v>
      </c>
      <c r="D320" s="1" t="s">
        <v>2099</v>
      </c>
      <c r="E320" t="s">
        <v>690</v>
      </c>
      <c r="F320" s="8" t="s">
        <v>691</v>
      </c>
      <c r="G320" s="8" t="s">
        <v>440</v>
      </c>
      <c r="H320" s="8" t="s">
        <v>692</v>
      </c>
      <c r="I320" s="8" t="s">
        <v>693</v>
      </c>
      <c r="J320" s="8">
        <v>5414308</v>
      </c>
      <c r="K320" s="8" t="s">
        <v>149</v>
      </c>
      <c r="L320" s="32">
        <v>2.1686786454592726</v>
      </c>
      <c r="M320" s="1">
        <v>1306</v>
      </c>
      <c r="N320" s="102">
        <f t="shared" si="505"/>
        <v>602.21001517881473</v>
      </c>
      <c r="O320" s="1">
        <v>487</v>
      </c>
      <c r="P320" s="21">
        <v>2.65</v>
      </c>
      <c r="Q320" s="1">
        <v>1290</v>
      </c>
      <c r="R320" s="1">
        <v>76</v>
      </c>
      <c r="S320" s="1">
        <v>0</v>
      </c>
      <c r="T320" s="1">
        <v>82</v>
      </c>
      <c r="U320" s="1">
        <v>18</v>
      </c>
      <c r="V320" s="1">
        <v>32</v>
      </c>
      <c r="W320" s="1">
        <v>27</v>
      </c>
      <c r="X320" s="1">
        <v>0</v>
      </c>
      <c r="Y320" s="1">
        <v>46</v>
      </c>
      <c r="Z320" s="1">
        <v>15</v>
      </c>
      <c r="AA320" s="1">
        <v>14</v>
      </c>
      <c r="AB320" s="1">
        <v>71</v>
      </c>
      <c r="AC320" s="1">
        <v>36</v>
      </c>
      <c r="AD320" s="1">
        <v>7</v>
      </c>
      <c r="AE320" s="1">
        <v>44</v>
      </c>
      <c r="AF320" s="1">
        <v>15</v>
      </c>
      <c r="AG320" s="1">
        <v>4</v>
      </c>
      <c r="AH320" s="106">
        <f t="shared" si="491"/>
        <v>0.32443531827515398</v>
      </c>
      <c r="AI320" s="106">
        <f t="shared" si="492"/>
        <v>0.10266940451745379</v>
      </c>
      <c r="AJ320" s="106">
        <f t="shared" si="493"/>
        <v>0.1806981519507187</v>
      </c>
      <c r="AK320" s="6">
        <f t="shared" si="494"/>
        <v>2.8747433264887063E-2</v>
      </c>
      <c r="AL320" s="106">
        <f t="shared" si="495"/>
        <v>0.36344969199178645</v>
      </c>
      <c r="AM320" s="38">
        <v>24960</v>
      </c>
      <c r="AN320" s="38">
        <v>42962</v>
      </c>
      <c r="AO320" s="106">
        <f t="shared" si="496"/>
        <v>0.6078028747433265</v>
      </c>
      <c r="AP320" s="1">
        <v>487</v>
      </c>
      <c r="AQ320" s="1">
        <v>186</v>
      </c>
      <c r="AR320" s="1">
        <v>433</v>
      </c>
      <c r="AS320" s="1">
        <v>54</v>
      </c>
      <c r="AT320" s="1">
        <v>23</v>
      </c>
      <c r="AU320" s="1">
        <v>26</v>
      </c>
      <c r="AV320" s="1">
        <v>78</v>
      </c>
      <c r="AW320" s="1">
        <v>51</v>
      </c>
      <c r="AX320" s="1">
        <v>15</v>
      </c>
      <c r="AY320" s="1">
        <v>11</v>
      </c>
      <c r="AZ320" s="11">
        <v>48</v>
      </c>
      <c r="BA320" s="1">
        <v>0</v>
      </c>
      <c r="BB320" s="1">
        <v>13</v>
      </c>
      <c r="BC320" s="1">
        <v>67</v>
      </c>
      <c r="BD320" s="1">
        <v>9</v>
      </c>
      <c r="BE320" s="1">
        <v>0</v>
      </c>
      <c r="BF320" s="1">
        <v>98</v>
      </c>
      <c r="BG320" s="1">
        <v>8</v>
      </c>
      <c r="BH320" s="1">
        <v>0</v>
      </c>
      <c r="BI320" s="106">
        <f t="shared" si="426"/>
        <v>0.22818791946308725</v>
      </c>
      <c r="BJ320" s="1">
        <v>4.9000000000000004</v>
      </c>
      <c r="BK320" s="1">
        <v>5.7</v>
      </c>
      <c r="BL320" s="1">
        <v>6.4</v>
      </c>
      <c r="BM320" s="1">
        <v>6</v>
      </c>
      <c r="BN320" s="1">
        <v>6.6</v>
      </c>
      <c r="BO320" s="1">
        <v>6.1</v>
      </c>
      <c r="BP320" s="1">
        <v>2.5</v>
      </c>
      <c r="BQ320" s="1">
        <v>7.6</v>
      </c>
      <c r="BR320" s="1">
        <v>1.7</v>
      </c>
      <c r="BS320" s="1">
        <v>1.6</v>
      </c>
      <c r="BT320" s="1">
        <v>5</v>
      </c>
      <c r="BU320" s="1">
        <v>8.1999999999999993</v>
      </c>
      <c r="BV320" s="1">
        <v>12.7</v>
      </c>
      <c r="BW320" s="1">
        <v>10.6</v>
      </c>
      <c r="BX320" s="1">
        <v>9.1999999999999993</v>
      </c>
      <c r="BY320" s="1">
        <v>0.6</v>
      </c>
      <c r="BZ320" s="1">
        <v>1.3</v>
      </c>
      <c r="CA320" s="1">
        <v>3.2</v>
      </c>
      <c r="CB320" s="1">
        <f t="shared" si="417"/>
        <v>17</v>
      </c>
      <c r="CC320" s="1">
        <f t="shared" si="418"/>
        <v>58</v>
      </c>
      <c r="CD320" s="1">
        <f t="shared" si="419"/>
        <v>24.9</v>
      </c>
    </row>
    <row r="321" spans="1:82" x14ac:dyDescent="0.25">
      <c r="A321" s="7" t="s">
        <v>858</v>
      </c>
      <c r="B321" t="s">
        <v>859</v>
      </c>
      <c r="C321" s="1" t="s">
        <v>860</v>
      </c>
      <c r="D321" s="1" t="s">
        <v>2099</v>
      </c>
      <c r="E321" t="s">
        <v>690</v>
      </c>
      <c r="F321" s="8" t="s">
        <v>691</v>
      </c>
      <c r="G321" s="8" t="s">
        <v>440</v>
      </c>
      <c r="H321" s="8" t="s">
        <v>861</v>
      </c>
      <c r="I321" s="8" t="s">
        <v>862</v>
      </c>
      <c r="J321" s="8">
        <v>5428516</v>
      </c>
      <c r="K321" s="8" t="s">
        <v>179</v>
      </c>
      <c r="L321" s="32">
        <v>0.88533460334024539</v>
      </c>
      <c r="M321" s="1">
        <v>590</v>
      </c>
      <c r="N321" s="102">
        <f t="shared" si="505"/>
        <v>666.41470668153192</v>
      </c>
      <c r="O321" s="1">
        <v>252</v>
      </c>
      <c r="P321" s="21">
        <v>2.34</v>
      </c>
      <c r="Q321" s="1">
        <v>590</v>
      </c>
      <c r="R321" s="1">
        <v>57</v>
      </c>
      <c r="S321" s="1">
        <v>38</v>
      </c>
      <c r="T321" s="1">
        <v>31</v>
      </c>
      <c r="U321" s="1">
        <v>18</v>
      </c>
      <c r="V321" s="1">
        <v>23</v>
      </c>
      <c r="W321" s="1">
        <v>12</v>
      </c>
      <c r="X321" s="1">
        <v>0</v>
      </c>
      <c r="Y321" s="1">
        <v>16</v>
      </c>
      <c r="Z321" s="1">
        <v>16</v>
      </c>
      <c r="AA321" s="1">
        <v>19</v>
      </c>
      <c r="AB321" s="1">
        <v>2</v>
      </c>
      <c r="AC321" s="1">
        <v>11</v>
      </c>
      <c r="AD321" s="1">
        <v>9</v>
      </c>
      <c r="AE321" s="1">
        <v>0</v>
      </c>
      <c r="AF321" s="1">
        <v>0</v>
      </c>
      <c r="AG321" s="1">
        <v>0</v>
      </c>
      <c r="AH321" s="106">
        <f t="shared" si="491"/>
        <v>0.5</v>
      </c>
      <c r="AI321" s="106">
        <f t="shared" si="492"/>
        <v>0.1626984126984127</v>
      </c>
      <c r="AJ321" s="106">
        <f t="shared" si="493"/>
        <v>0.17460317460317459</v>
      </c>
      <c r="AK321" s="6">
        <f t="shared" si="494"/>
        <v>7.5396825396825393E-2</v>
      </c>
      <c r="AL321" s="106">
        <f t="shared" si="495"/>
        <v>8.7301587301587297E-2</v>
      </c>
      <c r="AM321" s="38">
        <v>14246</v>
      </c>
      <c r="AN321" s="38">
        <v>20000</v>
      </c>
      <c r="AO321" s="106">
        <f t="shared" si="496"/>
        <v>0.83730158730158732</v>
      </c>
      <c r="AP321" s="1">
        <v>252</v>
      </c>
      <c r="AQ321" s="1">
        <v>155</v>
      </c>
      <c r="AR321" s="1">
        <v>117</v>
      </c>
      <c r="AS321" s="1">
        <v>135</v>
      </c>
      <c r="AT321" s="1">
        <v>9</v>
      </c>
      <c r="AU321" s="1">
        <v>18</v>
      </c>
      <c r="AV321" s="1">
        <v>65</v>
      </c>
      <c r="AW321" s="1">
        <v>35</v>
      </c>
      <c r="AX321" s="1">
        <v>8</v>
      </c>
      <c r="AY321" s="1">
        <v>10</v>
      </c>
      <c r="AZ321" s="11">
        <v>9</v>
      </c>
      <c r="BA321" s="1">
        <v>23</v>
      </c>
      <c r="BB321" s="1">
        <v>0</v>
      </c>
      <c r="BC321" s="1">
        <v>15</v>
      </c>
      <c r="BD321" s="1">
        <v>6</v>
      </c>
      <c r="BE321" s="1">
        <v>0</v>
      </c>
      <c r="BF321" s="1">
        <v>20</v>
      </c>
      <c r="BG321" s="1">
        <v>0</v>
      </c>
      <c r="BH321" s="1">
        <v>0</v>
      </c>
      <c r="BI321" s="106">
        <f t="shared" si="426"/>
        <v>0.34403669724770641</v>
      </c>
      <c r="BJ321" s="1">
        <v>3.2</v>
      </c>
      <c r="BK321" s="1">
        <v>6.1</v>
      </c>
      <c r="BL321" s="1">
        <v>6.9</v>
      </c>
      <c r="BM321" s="1">
        <v>5.0999999999999996</v>
      </c>
      <c r="BN321" s="1">
        <v>3.2</v>
      </c>
      <c r="BO321" s="1">
        <v>9.8000000000000007</v>
      </c>
      <c r="BP321" s="1">
        <v>10.199999999999999</v>
      </c>
      <c r="BQ321" s="1">
        <v>5.6</v>
      </c>
      <c r="BR321" s="1">
        <v>7.1</v>
      </c>
      <c r="BS321" s="1">
        <v>4.9000000000000004</v>
      </c>
      <c r="BT321" s="1">
        <v>7.3</v>
      </c>
      <c r="BU321" s="1">
        <v>5.3</v>
      </c>
      <c r="BV321" s="1">
        <v>3.9</v>
      </c>
      <c r="BW321" s="1">
        <v>7.5</v>
      </c>
      <c r="BX321" s="1">
        <v>8</v>
      </c>
      <c r="BY321" s="1">
        <v>2</v>
      </c>
      <c r="BZ321" s="1">
        <v>2.9</v>
      </c>
      <c r="CA321" s="1">
        <v>1</v>
      </c>
      <c r="CB321" s="1">
        <f t="shared" si="417"/>
        <v>16.200000000000003</v>
      </c>
      <c r="CC321" s="1">
        <f t="shared" si="418"/>
        <v>62.399999999999991</v>
      </c>
      <c r="CD321" s="1">
        <f t="shared" si="419"/>
        <v>21.4</v>
      </c>
    </row>
    <row r="322" spans="1:82" s="10" customFormat="1" x14ac:dyDescent="0.25">
      <c r="A322" s="119" t="s">
        <v>1001</v>
      </c>
      <c r="B322" s="10" t="s">
        <v>1002</v>
      </c>
      <c r="C322" s="11" t="s">
        <v>1007</v>
      </c>
      <c r="D322" s="11" t="s">
        <v>2099</v>
      </c>
      <c r="E322" s="10" t="s">
        <v>1004</v>
      </c>
      <c r="F322" s="12" t="s">
        <v>691</v>
      </c>
      <c r="G322" s="12" t="s">
        <v>440</v>
      </c>
      <c r="H322" s="12" t="s">
        <v>1005</v>
      </c>
      <c r="I322" s="12" t="s">
        <v>1006</v>
      </c>
      <c r="J322" s="12">
        <v>5439460</v>
      </c>
      <c r="K322" s="12" t="s">
        <v>204</v>
      </c>
      <c r="L322" s="35">
        <v>1.3412977564072199</v>
      </c>
      <c r="M322" s="11">
        <v>3419</v>
      </c>
      <c r="N322" s="13">
        <f t="shared" si="505"/>
        <v>2549.0238715958803</v>
      </c>
      <c r="O322" s="11">
        <v>1439</v>
      </c>
      <c r="P322" s="23">
        <f>Q322/O322</f>
        <v>2.2216817234190409</v>
      </c>
      <c r="Q322" s="11">
        <v>3197</v>
      </c>
      <c r="R322" s="11">
        <v>243</v>
      </c>
      <c r="S322" s="11">
        <v>134</v>
      </c>
      <c r="T322" s="11">
        <v>102</v>
      </c>
      <c r="U322" s="11">
        <v>78</v>
      </c>
      <c r="V322" s="11">
        <v>89</v>
      </c>
      <c r="W322" s="11">
        <v>86</v>
      </c>
      <c r="X322" s="11">
        <v>56</v>
      </c>
      <c r="Y322" s="11">
        <v>63</v>
      </c>
      <c r="Z322" s="11">
        <v>67</v>
      </c>
      <c r="AA322" s="11">
        <v>100</v>
      </c>
      <c r="AB322" s="11">
        <v>83</v>
      </c>
      <c r="AC322" s="11">
        <v>120</v>
      </c>
      <c r="AD322" s="11">
        <v>82</v>
      </c>
      <c r="AE322" s="11">
        <v>47</v>
      </c>
      <c r="AF322" s="11">
        <v>43</v>
      </c>
      <c r="AG322" s="11">
        <v>46</v>
      </c>
      <c r="AH322" s="117">
        <f>(R322+S322+T322)/(R322+S322+T322+U322+V322+W322+X322+Y322+Z322+AA322+AB322+AC322+AD322+AE322+AF322+AG322)</f>
        <v>0.33287004864489228</v>
      </c>
      <c r="AI322" s="117">
        <f>(U322+V322)/(R322+S322+T322+U322+V322+W322+X322+Y322+Z322+AA322+AB322+AC322+AD322+AE322+AF322+AG322)</f>
        <v>0.11605281445448228</v>
      </c>
      <c r="AJ322" s="117">
        <f>(W322+X322+Y322+Z322)/(R322+S322+T322+U322+V322+W322+X322+Y322+Z322+AA322+AB322+AC322+AD322+AE322+AG322+AF322)</f>
        <v>0.18902015288394719</v>
      </c>
      <c r="AK322" s="13">
        <f>AA322/(R322+S322+T322+U322+V322+W322+X322+Y322+Z322+AA322+AB322+AC322+AD322+AE322+AF322+AG322)</f>
        <v>6.9492703266157058E-2</v>
      </c>
      <c r="AL322" s="117">
        <f>(AB322+AC322+AD322+AE322+AF322+AG322)/(R322+S322+T322+U322+V322+W322+X322+Y322+Z322+AA322+AB322+AC322+AD322+AE322+AF322+AG322)</f>
        <v>0.29256428075052121</v>
      </c>
      <c r="AM322" s="40">
        <v>24862</v>
      </c>
      <c r="AN322" s="40">
        <v>34351</v>
      </c>
      <c r="AO322" s="117">
        <f>(R322+S322+T322+U322+V322+W322+X322+Y322+Z322)/(R322+S322+T322+U322+V322+W322+X322+Y322+Z322+AA322+AB322+AC322+AD322+AE322+AF322+AG322)</f>
        <v>0.6379430159833217</v>
      </c>
      <c r="AP322" s="11">
        <v>1439</v>
      </c>
      <c r="AQ322" s="11">
        <v>334</v>
      </c>
      <c r="AR322" s="11">
        <v>757</v>
      </c>
      <c r="AS322" s="11">
        <v>682</v>
      </c>
      <c r="AT322" s="11">
        <v>25</v>
      </c>
      <c r="AU322" s="11">
        <v>38</v>
      </c>
      <c r="AV322" s="11">
        <v>344</v>
      </c>
      <c r="AW322" s="11">
        <v>72</v>
      </c>
      <c r="AX322" s="11">
        <v>53</v>
      </c>
      <c r="AY322" s="11">
        <v>119</v>
      </c>
      <c r="AZ322" s="11">
        <v>84</v>
      </c>
      <c r="BA322" s="11">
        <v>59</v>
      </c>
      <c r="BB322" s="11">
        <v>32</v>
      </c>
      <c r="BC322" s="11">
        <v>129</v>
      </c>
      <c r="BD322" s="11">
        <v>44</v>
      </c>
      <c r="BE322" s="11">
        <v>9</v>
      </c>
      <c r="BF322" s="118">
        <v>314</v>
      </c>
      <c r="BG322" s="11">
        <v>15</v>
      </c>
      <c r="BH322" s="11">
        <v>4</v>
      </c>
      <c r="BI322" s="117">
        <f t="shared" si="426"/>
        <v>0.37882177479492918</v>
      </c>
      <c r="BJ322" s="11">
        <v>5.2</v>
      </c>
      <c r="BK322" s="11">
        <v>5.3</v>
      </c>
      <c r="BL322" s="11">
        <v>5.0999999999999996</v>
      </c>
      <c r="BM322" s="11">
        <v>7.2</v>
      </c>
      <c r="BN322" s="11">
        <v>13.1</v>
      </c>
      <c r="BO322" s="11">
        <v>6.4</v>
      </c>
      <c r="BP322" s="11">
        <v>6.3</v>
      </c>
      <c r="BQ322" s="11">
        <v>5</v>
      </c>
      <c r="BR322" s="11">
        <v>5.6</v>
      </c>
      <c r="BS322" s="11">
        <v>5.2</v>
      </c>
      <c r="BT322" s="11">
        <v>6.9</v>
      </c>
      <c r="BU322" s="11">
        <v>6.3</v>
      </c>
      <c r="BV322" s="11">
        <v>5.0999999999999996</v>
      </c>
      <c r="BW322" s="11">
        <v>6</v>
      </c>
      <c r="BX322" s="11">
        <v>4.3</v>
      </c>
      <c r="BY322" s="11">
        <v>3</v>
      </c>
      <c r="BZ322" s="11">
        <v>2.1</v>
      </c>
      <c r="CA322" s="11">
        <v>1.8</v>
      </c>
      <c r="CB322" s="11">
        <f t="shared" si="417"/>
        <v>15.6</v>
      </c>
      <c r="CC322" s="11">
        <f t="shared" si="418"/>
        <v>67.099999999999994</v>
      </c>
      <c r="CD322" s="11">
        <f t="shared" si="419"/>
        <v>17.2</v>
      </c>
    </row>
    <row r="323" spans="1:82" x14ac:dyDescent="0.25">
      <c r="A323" s="7" t="s">
        <v>1035</v>
      </c>
      <c r="B323" t="s">
        <v>1036</v>
      </c>
      <c r="C323" s="1" t="s">
        <v>1037</v>
      </c>
      <c r="D323" s="1" t="s">
        <v>2099</v>
      </c>
      <c r="E323" t="s">
        <v>690</v>
      </c>
      <c r="F323" s="8" t="s">
        <v>691</v>
      </c>
      <c r="G323" s="8" t="s">
        <v>440</v>
      </c>
      <c r="H323" s="8" t="s">
        <v>1038</v>
      </c>
      <c r="I323" s="8" t="s">
        <v>1039</v>
      </c>
      <c r="J323" s="8">
        <v>5443180</v>
      </c>
      <c r="K323" s="8" t="s">
        <v>210</v>
      </c>
      <c r="L323" s="32">
        <v>1.6485103589403929</v>
      </c>
      <c r="M323" s="1">
        <v>3052</v>
      </c>
      <c r="N323" s="102">
        <f t="shared" si="505"/>
        <v>1851.3684087261199</v>
      </c>
      <c r="O323" s="1">
        <v>1524</v>
      </c>
      <c r="P323" s="21">
        <v>2</v>
      </c>
      <c r="Q323" s="1">
        <v>3043</v>
      </c>
      <c r="R323" s="1">
        <v>133</v>
      </c>
      <c r="S323" s="1">
        <v>177</v>
      </c>
      <c r="T323" s="1">
        <v>84</v>
      </c>
      <c r="U323" s="1">
        <v>105</v>
      </c>
      <c r="V323" s="1">
        <v>165</v>
      </c>
      <c r="W323" s="1">
        <v>131</v>
      </c>
      <c r="X323" s="1">
        <v>64</v>
      </c>
      <c r="Y323" s="1">
        <v>42</v>
      </c>
      <c r="Z323" s="1">
        <v>177</v>
      </c>
      <c r="AA323" s="1">
        <v>68</v>
      </c>
      <c r="AB323" s="1">
        <v>121</v>
      </c>
      <c r="AC323" s="1">
        <v>169</v>
      </c>
      <c r="AD323" s="1">
        <v>43</v>
      </c>
      <c r="AE323" s="1">
        <v>24</v>
      </c>
      <c r="AF323" s="1">
        <v>21</v>
      </c>
      <c r="AG323" s="1">
        <v>0</v>
      </c>
      <c r="AH323" s="106">
        <f t="shared" ref="AH323:AH333" si="514">(R323+S323+T323)/O323</f>
        <v>0.25853018372703412</v>
      </c>
      <c r="AI323" s="106">
        <f t="shared" ref="AI323:AI333" si="515">(U323+V323)/O323</f>
        <v>0.17716535433070865</v>
      </c>
      <c r="AJ323" s="106">
        <f t="shared" ref="AJ323:AJ333" si="516">(W323+X323+Y323+Z323)/O323</f>
        <v>0.27165354330708663</v>
      </c>
      <c r="AK323" s="6">
        <f t="shared" ref="AK323:AK333" si="517">AA323/O323</f>
        <v>4.4619422572178477E-2</v>
      </c>
      <c r="AL323" s="106">
        <f t="shared" ref="AL323:AL333" si="518">(AB323+AC323+AD323+AE323+AF323+AG323)/O323</f>
        <v>0.24803149606299213</v>
      </c>
      <c r="AM323" s="38">
        <v>22426</v>
      </c>
      <c r="AN323" s="38">
        <v>32379</v>
      </c>
      <c r="AO323" s="106">
        <f t="shared" ref="AO323:AO333" si="519">(R323+S323+T323+U323+V323+W323+X323+Y323+Z323)/O323</f>
        <v>0.70734908136482944</v>
      </c>
      <c r="AP323" s="1">
        <v>1524</v>
      </c>
      <c r="AQ323" s="1">
        <v>233</v>
      </c>
      <c r="AR323" s="1">
        <v>841</v>
      </c>
      <c r="AS323" s="1">
        <v>683</v>
      </c>
      <c r="AT323" s="1">
        <v>14</v>
      </c>
      <c r="AU323" s="1">
        <v>96</v>
      </c>
      <c r="AV323" s="1">
        <v>262</v>
      </c>
      <c r="AW323" s="1">
        <v>170</v>
      </c>
      <c r="AX323" s="1">
        <v>33</v>
      </c>
      <c r="AY323" s="1">
        <v>198</v>
      </c>
      <c r="AZ323" s="1">
        <v>182</v>
      </c>
      <c r="BA323" s="1">
        <v>62</v>
      </c>
      <c r="BB323" s="1">
        <v>25</v>
      </c>
      <c r="BC323" s="1">
        <v>166</v>
      </c>
      <c r="BD323" s="1">
        <v>23</v>
      </c>
      <c r="BE323" s="1">
        <v>0</v>
      </c>
      <c r="BF323" s="1">
        <v>221</v>
      </c>
      <c r="BG323" s="1">
        <v>18</v>
      </c>
      <c r="BH323" s="1">
        <v>0</v>
      </c>
      <c r="BI323" s="106">
        <f t="shared" si="426"/>
        <v>0.32993197278911562</v>
      </c>
      <c r="BJ323" s="1">
        <v>4.9000000000000004</v>
      </c>
      <c r="BK323" s="1">
        <v>1.5</v>
      </c>
      <c r="BL323" s="1">
        <v>2.8</v>
      </c>
      <c r="BM323" s="1">
        <v>2</v>
      </c>
      <c r="BN323" s="1">
        <v>6.7</v>
      </c>
      <c r="BO323" s="1">
        <v>8.1999999999999993</v>
      </c>
      <c r="BP323" s="1">
        <v>5.0999999999999996</v>
      </c>
      <c r="BQ323" s="1">
        <v>0.4</v>
      </c>
      <c r="BR323" s="1">
        <v>4.9000000000000004</v>
      </c>
      <c r="BS323" s="1">
        <v>5.7</v>
      </c>
      <c r="BT323" s="1">
        <v>10.8</v>
      </c>
      <c r="BU323" s="1">
        <v>11.4</v>
      </c>
      <c r="BV323" s="1">
        <v>8.3000000000000007</v>
      </c>
      <c r="BW323" s="1">
        <v>4.4000000000000004</v>
      </c>
      <c r="BX323" s="1">
        <v>11</v>
      </c>
      <c r="BY323" s="1">
        <v>6</v>
      </c>
      <c r="BZ323" s="1">
        <v>4.5999999999999996</v>
      </c>
      <c r="CA323" s="1">
        <v>1.2</v>
      </c>
      <c r="CB323" s="1">
        <f t="shared" si="417"/>
        <v>9.1999999999999993</v>
      </c>
      <c r="CC323" s="1">
        <f t="shared" si="418"/>
        <v>63.5</v>
      </c>
      <c r="CD323" s="1">
        <f t="shared" si="419"/>
        <v>27.2</v>
      </c>
    </row>
    <row r="324" spans="1:82" s="18" customFormat="1" x14ac:dyDescent="0.25">
      <c r="A324" s="7" t="s">
        <v>1590</v>
      </c>
      <c r="B324" t="s">
        <v>1591</v>
      </c>
      <c r="C324" s="1" t="s">
        <v>1592</v>
      </c>
      <c r="D324" s="1" t="s">
        <v>2099</v>
      </c>
      <c r="E324" t="s">
        <v>690</v>
      </c>
      <c r="F324" s="8" t="s">
        <v>691</v>
      </c>
      <c r="G324" s="8" t="s">
        <v>440</v>
      </c>
      <c r="H324" s="8" t="s">
        <v>1593</v>
      </c>
      <c r="I324" s="8" t="s">
        <v>1594</v>
      </c>
      <c r="J324" s="8">
        <v>5484940</v>
      </c>
      <c r="K324" s="8" t="s">
        <v>317</v>
      </c>
      <c r="L324" s="32">
        <v>0.83257621426234407</v>
      </c>
      <c r="M324" s="1">
        <v>1200</v>
      </c>
      <c r="N324" s="102">
        <f t="shared" si="505"/>
        <v>1441.3094914838402</v>
      </c>
      <c r="O324" s="1">
        <v>436</v>
      </c>
      <c r="P324" s="21">
        <v>2.75</v>
      </c>
      <c r="Q324" s="1">
        <v>1200</v>
      </c>
      <c r="R324" s="1">
        <v>95</v>
      </c>
      <c r="S324" s="1">
        <v>79</v>
      </c>
      <c r="T324" s="1">
        <v>28</v>
      </c>
      <c r="U324" s="1">
        <v>42</v>
      </c>
      <c r="V324" s="1">
        <v>12</v>
      </c>
      <c r="W324" s="1">
        <v>15</v>
      </c>
      <c r="X324" s="1">
        <v>6</v>
      </c>
      <c r="Y324" s="1">
        <v>23</v>
      </c>
      <c r="Z324" s="1">
        <v>5</v>
      </c>
      <c r="AA324" s="1">
        <v>12</v>
      </c>
      <c r="AB324" s="1">
        <v>50</v>
      </c>
      <c r="AC324" s="1">
        <v>49</v>
      </c>
      <c r="AD324" s="1">
        <v>4</v>
      </c>
      <c r="AE324" s="1">
        <v>0</v>
      </c>
      <c r="AF324" s="1">
        <v>3</v>
      </c>
      <c r="AG324" s="1">
        <v>13</v>
      </c>
      <c r="AH324" s="106">
        <f t="shared" si="514"/>
        <v>0.46330275229357798</v>
      </c>
      <c r="AI324" s="106">
        <f t="shared" si="515"/>
        <v>0.12385321100917432</v>
      </c>
      <c r="AJ324" s="106">
        <f t="shared" si="516"/>
        <v>0.11238532110091744</v>
      </c>
      <c r="AK324" s="6">
        <f t="shared" si="517"/>
        <v>2.7522935779816515E-2</v>
      </c>
      <c r="AL324" s="106">
        <f t="shared" si="518"/>
        <v>0.27293577981651373</v>
      </c>
      <c r="AM324" s="38">
        <v>21955</v>
      </c>
      <c r="AN324" s="38">
        <v>22105</v>
      </c>
      <c r="AO324" s="106">
        <f t="shared" si="519"/>
        <v>0.69954128440366969</v>
      </c>
      <c r="AP324" s="1">
        <v>436</v>
      </c>
      <c r="AQ324" s="1">
        <v>258</v>
      </c>
      <c r="AR324" s="1">
        <v>213</v>
      </c>
      <c r="AS324" s="1">
        <v>223</v>
      </c>
      <c r="AT324" s="1">
        <v>13</v>
      </c>
      <c r="AU324" s="1">
        <v>36</v>
      </c>
      <c r="AV324" s="1">
        <v>109</v>
      </c>
      <c r="AW324" s="1">
        <v>32</v>
      </c>
      <c r="AX324" s="1">
        <v>4</v>
      </c>
      <c r="AY324" s="1">
        <v>29</v>
      </c>
      <c r="AZ324" s="17">
        <v>10</v>
      </c>
      <c r="BA324" s="1">
        <v>24</v>
      </c>
      <c r="BB324" s="1">
        <v>0</v>
      </c>
      <c r="BC324" s="1">
        <v>62</v>
      </c>
      <c r="BD324" s="1">
        <v>0</v>
      </c>
      <c r="BE324" s="1">
        <v>0</v>
      </c>
      <c r="BF324" s="1">
        <v>55</v>
      </c>
      <c r="BG324" s="1">
        <v>0</v>
      </c>
      <c r="BH324" s="1">
        <v>14</v>
      </c>
      <c r="BI324" s="106">
        <f t="shared" si="426"/>
        <v>0.39175257731958762</v>
      </c>
      <c r="BJ324" s="1">
        <v>3.8</v>
      </c>
      <c r="BK324" s="1">
        <v>0.5</v>
      </c>
      <c r="BL324" s="1">
        <v>13.8</v>
      </c>
      <c r="BM324" s="1">
        <v>9</v>
      </c>
      <c r="BN324" s="1">
        <v>3.7</v>
      </c>
      <c r="BO324" s="1">
        <v>1.6</v>
      </c>
      <c r="BP324" s="1">
        <v>1.9</v>
      </c>
      <c r="BQ324" s="1">
        <v>17.3</v>
      </c>
      <c r="BR324" s="1">
        <v>5.8</v>
      </c>
      <c r="BS324" s="1">
        <v>4.7</v>
      </c>
      <c r="BT324" s="1">
        <v>9</v>
      </c>
      <c r="BU324" s="1">
        <v>5.4</v>
      </c>
      <c r="BV324" s="1">
        <v>3.8</v>
      </c>
      <c r="BW324" s="1">
        <v>2.2000000000000002</v>
      </c>
      <c r="BX324" s="1">
        <v>9.5</v>
      </c>
      <c r="BY324" s="1">
        <v>3.4</v>
      </c>
      <c r="BZ324" s="1">
        <v>3.8</v>
      </c>
      <c r="CA324" s="1">
        <v>0.9</v>
      </c>
      <c r="CB324" s="1">
        <f t="shared" si="417"/>
        <v>18.100000000000001</v>
      </c>
      <c r="CC324" s="1">
        <f t="shared" si="418"/>
        <v>62.199999999999996</v>
      </c>
      <c r="CD324" s="1">
        <f t="shared" si="419"/>
        <v>19.799999999999997</v>
      </c>
    </row>
    <row r="325" spans="1:82" s="18" customFormat="1" x14ac:dyDescent="0.25">
      <c r="A325" s="17" t="s">
        <v>99</v>
      </c>
      <c r="B325" s="42" t="s">
        <v>1984</v>
      </c>
      <c r="D325" s="18" t="s">
        <v>2098</v>
      </c>
      <c r="I325" s="110"/>
      <c r="J325" s="110">
        <v>54099</v>
      </c>
      <c r="K325" s="110" t="s">
        <v>98</v>
      </c>
      <c r="L325" s="34">
        <f>SUM(L319:L324)</f>
        <v>512.15279962430736</v>
      </c>
      <c r="M325" s="17">
        <v>39337</v>
      </c>
      <c r="N325" s="19">
        <f t="shared" si="505"/>
        <v>76.807156045726757</v>
      </c>
      <c r="O325" s="17">
        <v>14479</v>
      </c>
      <c r="P325" s="22">
        <v>2.71</v>
      </c>
      <c r="Q325" s="17">
        <v>39193</v>
      </c>
      <c r="R325" s="17">
        <v>1588</v>
      </c>
      <c r="S325" s="17">
        <v>877</v>
      </c>
      <c r="T325" s="17">
        <v>1205</v>
      </c>
      <c r="U325" s="17">
        <v>806</v>
      </c>
      <c r="V325" s="17">
        <v>602</v>
      </c>
      <c r="W325" s="17">
        <v>723</v>
      </c>
      <c r="X325" s="17">
        <v>630</v>
      </c>
      <c r="Y325" s="17">
        <v>747</v>
      </c>
      <c r="Z325" s="17">
        <v>529</v>
      </c>
      <c r="AA325" s="17">
        <v>922</v>
      </c>
      <c r="AB325" s="17">
        <v>1563</v>
      </c>
      <c r="AC325" s="17">
        <v>1514</v>
      </c>
      <c r="AD325" s="17">
        <v>1232</v>
      </c>
      <c r="AE325" s="17">
        <v>557</v>
      </c>
      <c r="AF325" s="17">
        <v>442</v>
      </c>
      <c r="AG325" s="17">
        <v>542</v>
      </c>
      <c r="AH325" s="113">
        <f t="shared" si="514"/>
        <v>0.25347054354582499</v>
      </c>
      <c r="AI325" s="113">
        <f t="shared" si="515"/>
        <v>9.7244284826300154E-2</v>
      </c>
      <c r="AJ325" s="113">
        <f t="shared" si="516"/>
        <v>0.18157331307410732</v>
      </c>
      <c r="AK325" s="113">
        <f t="shared" si="517"/>
        <v>6.3678430830858487E-2</v>
      </c>
      <c r="AL325" s="113">
        <f t="shared" si="518"/>
        <v>0.40403342772290907</v>
      </c>
      <c r="AM325" s="37">
        <v>25683</v>
      </c>
      <c r="AN325" s="37">
        <v>45591</v>
      </c>
      <c r="AO325" s="113">
        <f t="shared" si="519"/>
        <v>0.53228814144623249</v>
      </c>
      <c r="AP325" s="17">
        <v>14479</v>
      </c>
      <c r="AQ325" s="17">
        <v>3827</v>
      </c>
      <c r="AR325" s="17">
        <v>10978</v>
      </c>
      <c r="AS325" s="17">
        <v>3501</v>
      </c>
      <c r="AT325" s="17">
        <v>483</v>
      </c>
      <c r="AU325" s="17">
        <v>576</v>
      </c>
      <c r="AV325" s="17">
        <v>1706</v>
      </c>
      <c r="AW325" s="17">
        <v>1145</v>
      </c>
      <c r="AX325" s="17">
        <v>276</v>
      </c>
      <c r="AY325" s="17">
        <v>598</v>
      </c>
      <c r="AZ325" s="17">
        <v>1131</v>
      </c>
      <c r="BA325" s="17">
        <v>445</v>
      </c>
      <c r="BB325" s="17">
        <v>234</v>
      </c>
      <c r="BC325" s="17">
        <v>1781</v>
      </c>
      <c r="BD325" s="17">
        <v>561</v>
      </c>
      <c r="BE325" s="17">
        <v>35</v>
      </c>
      <c r="BF325" s="17">
        <v>3944</v>
      </c>
      <c r="BG325" s="17">
        <v>238</v>
      </c>
      <c r="BH325" s="17">
        <v>40</v>
      </c>
      <c r="BI325" s="113">
        <f t="shared" si="426"/>
        <v>0.19805957704843477</v>
      </c>
      <c r="BJ325" s="17">
        <v>4.9000000000000004</v>
      </c>
      <c r="BK325" s="17">
        <v>5.7</v>
      </c>
      <c r="BL325" s="17">
        <v>6.3</v>
      </c>
      <c r="BM325" s="17">
        <v>5.9</v>
      </c>
      <c r="BN325" s="17">
        <v>7.4</v>
      </c>
      <c r="BO325" s="17">
        <v>5.8</v>
      </c>
      <c r="BP325" s="17">
        <v>5.2</v>
      </c>
      <c r="BQ325" s="17">
        <v>5.5</v>
      </c>
      <c r="BR325" s="17">
        <v>6.3</v>
      </c>
      <c r="BS325" s="17">
        <v>6.9</v>
      </c>
      <c r="BT325" s="17">
        <v>6.8</v>
      </c>
      <c r="BU325" s="17">
        <v>7.6</v>
      </c>
      <c r="BV325" s="17">
        <v>7</v>
      </c>
      <c r="BW325" s="17">
        <v>6.1</v>
      </c>
      <c r="BX325" s="17">
        <v>6.2</v>
      </c>
      <c r="BY325" s="17">
        <v>4.2</v>
      </c>
      <c r="BZ325" s="17">
        <v>2.5</v>
      </c>
      <c r="CA325" s="17">
        <v>1.9</v>
      </c>
      <c r="CB325" s="112">
        <f t="shared" si="417"/>
        <v>16.900000000000002</v>
      </c>
      <c r="CC325" s="112">
        <f t="shared" si="418"/>
        <v>64.400000000000006</v>
      </c>
      <c r="CD325" s="112">
        <f t="shared" si="419"/>
        <v>20.9</v>
      </c>
    </row>
    <row r="326" spans="1:82" s="25" customFormat="1" x14ac:dyDescent="0.25">
      <c r="A326" s="24" t="s">
        <v>1900</v>
      </c>
      <c r="B326" s="25" t="s">
        <v>1901</v>
      </c>
      <c r="C326" s="26" t="s">
        <v>1902</v>
      </c>
      <c r="D326" s="26" t="s">
        <v>2097</v>
      </c>
      <c r="E326" s="25" t="s">
        <v>438</v>
      </c>
      <c r="F326" s="27" t="s">
        <v>439</v>
      </c>
      <c r="G326" s="27" t="s">
        <v>440</v>
      </c>
      <c r="H326" s="27" t="s">
        <v>1903</v>
      </c>
      <c r="I326" s="27" t="s">
        <v>1904</v>
      </c>
      <c r="J326" s="27" t="s">
        <v>1978</v>
      </c>
      <c r="K326" s="27" t="s">
        <v>1978</v>
      </c>
      <c r="L326" s="33">
        <v>554.36863502366123</v>
      </c>
      <c r="M326" s="26">
        <f>M330-M329-M328-M327</f>
        <v>6131</v>
      </c>
      <c r="N326" s="29">
        <f t="shared" si="505"/>
        <v>11.059427991878222</v>
      </c>
      <c r="O326" s="26">
        <f>O330-O329-O328-O327</f>
        <v>2232</v>
      </c>
      <c r="P326" s="28">
        <f>Q326/O326</f>
        <v>2.724462365591398</v>
      </c>
      <c r="Q326" s="26">
        <f>Q330-Q329-Q328-Q327</f>
        <v>6081</v>
      </c>
      <c r="R326" s="26">
        <f>R330-R329-R328-R327</f>
        <v>148</v>
      </c>
      <c r="S326" s="26">
        <f t="shared" ref="S326:AG326" si="520">S330-S329-S328-S327</f>
        <v>226</v>
      </c>
      <c r="T326" s="26">
        <f t="shared" si="520"/>
        <v>148</v>
      </c>
      <c r="U326" s="26">
        <f t="shared" si="520"/>
        <v>242</v>
      </c>
      <c r="V326" s="26">
        <f t="shared" si="520"/>
        <v>65</v>
      </c>
      <c r="W326" s="26">
        <f t="shared" si="520"/>
        <v>135</v>
      </c>
      <c r="X326" s="26">
        <f t="shared" si="520"/>
        <v>173</v>
      </c>
      <c r="Y326" s="26">
        <f t="shared" si="520"/>
        <v>133</v>
      </c>
      <c r="Z326" s="26">
        <f t="shared" si="520"/>
        <v>68</v>
      </c>
      <c r="AA326" s="26">
        <f t="shared" si="520"/>
        <v>234</v>
      </c>
      <c r="AB326" s="26">
        <f t="shared" si="520"/>
        <v>262</v>
      </c>
      <c r="AC326" s="26">
        <f t="shared" si="520"/>
        <v>152</v>
      </c>
      <c r="AD326" s="26">
        <f t="shared" si="520"/>
        <v>160</v>
      </c>
      <c r="AE326" s="26">
        <f t="shared" si="520"/>
        <v>28</v>
      </c>
      <c r="AF326" s="26">
        <f t="shared" si="520"/>
        <v>31</v>
      </c>
      <c r="AG326" s="26">
        <f t="shared" si="520"/>
        <v>27</v>
      </c>
      <c r="AH326" s="121">
        <f t="shared" si="514"/>
        <v>0.23387096774193547</v>
      </c>
      <c r="AI326" s="121">
        <f t="shared" si="515"/>
        <v>0.13754480286738352</v>
      </c>
      <c r="AJ326" s="121">
        <f t="shared" si="516"/>
        <v>0.22804659498207885</v>
      </c>
      <c r="AK326" s="122">
        <f t="shared" si="517"/>
        <v>0.10483870967741936</v>
      </c>
      <c r="AL326" s="121">
        <f t="shared" si="518"/>
        <v>0.29569892473118281</v>
      </c>
      <c r="AM326" s="39">
        <v>19672</v>
      </c>
      <c r="AN326" s="39">
        <v>37720</v>
      </c>
      <c r="AO326" s="121">
        <f t="shared" si="519"/>
        <v>0.59946236559139787</v>
      </c>
      <c r="AP326" s="26">
        <f>AP330-AP329-AP328-AP327</f>
        <v>2232</v>
      </c>
      <c r="AQ326" s="26">
        <f t="shared" ref="AQ326:AS326" si="521">AQ330-AQ329-AQ328-AQ327</f>
        <v>1373</v>
      </c>
      <c r="AR326" s="26">
        <f t="shared" si="521"/>
        <v>1743</v>
      </c>
      <c r="AS326" s="26">
        <f t="shared" si="521"/>
        <v>489</v>
      </c>
      <c r="AT326" s="26">
        <f>AT330-AT329-AT328-AT327</f>
        <v>77</v>
      </c>
      <c r="AU326" s="26">
        <f t="shared" ref="AU326:BC326" si="522">AU330-AU329-AU328-AU327</f>
        <v>66</v>
      </c>
      <c r="AV326" s="26">
        <f t="shared" si="522"/>
        <v>260</v>
      </c>
      <c r="AW326" s="26">
        <f t="shared" si="522"/>
        <v>205</v>
      </c>
      <c r="AX326" s="26">
        <f t="shared" si="522"/>
        <v>81</v>
      </c>
      <c r="AY326" s="26">
        <f t="shared" si="522"/>
        <v>60</v>
      </c>
      <c r="AZ326" s="26">
        <f t="shared" si="522"/>
        <v>186</v>
      </c>
      <c r="BA326" s="26">
        <f t="shared" si="522"/>
        <v>121</v>
      </c>
      <c r="BB326" s="26">
        <f t="shared" si="522"/>
        <v>0</v>
      </c>
      <c r="BC326" s="26">
        <f t="shared" si="522"/>
        <v>421</v>
      </c>
      <c r="BD326" s="26">
        <f t="shared" ref="BD326" si="523">BD330-BD329-BD328-BD327</f>
        <v>31</v>
      </c>
      <c r="BE326" s="26">
        <f t="shared" ref="BE326" si="524">BE330-BE329-BE328-BE327</f>
        <v>44</v>
      </c>
      <c r="BF326" s="26">
        <f t="shared" ref="BF326" si="525">BF330-BF329-BF328-BF327</f>
        <v>379</v>
      </c>
      <c r="BG326" s="26">
        <f t="shared" ref="BG326" si="526">BG330-BG329-BG328-BG327</f>
        <v>0</v>
      </c>
      <c r="BH326" s="26">
        <f t="shared" ref="BH326" si="527">BH330-BH329-BH328-BH327</f>
        <v>0</v>
      </c>
      <c r="BI326" s="121">
        <f t="shared" si="426"/>
        <v>0.18850336613153806</v>
      </c>
      <c r="BJ326" s="26">
        <v>4.7</v>
      </c>
      <c r="BK326" s="26">
        <v>4.8</v>
      </c>
      <c r="BL326" s="26">
        <v>6.8</v>
      </c>
      <c r="BM326" s="26">
        <v>4.9000000000000004</v>
      </c>
      <c r="BN326" s="26">
        <v>6.5</v>
      </c>
      <c r="BO326" s="26">
        <v>3.8</v>
      </c>
      <c r="BP326" s="26">
        <v>4.7</v>
      </c>
      <c r="BQ326" s="26">
        <v>4.5999999999999996</v>
      </c>
      <c r="BR326" s="26">
        <v>6.2</v>
      </c>
      <c r="BS326" s="26">
        <v>6.7</v>
      </c>
      <c r="BT326" s="26">
        <v>7</v>
      </c>
      <c r="BU326" s="26">
        <v>6.7</v>
      </c>
      <c r="BV326" s="26">
        <v>9.3000000000000007</v>
      </c>
      <c r="BW326" s="26">
        <v>9.6999999999999993</v>
      </c>
      <c r="BX326" s="26">
        <v>5</v>
      </c>
      <c r="BY326" s="26">
        <v>3.6</v>
      </c>
      <c r="BZ326" s="26">
        <v>2.5</v>
      </c>
      <c r="CA326" s="26">
        <v>2.7</v>
      </c>
      <c r="CB326" s="115">
        <f t="shared" si="417"/>
        <v>16.3</v>
      </c>
      <c r="CC326" s="115">
        <f t="shared" si="418"/>
        <v>60.400000000000006</v>
      </c>
      <c r="CD326" s="115">
        <f t="shared" si="419"/>
        <v>23.5</v>
      </c>
    </row>
    <row r="327" spans="1:82" x14ac:dyDescent="0.25">
      <c r="A327" s="7" t="s">
        <v>435</v>
      </c>
      <c r="B327" t="s">
        <v>436</v>
      </c>
      <c r="C327" s="1" t="s">
        <v>437</v>
      </c>
      <c r="D327" s="1" t="s">
        <v>2099</v>
      </c>
      <c r="E327" t="s">
        <v>438</v>
      </c>
      <c r="F327" s="8" t="s">
        <v>439</v>
      </c>
      <c r="G327" s="8" t="s">
        <v>440</v>
      </c>
      <c r="H327" s="8" t="s">
        <v>441</v>
      </c>
      <c r="I327" s="8" t="s">
        <v>442</v>
      </c>
      <c r="J327" s="8">
        <v>5400364</v>
      </c>
      <c r="K327" s="8" t="s">
        <v>110</v>
      </c>
      <c r="L327" s="32">
        <v>0.47325912175072449</v>
      </c>
      <c r="M327" s="1">
        <v>1299</v>
      </c>
      <c r="N327" s="102">
        <f t="shared" si="505"/>
        <v>2744.7965402011005</v>
      </c>
      <c r="O327" s="1">
        <v>436</v>
      </c>
      <c r="P327" s="21">
        <v>2.98</v>
      </c>
      <c r="Q327" s="1">
        <v>1299</v>
      </c>
      <c r="R327" s="1">
        <v>80</v>
      </c>
      <c r="S327" s="1">
        <v>55</v>
      </c>
      <c r="T327" s="1">
        <v>24</v>
      </c>
      <c r="U327" s="1">
        <v>84</v>
      </c>
      <c r="V327" s="1">
        <v>17</v>
      </c>
      <c r="W327" s="1">
        <v>11</v>
      </c>
      <c r="X327" s="1">
        <v>11</v>
      </c>
      <c r="Y327" s="1">
        <v>12</v>
      </c>
      <c r="Z327" s="1">
        <v>18</v>
      </c>
      <c r="AA327" s="1">
        <v>18</v>
      </c>
      <c r="AB327" s="1">
        <v>24</v>
      </c>
      <c r="AC327" s="1">
        <v>42</v>
      </c>
      <c r="AD327" s="1">
        <v>16</v>
      </c>
      <c r="AE327" s="1">
        <v>10</v>
      </c>
      <c r="AF327" s="1">
        <v>10</v>
      </c>
      <c r="AG327" s="1">
        <v>4</v>
      </c>
      <c r="AH327" s="106">
        <f t="shared" si="514"/>
        <v>0.36467889908256879</v>
      </c>
      <c r="AI327" s="106">
        <f t="shared" si="515"/>
        <v>0.23165137614678899</v>
      </c>
      <c r="AJ327" s="106">
        <f t="shared" si="516"/>
        <v>0.11926605504587157</v>
      </c>
      <c r="AK327" s="6">
        <f t="shared" si="517"/>
        <v>4.1284403669724773E-2</v>
      </c>
      <c r="AL327" s="106">
        <f t="shared" si="518"/>
        <v>0.24311926605504589</v>
      </c>
      <c r="AM327" s="38">
        <v>15729</v>
      </c>
      <c r="AN327" s="38">
        <v>21967</v>
      </c>
      <c r="AO327" s="106">
        <f t="shared" si="519"/>
        <v>0.7155963302752294</v>
      </c>
      <c r="AP327" s="1">
        <v>436</v>
      </c>
      <c r="AQ327" s="1">
        <v>80</v>
      </c>
      <c r="AR327" s="1">
        <v>270</v>
      </c>
      <c r="AS327" s="1">
        <v>166</v>
      </c>
      <c r="AT327" s="1">
        <v>9</v>
      </c>
      <c r="AU327" s="1">
        <v>21</v>
      </c>
      <c r="AV327" s="1">
        <v>96</v>
      </c>
      <c r="AW327" s="1">
        <v>16</v>
      </c>
      <c r="AX327" s="1">
        <v>16</v>
      </c>
      <c r="AY327" s="1">
        <v>80</v>
      </c>
      <c r="AZ327" s="1">
        <v>22</v>
      </c>
      <c r="BA327" s="1">
        <v>16</v>
      </c>
      <c r="BB327" s="1">
        <v>3</v>
      </c>
      <c r="BC327" s="1">
        <v>21</v>
      </c>
      <c r="BD327" s="1">
        <v>17</v>
      </c>
      <c r="BE327" s="1">
        <v>4</v>
      </c>
      <c r="BF327" s="1">
        <v>82</v>
      </c>
      <c r="BG327" s="1">
        <v>0</v>
      </c>
      <c r="BH327" s="1">
        <v>0</v>
      </c>
      <c r="BI327" s="106">
        <f t="shared" si="426"/>
        <v>0.45409429280397023</v>
      </c>
      <c r="BJ327" s="1">
        <v>7.2</v>
      </c>
      <c r="BK327" s="1">
        <v>6.4</v>
      </c>
      <c r="BL327" s="1">
        <v>14</v>
      </c>
      <c r="BM327" s="1">
        <v>4.8</v>
      </c>
      <c r="BN327" s="1">
        <v>11.5</v>
      </c>
      <c r="BO327" s="1">
        <v>1.8</v>
      </c>
      <c r="BP327" s="1">
        <v>9.6999999999999993</v>
      </c>
      <c r="BQ327" s="1">
        <v>7.1</v>
      </c>
      <c r="BR327" s="1">
        <v>2.5</v>
      </c>
      <c r="BS327" s="1">
        <v>2.5</v>
      </c>
      <c r="BT327" s="1">
        <v>7.5</v>
      </c>
      <c r="BU327" s="1">
        <v>4.8</v>
      </c>
      <c r="BV327" s="1">
        <v>6.9</v>
      </c>
      <c r="BW327" s="1">
        <v>4.9000000000000004</v>
      </c>
      <c r="BX327" s="1">
        <v>2.8</v>
      </c>
      <c r="BY327" s="1">
        <v>4.2</v>
      </c>
      <c r="BZ327" s="1">
        <v>0.8</v>
      </c>
      <c r="CA327" s="1">
        <v>0.3</v>
      </c>
      <c r="CB327" s="1">
        <f t="shared" ref="CB327:CB351" si="528">BJ327+BK327+BL327</f>
        <v>27.6</v>
      </c>
      <c r="CC327" s="1">
        <f t="shared" ref="CC327:CC351" si="529">BM327+BN327+BO327+BP327+BQ327+BR327+BS327+BT327+BU327+BV327</f>
        <v>59.099999999999994</v>
      </c>
      <c r="CD327" s="1">
        <f t="shared" ref="CD327:CD351" si="530">BW327+BX327+BY327+BZ327+CA327</f>
        <v>13.000000000000002</v>
      </c>
    </row>
    <row r="328" spans="1:82" x14ac:dyDescent="0.25">
      <c r="A328" s="7" t="s">
        <v>658</v>
      </c>
      <c r="B328" t="s">
        <v>659</v>
      </c>
      <c r="C328" s="1" t="s">
        <v>660</v>
      </c>
      <c r="D328" s="1" t="s">
        <v>2099</v>
      </c>
      <c r="E328" t="s">
        <v>438</v>
      </c>
      <c r="F328" s="8" t="s">
        <v>439</v>
      </c>
      <c r="G328" s="8" t="s">
        <v>440</v>
      </c>
      <c r="H328" s="8" t="s">
        <v>661</v>
      </c>
      <c r="I328" s="8" t="s">
        <v>662</v>
      </c>
      <c r="J328" s="8">
        <v>5412436</v>
      </c>
      <c r="K328" s="8" t="s">
        <v>144</v>
      </c>
      <c r="L328" s="32">
        <v>0.33287196603670227</v>
      </c>
      <c r="M328" s="1">
        <v>176</v>
      </c>
      <c r="N328" s="102">
        <f t="shared" si="505"/>
        <v>528.73181870952249</v>
      </c>
      <c r="O328" s="1">
        <v>56</v>
      </c>
      <c r="P328" s="21">
        <v>3.14</v>
      </c>
      <c r="Q328" s="1">
        <v>176</v>
      </c>
      <c r="R328" s="1">
        <v>6</v>
      </c>
      <c r="S328" s="1">
        <v>0</v>
      </c>
      <c r="T328" s="1">
        <v>7</v>
      </c>
      <c r="U328" s="1">
        <v>3</v>
      </c>
      <c r="V328" s="1">
        <v>4</v>
      </c>
      <c r="W328" s="1">
        <v>0</v>
      </c>
      <c r="X328" s="1">
        <v>1</v>
      </c>
      <c r="Y328" s="1">
        <v>2</v>
      </c>
      <c r="Z328" s="1">
        <v>19</v>
      </c>
      <c r="AA328" s="1">
        <v>3</v>
      </c>
      <c r="AB328" s="1">
        <v>0</v>
      </c>
      <c r="AC328" s="1">
        <v>9</v>
      </c>
      <c r="AD328" s="1">
        <v>0</v>
      </c>
      <c r="AE328" s="1">
        <v>2</v>
      </c>
      <c r="AF328" s="1">
        <v>0</v>
      </c>
      <c r="AG328" s="1">
        <v>0</v>
      </c>
      <c r="AH328" s="106">
        <f t="shared" si="514"/>
        <v>0.23214285714285715</v>
      </c>
      <c r="AI328" s="106">
        <f t="shared" si="515"/>
        <v>0.125</v>
      </c>
      <c r="AJ328" s="106">
        <f t="shared" si="516"/>
        <v>0.39285714285714285</v>
      </c>
      <c r="AK328" s="6">
        <f t="shared" si="517"/>
        <v>5.3571428571428568E-2</v>
      </c>
      <c r="AL328" s="106">
        <f t="shared" si="518"/>
        <v>0.19642857142857142</v>
      </c>
      <c r="AM328" s="38">
        <v>18459</v>
      </c>
      <c r="AN328" s="38">
        <v>45781</v>
      </c>
      <c r="AO328" s="106">
        <f t="shared" si="519"/>
        <v>0.75</v>
      </c>
      <c r="AP328" s="1">
        <v>56</v>
      </c>
      <c r="AQ328" s="1">
        <v>16</v>
      </c>
      <c r="AR328" s="1">
        <v>53</v>
      </c>
      <c r="AS328" s="1">
        <v>3</v>
      </c>
      <c r="AT328" s="1">
        <v>5</v>
      </c>
      <c r="AU328" s="1">
        <v>0</v>
      </c>
      <c r="AV328" s="1">
        <v>7</v>
      </c>
      <c r="AW328" s="1">
        <v>4</v>
      </c>
      <c r="AX328" s="1">
        <v>2</v>
      </c>
      <c r="AY328" s="1">
        <v>1</v>
      </c>
      <c r="AZ328" s="1">
        <v>3</v>
      </c>
      <c r="BA328" s="1">
        <v>19</v>
      </c>
      <c r="BB328" s="1">
        <v>0</v>
      </c>
      <c r="BC328" s="1">
        <v>3</v>
      </c>
      <c r="BD328" s="1">
        <v>0</v>
      </c>
      <c r="BE328" s="1">
        <v>0</v>
      </c>
      <c r="BF328" s="1">
        <v>11</v>
      </c>
      <c r="BG328" s="1">
        <v>0</v>
      </c>
      <c r="BH328" s="1">
        <v>0</v>
      </c>
      <c r="BI328" s="106">
        <f t="shared" si="426"/>
        <v>0.14545454545454545</v>
      </c>
      <c r="BJ328" s="1">
        <v>11.9</v>
      </c>
      <c r="BK328" s="1">
        <v>1.7</v>
      </c>
      <c r="BL328" s="1">
        <v>4.5</v>
      </c>
      <c r="BM328" s="1">
        <v>2.8</v>
      </c>
      <c r="BN328" s="1">
        <v>8.5</v>
      </c>
      <c r="BO328" s="1">
        <v>2.2999999999999998</v>
      </c>
      <c r="BP328" s="1">
        <v>3.4</v>
      </c>
      <c r="BQ328" s="1">
        <v>4</v>
      </c>
      <c r="BR328" s="1">
        <v>1.1000000000000001</v>
      </c>
      <c r="BS328" s="1">
        <v>1.7</v>
      </c>
      <c r="BT328" s="1">
        <v>7.4</v>
      </c>
      <c r="BU328" s="1">
        <v>4</v>
      </c>
      <c r="BV328" s="1">
        <v>31.8</v>
      </c>
      <c r="BW328" s="1">
        <v>10.8</v>
      </c>
      <c r="BX328" s="1">
        <v>0</v>
      </c>
      <c r="BY328" s="1">
        <v>2.8</v>
      </c>
      <c r="BZ328" s="1">
        <v>0</v>
      </c>
      <c r="CA328" s="1">
        <v>1.1000000000000001</v>
      </c>
      <c r="CB328" s="1">
        <f t="shared" si="528"/>
        <v>18.100000000000001</v>
      </c>
      <c r="CC328" s="1">
        <f t="shared" si="529"/>
        <v>67</v>
      </c>
      <c r="CD328" s="1">
        <f t="shared" si="530"/>
        <v>14.700000000000001</v>
      </c>
    </row>
    <row r="329" spans="1:82" x14ac:dyDescent="0.25">
      <c r="A329" s="7" t="s">
        <v>745</v>
      </c>
      <c r="B329" t="s">
        <v>746</v>
      </c>
      <c r="C329" s="1" t="s">
        <v>747</v>
      </c>
      <c r="D329" s="1" t="s">
        <v>2099</v>
      </c>
      <c r="E329" t="s">
        <v>438</v>
      </c>
      <c r="F329" s="8" t="s">
        <v>439</v>
      </c>
      <c r="G329" s="8" t="s">
        <v>440</v>
      </c>
      <c r="H329" s="8" t="s">
        <v>748</v>
      </c>
      <c r="I329" s="8" t="s">
        <v>749</v>
      </c>
      <c r="J329" s="8">
        <v>5418412</v>
      </c>
      <c r="K329" s="8" t="s">
        <v>159</v>
      </c>
      <c r="L329" s="32">
        <v>0.62908445941218316</v>
      </c>
      <c r="M329" s="1">
        <v>809</v>
      </c>
      <c r="N329" s="102">
        <f t="shared" si="505"/>
        <v>1285.9958434769317</v>
      </c>
      <c r="O329" s="1">
        <v>240</v>
      </c>
      <c r="P329" s="21">
        <v>3.37</v>
      </c>
      <c r="Q329" s="1">
        <v>809</v>
      </c>
      <c r="R329" s="1">
        <v>38</v>
      </c>
      <c r="S329" s="1">
        <v>20</v>
      </c>
      <c r="T329" s="1">
        <v>21</v>
      </c>
      <c r="U329" s="1">
        <v>20</v>
      </c>
      <c r="V329" s="1">
        <v>28</v>
      </c>
      <c r="W329" s="1">
        <v>14</v>
      </c>
      <c r="X329" s="1">
        <v>15</v>
      </c>
      <c r="Y329" s="1">
        <v>13</v>
      </c>
      <c r="Z329" s="1">
        <v>11</v>
      </c>
      <c r="AA329" s="1">
        <v>16</v>
      </c>
      <c r="AB329" s="1">
        <v>10</v>
      </c>
      <c r="AC329" s="1">
        <v>30</v>
      </c>
      <c r="AD329" s="1">
        <v>0</v>
      </c>
      <c r="AE329" s="1">
        <v>4</v>
      </c>
      <c r="AF329" s="1">
        <v>0</v>
      </c>
      <c r="AG329" s="1">
        <v>0</v>
      </c>
      <c r="AH329" s="106">
        <f t="shared" si="514"/>
        <v>0.32916666666666666</v>
      </c>
      <c r="AI329" s="106">
        <f t="shared" si="515"/>
        <v>0.2</v>
      </c>
      <c r="AJ329" s="106">
        <f t="shared" si="516"/>
        <v>0.22083333333333333</v>
      </c>
      <c r="AK329" s="6">
        <f t="shared" si="517"/>
        <v>6.6666666666666666E-2</v>
      </c>
      <c r="AL329" s="106">
        <f t="shared" si="518"/>
        <v>0.18333333333333332</v>
      </c>
      <c r="AM329" s="38">
        <v>13485</v>
      </c>
      <c r="AN329" s="38">
        <v>28833</v>
      </c>
      <c r="AO329" s="106">
        <f t="shared" si="519"/>
        <v>0.75</v>
      </c>
      <c r="AP329" s="1">
        <v>240</v>
      </c>
      <c r="AQ329" s="1">
        <v>65</v>
      </c>
      <c r="AR329" s="1">
        <v>156</v>
      </c>
      <c r="AS329" s="1">
        <v>84</v>
      </c>
      <c r="AT329" s="1">
        <v>4</v>
      </c>
      <c r="AU329" s="1">
        <v>8</v>
      </c>
      <c r="AV329" s="1">
        <v>41</v>
      </c>
      <c r="AW329" s="1">
        <v>29</v>
      </c>
      <c r="AX329" s="1">
        <v>10</v>
      </c>
      <c r="AY329" s="1">
        <v>12</v>
      </c>
      <c r="AZ329" s="1">
        <v>35</v>
      </c>
      <c r="BA329" s="1">
        <v>4</v>
      </c>
      <c r="BB329" s="1">
        <v>0</v>
      </c>
      <c r="BC329" s="1">
        <v>18</v>
      </c>
      <c r="BD329" s="1">
        <v>8</v>
      </c>
      <c r="BE329" s="1">
        <v>0</v>
      </c>
      <c r="BF329" s="1">
        <v>34</v>
      </c>
      <c r="BG329" s="1">
        <v>0</v>
      </c>
      <c r="BH329" s="1">
        <v>0</v>
      </c>
      <c r="BI329" s="106">
        <f t="shared" ref="BI329:BI350" si="531">(BH329+BE329+BB329+AY329+AV329)/(AT329+AU329+AV329+AW329+AX329+AY329+AZ329+BA329+BB329+BC329+BD329+BE329+BF329+BG329+BH329)</f>
        <v>0.26108374384236455</v>
      </c>
      <c r="BJ329" s="1">
        <v>3.1</v>
      </c>
      <c r="BK329" s="1">
        <v>2</v>
      </c>
      <c r="BL329" s="1">
        <v>2.7</v>
      </c>
      <c r="BM329" s="1">
        <v>5.2</v>
      </c>
      <c r="BN329" s="1">
        <v>8.3000000000000007</v>
      </c>
      <c r="BO329" s="1">
        <v>3.5</v>
      </c>
      <c r="BP329" s="1">
        <v>17.600000000000001</v>
      </c>
      <c r="BQ329" s="1">
        <v>13.2</v>
      </c>
      <c r="BR329" s="1">
        <v>2.8</v>
      </c>
      <c r="BS329" s="1">
        <v>5.6</v>
      </c>
      <c r="BT329" s="1">
        <v>3.7</v>
      </c>
      <c r="BU329" s="1">
        <v>4.2</v>
      </c>
      <c r="BV329" s="1">
        <v>6.1</v>
      </c>
      <c r="BW329" s="1">
        <v>4.2</v>
      </c>
      <c r="BX329" s="1">
        <v>4.8</v>
      </c>
      <c r="BY329" s="1">
        <v>5.4</v>
      </c>
      <c r="BZ329" s="1">
        <v>6.1</v>
      </c>
      <c r="CA329" s="1">
        <v>1.6</v>
      </c>
      <c r="CB329" s="1">
        <f t="shared" si="528"/>
        <v>7.8</v>
      </c>
      <c r="CC329" s="1">
        <f t="shared" si="529"/>
        <v>70.199999999999989</v>
      </c>
      <c r="CD329" s="1">
        <f t="shared" si="530"/>
        <v>22.1</v>
      </c>
    </row>
    <row r="330" spans="1:82" s="18" customFormat="1" x14ac:dyDescent="0.25">
      <c r="A330" s="17" t="s">
        <v>101</v>
      </c>
      <c r="B330" s="42" t="s">
        <v>1984</v>
      </c>
      <c r="D330" s="18" t="s">
        <v>2098</v>
      </c>
      <c r="I330" s="110"/>
      <c r="J330" s="110">
        <v>54101</v>
      </c>
      <c r="K330" s="110" t="s">
        <v>100</v>
      </c>
      <c r="L330" s="34">
        <f>SUM(L326:L329)</f>
        <v>555.80385057086085</v>
      </c>
      <c r="M330" s="17">
        <v>8415</v>
      </c>
      <c r="N330" s="19">
        <f t="shared" si="505"/>
        <v>15.1402333599471</v>
      </c>
      <c r="O330" s="17">
        <v>2964</v>
      </c>
      <c r="P330" s="22">
        <v>2.82</v>
      </c>
      <c r="Q330" s="17">
        <v>8365</v>
      </c>
      <c r="R330" s="17">
        <v>272</v>
      </c>
      <c r="S330" s="17">
        <v>301</v>
      </c>
      <c r="T330" s="17">
        <v>200</v>
      </c>
      <c r="U330" s="17">
        <v>349</v>
      </c>
      <c r="V330" s="17">
        <v>114</v>
      </c>
      <c r="W330" s="17">
        <v>160</v>
      </c>
      <c r="X330" s="17">
        <v>200</v>
      </c>
      <c r="Y330" s="17">
        <v>160</v>
      </c>
      <c r="Z330" s="17">
        <v>116</v>
      </c>
      <c r="AA330" s="17">
        <v>271</v>
      </c>
      <c r="AB330" s="17">
        <v>296</v>
      </c>
      <c r="AC330" s="17">
        <v>233</v>
      </c>
      <c r="AD330" s="17">
        <v>176</v>
      </c>
      <c r="AE330" s="17">
        <v>44</v>
      </c>
      <c r="AF330" s="17">
        <v>41</v>
      </c>
      <c r="AG330" s="112">
        <v>31</v>
      </c>
      <c r="AH330" s="113">
        <f t="shared" si="514"/>
        <v>0.2607962213225371</v>
      </c>
      <c r="AI330" s="113">
        <f t="shared" si="515"/>
        <v>0.15620782726045884</v>
      </c>
      <c r="AJ330" s="113">
        <f t="shared" si="516"/>
        <v>0.2145748987854251</v>
      </c>
      <c r="AK330" s="113">
        <f t="shared" si="517"/>
        <v>9.143049932523617E-2</v>
      </c>
      <c r="AL330" s="113">
        <f t="shared" si="518"/>
        <v>0.27699055330634276</v>
      </c>
      <c r="AM330" s="37">
        <v>19672</v>
      </c>
      <c r="AN330" s="37">
        <v>37720</v>
      </c>
      <c r="AO330" s="113">
        <f t="shared" si="519"/>
        <v>0.63157894736842102</v>
      </c>
      <c r="AP330" s="17">
        <v>2964</v>
      </c>
      <c r="AQ330" s="17">
        <v>1534</v>
      </c>
      <c r="AR330" s="17">
        <v>2222</v>
      </c>
      <c r="AS330" s="17">
        <v>742</v>
      </c>
      <c r="AT330" s="17">
        <v>95</v>
      </c>
      <c r="AU330" s="17">
        <v>95</v>
      </c>
      <c r="AV330" s="17">
        <v>404</v>
      </c>
      <c r="AW330" s="17">
        <v>254</v>
      </c>
      <c r="AX330" s="17">
        <v>109</v>
      </c>
      <c r="AY330" s="17">
        <v>153</v>
      </c>
      <c r="AZ330" s="17">
        <v>246</v>
      </c>
      <c r="BA330" s="17">
        <v>160</v>
      </c>
      <c r="BB330" s="17">
        <v>3</v>
      </c>
      <c r="BC330" s="17">
        <v>463</v>
      </c>
      <c r="BD330" s="17">
        <v>56</v>
      </c>
      <c r="BE330" s="17">
        <v>48</v>
      </c>
      <c r="BF330" s="17">
        <v>506</v>
      </c>
      <c r="BG330" s="17">
        <v>0</v>
      </c>
      <c r="BH330" s="17">
        <v>0</v>
      </c>
      <c r="BI330" s="113">
        <f t="shared" si="531"/>
        <v>0.23456790123456789</v>
      </c>
      <c r="BJ330" s="17">
        <v>4.7</v>
      </c>
      <c r="BK330" s="17">
        <v>4.8</v>
      </c>
      <c r="BL330" s="17">
        <v>6.8</v>
      </c>
      <c r="BM330" s="17">
        <v>4.9000000000000004</v>
      </c>
      <c r="BN330" s="17">
        <v>6.5</v>
      </c>
      <c r="BO330" s="17">
        <v>3.8</v>
      </c>
      <c r="BP330" s="17">
        <v>4.7</v>
      </c>
      <c r="BQ330" s="17">
        <v>4.5999999999999996</v>
      </c>
      <c r="BR330" s="17">
        <v>6.2</v>
      </c>
      <c r="BS330" s="17">
        <v>6.7</v>
      </c>
      <c r="BT330" s="17">
        <v>7</v>
      </c>
      <c r="BU330" s="17">
        <v>6.7</v>
      </c>
      <c r="BV330" s="17">
        <v>9.3000000000000007</v>
      </c>
      <c r="BW330" s="17">
        <v>9.6999999999999993</v>
      </c>
      <c r="BX330" s="17">
        <v>5</v>
      </c>
      <c r="BY330" s="17">
        <v>3.6</v>
      </c>
      <c r="BZ330" s="17">
        <v>2.5</v>
      </c>
      <c r="CA330" s="17">
        <v>2.7</v>
      </c>
      <c r="CB330" s="112">
        <f t="shared" si="528"/>
        <v>16.3</v>
      </c>
      <c r="CC330" s="112">
        <f t="shared" si="529"/>
        <v>60.400000000000006</v>
      </c>
      <c r="CD330" s="112">
        <f t="shared" si="530"/>
        <v>23.5</v>
      </c>
    </row>
    <row r="331" spans="1:82" s="25" customFormat="1" x14ac:dyDescent="0.25">
      <c r="A331" s="24" t="s">
        <v>1905</v>
      </c>
      <c r="B331" s="25" t="s">
        <v>1906</v>
      </c>
      <c r="C331" s="26" t="s">
        <v>1907</v>
      </c>
      <c r="D331" s="26" t="s">
        <v>2097</v>
      </c>
      <c r="E331" s="25" t="s">
        <v>997</v>
      </c>
      <c r="F331" s="27" t="s">
        <v>998</v>
      </c>
      <c r="G331" s="27" t="s">
        <v>440</v>
      </c>
      <c r="H331" s="27" t="s">
        <v>1908</v>
      </c>
      <c r="I331" s="27" t="s">
        <v>1909</v>
      </c>
      <c r="J331" s="27" t="s">
        <v>1978</v>
      </c>
      <c r="K331" s="27" t="s">
        <v>1978</v>
      </c>
      <c r="L331" s="33">
        <v>356.59729154752466</v>
      </c>
      <c r="M331" s="26">
        <f>M337-M336-M335-M334-M333-M332</f>
        <v>7140</v>
      </c>
      <c r="N331" s="29">
        <f t="shared" si="505"/>
        <v>20.022586175611583</v>
      </c>
      <c r="O331" s="26">
        <f>O337-O336-O335-O334-O333-O332</f>
        <v>2771</v>
      </c>
      <c r="P331" s="28">
        <f>Q331/O331</f>
        <v>2.5597257307831107</v>
      </c>
      <c r="Q331" s="26">
        <f>Q337-Q336-Q335-Q334-Q333-Q332</f>
        <v>7093</v>
      </c>
      <c r="R331" s="26">
        <f>R337-R336-R335-R334-R333-R332</f>
        <v>149</v>
      </c>
      <c r="S331" s="26">
        <f t="shared" ref="S331:AG331" si="532">S337-S336-S335-S334-S333-S332</f>
        <v>174</v>
      </c>
      <c r="T331" s="26">
        <f t="shared" si="532"/>
        <v>172</v>
      </c>
      <c r="U331" s="26">
        <f t="shared" si="532"/>
        <v>216</v>
      </c>
      <c r="V331" s="26">
        <f t="shared" si="532"/>
        <v>159</v>
      </c>
      <c r="W331" s="26">
        <f t="shared" si="532"/>
        <v>133</v>
      </c>
      <c r="X331" s="26">
        <f t="shared" si="532"/>
        <v>161</v>
      </c>
      <c r="Y331" s="26">
        <f t="shared" si="532"/>
        <v>86</v>
      </c>
      <c r="Z331" s="26">
        <f t="shared" si="532"/>
        <v>187</v>
      </c>
      <c r="AA331" s="26">
        <f t="shared" si="532"/>
        <v>208</v>
      </c>
      <c r="AB331" s="26">
        <f t="shared" si="532"/>
        <v>209</v>
      </c>
      <c r="AC331" s="26">
        <f t="shared" si="532"/>
        <v>406</v>
      </c>
      <c r="AD331" s="26">
        <f t="shared" si="532"/>
        <v>192</v>
      </c>
      <c r="AE331" s="26">
        <f t="shared" si="532"/>
        <v>112</v>
      </c>
      <c r="AF331" s="26">
        <f t="shared" si="532"/>
        <v>157</v>
      </c>
      <c r="AG331" s="26">
        <f t="shared" si="532"/>
        <v>49</v>
      </c>
      <c r="AH331" s="121">
        <f t="shared" si="514"/>
        <v>0.17863587152652471</v>
      </c>
      <c r="AI331" s="121">
        <f t="shared" si="515"/>
        <v>0.13533020570191268</v>
      </c>
      <c r="AJ331" s="121">
        <f t="shared" si="516"/>
        <v>0.20461927102129196</v>
      </c>
      <c r="AK331" s="122">
        <f t="shared" si="517"/>
        <v>7.506315409599422E-2</v>
      </c>
      <c r="AL331" s="121">
        <f t="shared" si="518"/>
        <v>0.40599061710573803</v>
      </c>
      <c r="AM331" s="39">
        <v>24688</v>
      </c>
      <c r="AN331" s="39">
        <v>47611</v>
      </c>
      <c r="AO331" s="121">
        <f t="shared" si="519"/>
        <v>0.51858534824972935</v>
      </c>
      <c r="AP331" s="26">
        <f>AP337-AP336-AP335-AP334-AP333-AP332</f>
        <v>2771</v>
      </c>
      <c r="AQ331" s="26">
        <f t="shared" ref="AQ331:AS331" si="533">AQ337-AQ336-AQ335-AQ334-AQ333-AQ332</f>
        <v>1055</v>
      </c>
      <c r="AR331" s="26">
        <f t="shared" si="533"/>
        <v>2407</v>
      </c>
      <c r="AS331" s="26">
        <f t="shared" si="533"/>
        <v>364</v>
      </c>
      <c r="AT331" s="26">
        <f>AT337-AT336-AT335-AT334-AT333-AT332</f>
        <v>118</v>
      </c>
      <c r="AU331" s="26">
        <f t="shared" ref="AU331:BC331" si="534">AU337-AU336-AU335-AU334-AU333-AU332</f>
        <v>56</v>
      </c>
      <c r="AV331" s="26">
        <f t="shared" si="534"/>
        <v>201</v>
      </c>
      <c r="AW331" s="26">
        <f t="shared" si="534"/>
        <v>292</v>
      </c>
      <c r="AX331" s="26">
        <f t="shared" si="534"/>
        <v>141</v>
      </c>
      <c r="AY331" s="26">
        <f t="shared" si="534"/>
        <v>8</v>
      </c>
      <c r="AZ331" s="26">
        <f t="shared" si="534"/>
        <v>330</v>
      </c>
      <c r="BA331" s="26">
        <f t="shared" si="534"/>
        <v>67</v>
      </c>
      <c r="BB331" s="26">
        <f t="shared" si="534"/>
        <v>33</v>
      </c>
      <c r="BC331" s="26">
        <f t="shared" si="534"/>
        <v>361</v>
      </c>
      <c r="BD331" s="26">
        <f t="shared" ref="BD331" si="535">BD337-BD336-BD335-BD334-BD333-BD332</f>
        <v>50</v>
      </c>
      <c r="BE331" s="120">
        <f t="shared" ref="BE331" si="536">BE337-BE336-BE335-BE334-BE333-BE332</f>
        <v>0</v>
      </c>
      <c r="BF331" s="26">
        <f t="shared" ref="BF331" si="537">BF337-BF336-BF335-BF334-BF333-BF332</f>
        <v>899</v>
      </c>
      <c r="BG331" s="26">
        <f t="shared" ref="BG331" si="538">BG337-BG336-BG335-BG334-BG333-BG332</f>
        <v>16</v>
      </c>
      <c r="BH331" s="26">
        <f t="shared" ref="BH331" si="539">BH337-BH336-BH335-BH334-BH333-BH332</f>
        <v>0</v>
      </c>
      <c r="BI331" s="121">
        <f t="shared" si="531"/>
        <v>9.4090202177293941E-2</v>
      </c>
      <c r="BJ331" s="26">
        <v>5.6</v>
      </c>
      <c r="BK331" s="26">
        <v>6</v>
      </c>
      <c r="BL331" s="26">
        <v>5.3</v>
      </c>
      <c r="BM331" s="26">
        <v>5.5</v>
      </c>
      <c r="BN331" s="26">
        <v>5.6</v>
      </c>
      <c r="BO331" s="26">
        <v>5.5</v>
      </c>
      <c r="BP331" s="26">
        <v>4.7</v>
      </c>
      <c r="BQ331" s="26">
        <v>5.3</v>
      </c>
      <c r="BR331" s="26">
        <v>5</v>
      </c>
      <c r="BS331" s="26">
        <v>6.4</v>
      </c>
      <c r="BT331" s="26">
        <v>6.7</v>
      </c>
      <c r="BU331" s="26">
        <v>8.8000000000000007</v>
      </c>
      <c r="BV331" s="26">
        <v>6.7</v>
      </c>
      <c r="BW331" s="26">
        <v>8</v>
      </c>
      <c r="BX331" s="26">
        <v>5</v>
      </c>
      <c r="BY331" s="26">
        <v>5</v>
      </c>
      <c r="BZ331" s="26">
        <v>3</v>
      </c>
      <c r="CA331" s="26">
        <v>2</v>
      </c>
      <c r="CB331" s="115">
        <f t="shared" si="528"/>
        <v>16.899999999999999</v>
      </c>
      <c r="CC331" s="115">
        <f t="shared" si="529"/>
        <v>60.2</v>
      </c>
      <c r="CD331" s="115">
        <f t="shared" si="530"/>
        <v>23</v>
      </c>
    </row>
    <row r="332" spans="1:82" x14ac:dyDescent="0.25">
      <c r="A332" s="7" t="s">
        <v>994</v>
      </c>
      <c r="B332" t="s">
        <v>995</v>
      </c>
      <c r="C332" s="1" t="s">
        <v>996</v>
      </c>
      <c r="D332" s="1" t="s">
        <v>2099</v>
      </c>
      <c r="E332" t="s">
        <v>997</v>
      </c>
      <c r="F332" s="8" t="s">
        <v>998</v>
      </c>
      <c r="G332" s="8" t="s">
        <v>440</v>
      </c>
      <c r="H332" s="8" t="s">
        <v>999</v>
      </c>
      <c r="I332" s="8" t="s">
        <v>1000</v>
      </c>
      <c r="J332" s="8">
        <v>5439340</v>
      </c>
      <c r="K332" s="8" t="s">
        <v>203</v>
      </c>
      <c r="L332" s="32">
        <v>0.50178895857535555</v>
      </c>
      <c r="M332" s="1">
        <v>366</v>
      </c>
      <c r="N332" s="102">
        <f t="shared" si="505"/>
        <v>729.39030192916528</v>
      </c>
      <c r="O332" s="1">
        <v>175</v>
      </c>
      <c r="P332" s="21">
        <v>2.09</v>
      </c>
      <c r="Q332" s="1">
        <v>366</v>
      </c>
      <c r="R332" s="1">
        <v>21</v>
      </c>
      <c r="S332" s="1">
        <v>41</v>
      </c>
      <c r="T332" s="1">
        <v>2</v>
      </c>
      <c r="U332" s="1">
        <v>0</v>
      </c>
      <c r="V332" s="1">
        <v>0</v>
      </c>
      <c r="W332" s="1">
        <v>4</v>
      </c>
      <c r="X332" s="1">
        <v>44</v>
      </c>
      <c r="Y332" s="1">
        <v>0</v>
      </c>
      <c r="Z332" s="1">
        <v>4</v>
      </c>
      <c r="AA332" s="1">
        <v>30</v>
      </c>
      <c r="AB332" s="1">
        <v>15</v>
      </c>
      <c r="AC332" s="1">
        <v>8</v>
      </c>
      <c r="AD332" s="1">
        <v>4</v>
      </c>
      <c r="AE332" s="1">
        <v>0</v>
      </c>
      <c r="AF332" s="1">
        <v>2</v>
      </c>
      <c r="AG332" s="1">
        <v>0</v>
      </c>
      <c r="AH332" s="106">
        <f t="shared" si="514"/>
        <v>0.36571428571428571</v>
      </c>
      <c r="AI332" s="106">
        <f t="shared" si="515"/>
        <v>0</v>
      </c>
      <c r="AJ332" s="106">
        <f t="shared" si="516"/>
        <v>0.29714285714285715</v>
      </c>
      <c r="AK332" s="6">
        <f t="shared" si="517"/>
        <v>0.17142857142857143</v>
      </c>
      <c r="AL332" s="106">
        <f t="shared" si="518"/>
        <v>0.1657142857142857</v>
      </c>
      <c r="AM332" s="38">
        <v>19970</v>
      </c>
      <c r="AN332" s="38">
        <v>38388</v>
      </c>
      <c r="AO332" s="106">
        <f t="shared" si="519"/>
        <v>0.66285714285714281</v>
      </c>
      <c r="AP332" s="1">
        <v>175</v>
      </c>
      <c r="AQ332" s="1">
        <v>53</v>
      </c>
      <c r="AR332" s="1">
        <v>137</v>
      </c>
      <c r="AS332" s="1">
        <v>38</v>
      </c>
      <c r="AT332" s="1">
        <v>6</v>
      </c>
      <c r="AU332" s="1">
        <v>30</v>
      </c>
      <c r="AV332" s="1">
        <v>25</v>
      </c>
      <c r="AW332" s="1">
        <v>4</v>
      </c>
      <c r="AX332" s="1">
        <v>0</v>
      </c>
      <c r="AY332" s="1">
        <v>0</v>
      </c>
      <c r="AZ332" s="1">
        <v>38</v>
      </c>
      <c r="BA332" s="1">
        <v>10</v>
      </c>
      <c r="BB332" s="1">
        <v>0</v>
      </c>
      <c r="BC332" s="1">
        <v>42</v>
      </c>
      <c r="BD332" s="1">
        <v>0</v>
      </c>
      <c r="BE332" s="1">
        <v>0</v>
      </c>
      <c r="BF332" s="1">
        <v>14</v>
      </c>
      <c r="BG332" s="1">
        <v>0</v>
      </c>
      <c r="BH332" s="1">
        <v>0</v>
      </c>
      <c r="BI332" s="106">
        <f t="shared" si="531"/>
        <v>0.14792899408284024</v>
      </c>
      <c r="BJ332" s="1">
        <v>2.5</v>
      </c>
      <c r="BK332" s="1">
        <v>4.4000000000000004</v>
      </c>
      <c r="BL332" s="1">
        <v>3</v>
      </c>
      <c r="BM332" s="1">
        <v>3.8</v>
      </c>
      <c r="BN332" s="1">
        <v>8.6999999999999993</v>
      </c>
      <c r="BO332" s="1">
        <v>1.1000000000000001</v>
      </c>
      <c r="BP332" s="1">
        <v>4.0999999999999996</v>
      </c>
      <c r="BQ332" s="1">
        <v>2.2000000000000002</v>
      </c>
      <c r="BR332" s="1">
        <v>0.8</v>
      </c>
      <c r="BS332" s="1">
        <v>5.5</v>
      </c>
      <c r="BT332" s="1">
        <v>12</v>
      </c>
      <c r="BU332" s="1">
        <v>8.5</v>
      </c>
      <c r="BV332" s="1">
        <v>13.9</v>
      </c>
      <c r="BW332" s="1">
        <v>7.4</v>
      </c>
      <c r="BX332" s="1">
        <v>14.2</v>
      </c>
      <c r="BY332" s="1">
        <v>4.5999999999999996</v>
      </c>
      <c r="BZ332" s="1">
        <v>1.6</v>
      </c>
      <c r="CA332" s="1">
        <v>1.6</v>
      </c>
      <c r="CB332" s="1">
        <f t="shared" si="528"/>
        <v>9.9</v>
      </c>
      <c r="CC332" s="1">
        <f t="shared" si="529"/>
        <v>60.6</v>
      </c>
      <c r="CD332" s="1">
        <f t="shared" si="530"/>
        <v>29.400000000000006</v>
      </c>
    </row>
    <row r="333" spans="1:82" x14ac:dyDescent="0.25">
      <c r="A333" s="7" t="s">
        <v>1236</v>
      </c>
      <c r="B333" t="s">
        <v>1237</v>
      </c>
      <c r="C333" s="1" t="s">
        <v>1238</v>
      </c>
      <c r="D333" s="1" t="s">
        <v>2099</v>
      </c>
      <c r="E333" t="s">
        <v>997</v>
      </c>
      <c r="F333" s="8" t="s">
        <v>998</v>
      </c>
      <c r="G333" s="8" t="s">
        <v>440</v>
      </c>
      <c r="H333" s="8" t="s">
        <v>1239</v>
      </c>
      <c r="I333" s="8" t="s">
        <v>1240</v>
      </c>
      <c r="J333" s="8">
        <v>5458684</v>
      </c>
      <c r="K333" s="8" t="s">
        <v>249</v>
      </c>
      <c r="L333" s="32">
        <v>2.7094971065029108</v>
      </c>
      <c r="M333" s="1">
        <v>5208</v>
      </c>
      <c r="N333" s="102">
        <f t="shared" si="505"/>
        <v>1922.1279061345272</v>
      </c>
      <c r="O333" s="1">
        <v>1895</v>
      </c>
      <c r="P333" s="21">
        <v>2.69</v>
      </c>
      <c r="Q333" s="1">
        <v>5106</v>
      </c>
      <c r="R333" s="1">
        <v>116</v>
      </c>
      <c r="S333" s="1">
        <v>141</v>
      </c>
      <c r="T333" s="1">
        <v>49</v>
      </c>
      <c r="U333" s="1">
        <v>120</v>
      </c>
      <c r="V333" s="1">
        <v>62</v>
      </c>
      <c r="W333" s="1">
        <v>175</v>
      </c>
      <c r="X333" s="1">
        <v>114</v>
      </c>
      <c r="Y333" s="1">
        <v>69</v>
      </c>
      <c r="Z333" s="1">
        <v>123</v>
      </c>
      <c r="AA333" s="1">
        <v>108</v>
      </c>
      <c r="AB333" s="1">
        <v>165</v>
      </c>
      <c r="AC333" s="1">
        <v>374</v>
      </c>
      <c r="AD333" s="1">
        <v>79</v>
      </c>
      <c r="AE333" s="1">
        <v>109</v>
      </c>
      <c r="AF333" s="1">
        <v>59</v>
      </c>
      <c r="AG333" s="1">
        <v>32</v>
      </c>
      <c r="AH333" s="106">
        <f t="shared" si="514"/>
        <v>0.16147757255936676</v>
      </c>
      <c r="AI333" s="106">
        <f t="shared" si="515"/>
        <v>9.6042216358839055E-2</v>
      </c>
      <c r="AJ333" s="106">
        <f t="shared" si="516"/>
        <v>0.25382585751978892</v>
      </c>
      <c r="AK333" s="6">
        <f t="shared" si="517"/>
        <v>5.699208443271768E-2</v>
      </c>
      <c r="AL333" s="106">
        <f t="shared" si="518"/>
        <v>0.43166226912928762</v>
      </c>
      <c r="AM333" s="38">
        <v>24813</v>
      </c>
      <c r="AN333" s="38">
        <v>48147</v>
      </c>
      <c r="AO333" s="106">
        <f t="shared" si="519"/>
        <v>0.51134564643799474</v>
      </c>
      <c r="AP333" s="1">
        <v>1895</v>
      </c>
      <c r="AQ333" s="1">
        <v>412</v>
      </c>
      <c r="AR333" s="1">
        <v>1466</v>
      </c>
      <c r="AS333" s="1">
        <v>429</v>
      </c>
      <c r="AT333" s="1">
        <v>16</v>
      </c>
      <c r="AU333" s="1">
        <v>59</v>
      </c>
      <c r="AV333" s="1">
        <v>179</v>
      </c>
      <c r="AW333" s="1">
        <v>123</v>
      </c>
      <c r="AX333" s="1">
        <v>82</v>
      </c>
      <c r="AY333" s="1">
        <v>137</v>
      </c>
      <c r="AZ333" s="1">
        <v>195</v>
      </c>
      <c r="BA333" s="1">
        <v>85</v>
      </c>
      <c r="BB333" s="1">
        <v>0</v>
      </c>
      <c r="BC333" s="1">
        <v>233</v>
      </c>
      <c r="BD333" s="1">
        <v>40</v>
      </c>
      <c r="BE333" s="1">
        <v>0</v>
      </c>
      <c r="BF333" s="1">
        <v>631</v>
      </c>
      <c r="BG333" s="1">
        <v>14</v>
      </c>
      <c r="BH333" s="1">
        <v>0</v>
      </c>
      <c r="BI333" s="106">
        <f t="shared" si="531"/>
        <v>0.17614269788182832</v>
      </c>
      <c r="BJ333" s="1">
        <v>4.2</v>
      </c>
      <c r="BK333" s="1">
        <v>7.5</v>
      </c>
      <c r="BL333" s="1">
        <v>5.2</v>
      </c>
      <c r="BM333" s="1">
        <v>5.5</v>
      </c>
      <c r="BN333" s="1">
        <v>5.3</v>
      </c>
      <c r="BO333" s="1">
        <v>5.7</v>
      </c>
      <c r="BP333" s="1">
        <v>5</v>
      </c>
      <c r="BQ333" s="1">
        <v>4.8</v>
      </c>
      <c r="BR333" s="1">
        <v>6</v>
      </c>
      <c r="BS333" s="1">
        <v>7.3</v>
      </c>
      <c r="BT333" s="1">
        <v>8.8000000000000007</v>
      </c>
      <c r="BU333" s="1">
        <v>8.4</v>
      </c>
      <c r="BV333" s="1">
        <v>4.9000000000000004</v>
      </c>
      <c r="BW333" s="1">
        <v>6.9</v>
      </c>
      <c r="BX333" s="1">
        <v>4.5999999999999996</v>
      </c>
      <c r="BY333" s="1">
        <v>4</v>
      </c>
      <c r="BZ333" s="1">
        <v>3.1</v>
      </c>
      <c r="CA333" s="1">
        <v>2.8</v>
      </c>
      <c r="CB333" s="1">
        <f t="shared" si="528"/>
        <v>16.899999999999999</v>
      </c>
      <c r="CC333" s="1">
        <f t="shared" si="529"/>
        <v>61.699999999999989</v>
      </c>
      <c r="CD333" s="1">
        <f t="shared" si="530"/>
        <v>21.400000000000002</v>
      </c>
    </row>
    <row r="334" spans="1:82" s="10" customFormat="1" x14ac:dyDescent="0.25">
      <c r="A334" s="119" t="s">
        <v>1280</v>
      </c>
      <c r="B334" s="10" t="s">
        <v>1281</v>
      </c>
      <c r="C334" s="11" t="s">
        <v>1286</v>
      </c>
      <c r="D334" s="11" t="s">
        <v>2099</v>
      </c>
      <c r="E334" s="10" t="s">
        <v>1283</v>
      </c>
      <c r="F334" s="12" t="s">
        <v>998</v>
      </c>
      <c r="G334" s="12" t="s">
        <v>440</v>
      </c>
      <c r="H334" s="12" t="s">
        <v>1284</v>
      </c>
      <c r="I334" s="12" t="s">
        <v>1285</v>
      </c>
      <c r="J334" s="12">
        <v>5461636</v>
      </c>
      <c r="K334" s="12" t="s">
        <v>257</v>
      </c>
      <c r="L334" s="35">
        <v>0.51828171749505003</v>
      </c>
      <c r="M334" s="11">
        <v>1508</v>
      </c>
      <c r="N334" s="13">
        <f t="shared" si="505"/>
        <v>2909.6144994047613</v>
      </c>
      <c r="O334" s="11">
        <v>582</v>
      </c>
      <c r="P334" s="23">
        <f>Q334/O334</f>
        <v>2.5910652920962201</v>
      </c>
      <c r="Q334" s="11">
        <v>1508</v>
      </c>
      <c r="R334" s="11">
        <v>40</v>
      </c>
      <c r="S334" s="11">
        <v>31</v>
      </c>
      <c r="T334" s="11">
        <v>12</v>
      </c>
      <c r="U334" s="11">
        <v>20</v>
      </c>
      <c r="V334" s="11">
        <v>27</v>
      </c>
      <c r="W334" s="11">
        <v>18</v>
      </c>
      <c r="X334" s="11">
        <v>67</v>
      </c>
      <c r="Y334" s="11">
        <v>43</v>
      </c>
      <c r="Z334" s="11">
        <v>27</v>
      </c>
      <c r="AA334" s="11">
        <v>64</v>
      </c>
      <c r="AB334" s="11">
        <v>88</v>
      </c>
      <c r="AC334" s="11">
        <v>66</v>
      </c>
      <c r="AD334" s="11">
        <v>43</v>
      </c>
      <c r="AE334" s="11">
        <v>10</v>
      </c>
      <c r="AF334" s="11">
        <v>19</v>
      </c>
      <c r="AG334" s="11">
        <v>8</v>
      </c>
      <c r="AH334" s="117">
        <f>(R334+S334+T334)/(R334+S334+T334+U334+V334+W334+X334+Y334+Z334+AA334+AB334+AC334+AD334+AE334+AF334+AG334)</f>
        <v>0.14236706689536879</v>
      </c>
      <c r="AI334" s="117">
        <f>(U334+V334)/(R334+S334+T334+U334+V334+W334+X334+Y334+Z334+AA334+AB334+AC334+AD334+AE334+AF334+AG334)</f>
        <v>8.0617495711835338E-2</v>
      </c>
      <c r="AJ334" s="117">
        <f>(W334+X334+Y334+Z334)/(R334+S334+T334+U334+V334+W334+X334+Y334+Z334+AA334+AB334+AC334+AD334+AE334+AG334+AF334)</f>
        <v>0.2658662092624357</v>
      </c>
      <c r="AK334" s="13">
        <f>AA334/(R334+S334+T334+U334+V334+W334+X334+Y334+Z334+AA334+AB334+AC334+AD334+AE334+AF334+AG334)</f>
        <v>0.10977701543739279</v>
      </c>
      <c r="AL334" s="117">
        <f>(AB334+AC334+AD334+AE334+AF334+AG334)/(R334+S334+T334+U334+V334+W334+X334+Y334+Z334+AA334+AB334+AC334+AD334+AE334+AF334+AG334)</f>
        <v>0.40137221269296741</v>
      </c>
      <c r="AM334" s="40">
        <v>25822</v>
      </c>
      <c r="AN334" s="40">
        <v>51438</v>
      </c>
      <c r="AO334" s="117">
        <f>(R334+S334+T334+U334+V334+W334+X334+Y334+Z334)/(R334+S334+T334+U334+V334+W334+X334+Y334+Z334+AA334+AB334+AC334+AD334+AE334+AF334+AG334)</f>
        <v>0.48885077186963982</v>
      </c>
      <c r="AP334" s="11">
        <v>582</v>
      </c>
      <c r="AQ334" s="11">
        <v>114</v>
      </c>
      <c r="AR334" s="11">
        <v>451</v>
      </c>
      <c r="AS334" s="11">
        <v>131</v>
      </c>
      <c r="AT334" s="11">
        <v>0</v>
      </c>
      <c r="AU334" s="11">
        <v>15</v>
      </c>
      <c r="AV334" s="11">
        <v>38</v>
      </c>
      <c r="AW334" s="11">
        <v>24</v>
      </c>
      <c r="AX334" s="11">
        <v>26</v>
      </c>
      <c r="AY334" s="11">
        <v>11</v>
      </c>
      <c r="AZ334" s="11">
        <v>81</v>
      </c>
      <c r="BA334" s="11">
        <v>28</v>
      </c>
      <c r="BB334" s="11">
        <v>26</v>
      </c>
      <c r="BC334" s="11">
        <v>132</v>
      </c>
      <c r="BD334" s="11">
        <v>18</v>
      </c>
      <c r="BE334" s="11">
        <v>0</v>
      </c>
      <c r="BF334" s="11">
        <v>139</v>
      </c>
      <c r="BG334" s="11">
        <v>4</v>
      </c>
      <c r="BH334" s="11">
        <v>0</v>
      </c>
      <c r="BI334" s="117">
        <f t="shared" si="531"/>
        <v>0.13837638376383765</v>
      </c>
      <c r="BJ334" s="11">
        <v>7.8</v>
      </c>
      <c r="BK334" s="11">
        <v>2.2000000000000002</v>
      </c>
      <c r="BL334" s="11">
        <v>5.9</v>
      </c>
      <c r="BM334" s="11">
        <v>3.7</v>
      </c>
      <c r="BN334" s="11">
        <v>4</v>
      </c>
      <c r="BO334" s="11">
        <v>6.7</v>
      </c>
      <c r="BP334" s="11">
        <v>9.3000000000000007</v>
      </c>
      <c r="BQ334" s="11">
        <v>5.2</v>
      </c>
      <c r="BR334" s="11">
        <v>8.3000000000000007</v>
      </c>
      <c r="BS334" s="11">
        <v>2.6</v>
      </c>
      <c r="BT334" s="11">
        <v>6.3</v>
      </c>
      <c r="BU334" s="11">
        <v>5.5</v>
      </c>
      <c r="BV334" s="11">
        <v>10.4</v>
      </c>
      <c r="BW334" s="11">
        <v>7.2</v>
      </c>
      <c r="BX334" s="11">
        <v>2.7</v>
      </c>
      <c r="BY334" s="11">
        <v>7.2</v>
      </c>
      <c r="BZ334" s="11">
        <v>3.3</v>
      </c>
      <c r="CA334" s="11">
        <v>1.8</v>
      </c>
      <c r="CB334" s="11">
        <f t="shared" si="528"/>
        <v>15.9</v>
      </c>
      <c r="CC334" s="11">
        <f t="shared" si="529"/>
        <v>62</v>
      </c>
      <c r="CD334" s="11">
        <f t="shared" si="530"/>
        <v>22.200000000000003</v>
      </c>
    </row>
    <row r="335" spans="1:82" s="18" customFormat="1" x14ac:dyDescent="0.25">
      <c r="A335" s="7" t="s">
        <v>1333</v>
      </c>
      <c r="B335" t="s">
        <v>1334</v>
      </c>
      <c r="C335" s="1" t="s">
        <v>1335</v>
      </c>
      <c r="D335" s="1" t="s">
        <v>2099</v>
      </c>
      <c r="E335" t="s">
        <v>997</v>
      </c>
      <c r="F335" s="8" t="s">
        <v>998</v>
      </c>
      <c r="G335" s="8" t="s">
        <v>440</v>
      </c>
      <c r="H335" s="8" t="s">
        <v>1336</v>
      </c>
      <c r="I335" s="8" t="s">
        <v>1337</v>
      </c>
      <c r="J335" s="8">
        <v>5463892</v>
      </c>
      <c r="K335" s="8" t="s">
        <v>267</v>
      </c>
      <c r="L335" s="32">
        <v>0.37841686548779269</v>
      </c>
      <c r="M335" s="1">
        <v>273</v>
      </c>
      <c r="N335" s="102">
        <f t="shared" si="505"/>
        <v>721.42661941901918</v>
      </c>
      <c r="O335" s="1">
        <v>127</v>
      </c>
      <c r="P335" s="21">
        <v>2.15</v>
      </c>
      <c r="Q335" s="1">
        <v>273</v>
      </c>
      <c r="R335" s="1">
        <v>13</v>
      </c>
      <c r="S335" s="1">
        <v>3</v>
      </c>
      <c r="T335" s="1">
        <v>2</v>
      </c>
      <c r="U335" s="1">
        <v>16</v>
      </c>
      <c r="V335" s="1">
        <v>3</v>
      </c>
      <c r="W335" s="1">
        <v>3</v>
      </c>
      <c r="X335" s="1">
        <v>3</v>
      </c>
      <c r="Y335" s="1">
        <v>2</v>
      </c>
      <c r="Z335" s="1">
        <v>8</v>
      </c>
      <c r="AA335" s="1">
        <v>3</v>
      </c>
      <c r="AB335" s="1">
        <v>20</v>
      </c>
      <c r="AC335" s="1">
        <v>32</v>
      </c>
      <c r="AD335" s="1">
        <v>13</v>
      </c>
      <c r="AE335" s="1">
        <v>6</v>
      </c>
      <c r="AF335" s="1">
        <v>0</v>
      </c>
      <c r="AG335" s="1">
        <v>0</v>
      </c>
      <c r="AH335" s="106">
        <f t="shared" ref="AH335:AH351" si="540">(R335+S335+T335)/O335</f>
        <v>0.14173228346456693</v>
      </c>
      <c r="AI335" s="106">
        <f t="shared" ref="AI335:AI351" si="541">(U335+V335)/O335</f>
        <v>0.14960629921259844</v>
      </c>
      <c r="AJ335" s="106">
        <f t="shared" ref="AJ335:AJ351" si="542">(W335+X335+Y335+Z335)/O335</f>
        <v>0.12598425196850394</v>
      </c>
      <c r="AK335" s="6">
        <f t="shared" ref="AK335:AK351" si="543">AA335/O335</f>
        <v>2.3622047244094488E-2</v>
      </c>
      <c r="AL335" s="106">
        <f t="shared" ref="AL335:AL351" si="544">(AB335+AC335+AD335+AE335+AF335+AG335)/O335</f>
        <v>0.55905511811023623</v>
      </c>
      <c r="AM335" s="38">
        <v>28377</v>
      </c>
      <c r="AN335" s="38">
        <v>68438</v>
      </c>
      <c r="AO335" s="106">
        <f t="shared" ref="AO335:AO351" si="545">(R335+S335+T335+U335+V335+W335+X335+Y335+Z335)/O335</f>
        <v>0.41732283464566927</v>
      </c>
      <c r="AP335" s="1">
        <v>127</v>
      </c>
      <c r="AQ335" s="1">
        <v>75</v>
      </c>
      <c r="AR335" s="1">
        <v>89</v>
      </c>
      <c r="AS335" s="1">
        <v>38</v>
      </c>
      <c r="AT335" s="1">
        <v>0</v>
      </c>
      <c r="AU335" s="1">
        <v>2</v>
      </c>
      <c r="AV335" s="1">
        <v>16</v>
      </c>
      <c r="AW335" s="1">
        <v>15</v>
      </c>
      <c r="AX335" s="1">
        <v>0</v>
      </c>
      <c r="AY335" s="1">
        <v>7</v>
      </c>
      <c r="AZ335" s="17">
        <v>5</v>
      </c>
      <c r="BA335" s="1">
        <v>8</v>
      </c>
      <c r="BB335" s="1">
        <v>0</v>
      </c>
      <c r="BC335" s="1">
        <v>23</v>
      </c>
      <c r="BD335" s="1">
        <v>0</v>
      </c>
      <c r="BE335" s="1">
        <v>0</v>
      </c>
      <c r="BF335" s="1">
        <v>28</v>
      </c>
      <c r="BG335" s="1">
        <v>0</v>
      </c>
      <c r="BH335" s="1">
        <v>0</v>
      </c>
      <c r="BI335" s="106">
        <f t="shared" si="531"/>
        <v>0.22115384615384615</v>
      </c>
      <c r="BJ335" s="1">
        <v>5.9</v>
      </c>
      <c r="BK335" s="1">
        <v>0</v>
      </c>
      <c r="BL335" s="1">
        <v>8.1</v>
      </c>
      <c r="BM335" s="1">
        <v>6.2</v>
      </c>
      <c r="BN335" s="1">
        <v>3.3</v>
      </c>
      <c r="BO335" s="1">
        <v>7.3</v>
      </c>
      <c r="BP335" s="1">
        <v>13.2</v>
      </c>
      <c r="BQ335" s="1">
        <v>0</v>
      </c>
      <c r="BR335" s="1">
        <v>5.9</v>
      </c>
      <c r="BS335" s="1">
        <v>5.5</v>
      </c>
      <c r="BT335" s="1">
        <v>7</v>
      </c>
      <c r="BU335" s="1">
        <v>9.9</v>
      </c>
      <c r="BV335" s="1">
        <v>12.5</v>
      </c>
      <c r="BW335" s="1">
        <v>8.8000000000000007</v>
      </c>
      <c r="BX335" s="1">
        <v>2.9</v>
      </c>
      <c r="BY335" s="1">
        <v>1.1000000000000001</v>
      </c>
      <c r="BZ335" s="1">
        <v>0</v>
      </c>
      <c r="CA335" s="1">
        <v>2.6</v>
      </c>
      <c r="CB335" s="1">
        <f t="shared" si="528"/>
        <v>14</v>
      </c>
      <c r="CC335" s="1">
        <f t="shared" si="529"/>
        <v>70.8</v>
      </c>
      <c r="CD335" s="1">
        <f t="shared" si="530"/>
        <v>15.4</v>
      </c>
    </row>
    <row r="336" spans="1:82" x14ac:dyDescent="0.25">
      <c r="A336" s="7" t="s">
        <v>1495</v>
      </c>
      <c r="B336" t="s">
        <v>1496</v>
      </c>
      <c r="C336" s="1" t="s">
        <v>1497</v>
      </c>
      <c r="D336" s="1" t="s">
        <v>2099</v>
      </c>
      <c r="E336" t="s">
        <v>997</v>
      </c>
      <c r="F336" s="8" t="s">
        <v>998</v>
      </c>
      <c r="G336" s="8" t="s">
        <v>440</v>
      </c>
      <c r="H336" s="8" t="s">
        <v>1498</v>
      </c>
      <c r="I336" s="8" t="s">
        <v>1499</v>
      </c>
      <c r="J336" s="8">
        <v>5474788</v>
      </c>
      <c r="K336" s="8" t="s">
        <v>298</v>
      </c>
      <c r="L336" s="32">
        <v>0.29738004048793776</v>
      </c>
      <c r="M336" s="1">
        <v>134</v>
      </c>
      <c r="N336" s="102">
        <f t="shared" si="505"/>
        <v>450.60186211601268</v>
      </c>
      <c r="O336" s="1">
        <v>53</v>
      </c>
      <c r="P336" s="21">
        <v>2.5299999999999998</v>
      </c>
      <c r="Q336" s="1">
        <v>134</v>
      </c>
      <c r="R336" s="1">
        <v>7</v>
      </c>
      <c r="S336" s="1">
        <v>23</v>
      </c>
      <c r="T336" s="1">
        <v>2</v>
      </c>
      <c r="U336" s="1">
        <v>4</v>
      </c>
      <c r="V336" s="1">
        <v>0</v>
      </c>
      <c r="W336" s="1">
        <v>0</v>
      </c>
      <c r="X336" s="1">
        <v>2</v>
      </c>
      <c r="Y336" s="1">
        <v>0</v>
      </c>
      <c r="Z336" s="1">
        <v>0</v>
      </c>
      <c r="AA336" s="1">
        <v>5</v>
      </c>
      <c r="AB336" s="1">
        <v>3</v>
      </c>
      <c r="AC336" s="1">
        <v>7</v>
      </c>
      <c r="AD336" s="1">
        <v>0</v>
      </c>
      <c r="AE336" s="1">
        <v>0</v>
      </c>
      <c r="AF336" s="1">
        <v>0</v>
      </c>
      <c r="AG336" s="1">
        <v>0</v>
      </c>
      <c r="AH336" s="106">
        <f t="shared" si="540"/>
        <v>0.60377358490566035</v>
      </c>
      <c r="AI336" s="106">
        <f t="shared" si="541"/>
        <v>7.5471698113207544E-2</v>
      </c>
      <c r="AJ336" s="106">
        <f t="shared" si="542"/>
        <v>3.7735849056603772E-2</v>
      </c>
      <c r="AK336" s="6">
        <f t="shared" si="543"/>
        <v>9.4339622641509441E-2</v>
      </c>
      <c r="AL336" s="106">
        <f t="shared" si="544"/>
        <v>0.18867924528301888</v>
      </c>
      <c r="AM336" s="38">
        <v>13031</v>
      </c>
      <c r="AN336" s="38">
        <v>14205</v>
      </c>
      <c r="AO336" s="106">
        <f t="shared" si="545"/>
        <v>0.71698113207547165</v>
      </c>
      <c r="AP336" s="1">
        <v>53</v>
      </c>
      <c r="AQ336" s="1">
        <v>39</v>
      </c>
      <c r="AR336" s="1">
        <v>32</v>
      </c>
      <c r="AS336" s="1">
        <v>21</v>
      </c>
      <c r="AT336" s="1">
        <v>3</v>
      </c>
      <c r="AU336" s="1">
        <v>9</v>
      </c>
      <c r="AV336" s="1">
        <v>20</v>
      </c>
      <c r="AW336" s="1">
        <v>0</v>
      </c>
      <c r="AX336" s="1">
        <v>3</v>
      </c>
      <c r="AY336" s="1">
        <v>1</v>
      </c>
      <c r="AZ336" s="1">
        <v>2</v>
      </c>
      <c r="BA336" s="1">
        <v>0</v>
      </c>
      <c r="BB336" s="1">
        <v>0</v>
      </c>
      <c r="BC336" s="1">
        <v>8</v>
      </c>
      <c r="BD336" s="1">
        <v>0</v>
      </c>
      <c r="BE336" s="1">
        <v>0</v>
      </c>
      <c r="BF336" s="1">
        <v>7</v>
      </c>
      <c r="BG336" s="1">
        <v>0</v>
      </c>
      <c r="BH336" s="1">
        <v>0</v>
      </c>
      <c r="BI336" s="106">
        <f t="shared" si="531"/>
        <v>0.39622641509433965</v>
      </c>
      <c r="BJ336" s="1">
        <v>3</v>
      </c>
      <c r="BK336" s="1">
        <v>5.2</v>
      </c>
      <c r="BL336" s="1">
        <v>10.4</v>
      </c>
      <c r="BM336" s="1">
        <v>6.7</v>
      </c>
      <c r="BN336" s="1">
        <v>3</v>
      </c>
      <c r="BO336" s="1">
        <v>0</v>
      </c>
      <c r="BP336" s="1">
        <v>5.2</v>
      </c>
      <c r="BQ336" s="1">
        <v>0</v>
      </c>
      <c r="BR336" s="1">
        <v>7.5</v>
      </c>
      <c r="BS336" s="1">
        <v>5.2</v>
      </c>
      <c r="BT336" s="1">
        <v>3.7</v>
      </c>
      <c r="BU336" s="1">
        <v>7.5</v>
      </c>
      <c r="BV336" s="1">
        <v>8.1999999999999993</v>
      </c>
      <c r="BW336" s="1">
        <v>12.7</v>
      </c>
      <c r="BX336" s="1">
        <v>7.5</v>
      </c>
      <c r="BY336" s="1">
        <v>14.2</v>
      </c>
      <c r="BZ336" s="1">
        <v>0</v>
      </c>
      <c r="CA336" s="1">
        <v>0</v>
      </c>
      <c r="CB336" s="1">
        <f t="shared" si="528"/>
        <v>18.600000000000001</v>
      </c>
      <c r="CC336" s="1">
        <f t="shared" si="529"/>
        <v>47</v>
      </c>
      <c r="CD336" s="1">
        <f t="shared" si="530"/>
        <v>34.4</v>
      </c>
    </row>
    <row r="337" spans="1:82" s="18" customFormat="1" x14ac:dyDescent="0.25">
      <c r="A337" s="17" t="s">
        <v>103</v>
      </c>
      <c r="B337" s="42" t="s">
        <v>1984</v>
      </c>
      <c r="D337" s="18" t="s">
        <v>2098</v>
      </c>
      <c r="I337" s="110"/>
      <c r="J337" s="110">
        <v>54103</v>
      </c>
      <c r="K337" s="110" t="s">
        <v>102</v>
      </c>
      <c r="L337" s="34">
        <f>SUM(L331:L336)</f>
        <v>361.00265623607368</v>
      </c>
      <c r="M337" s="17">
        <v>14629</v>
      </c>
      <c r="N337" s="19">
        <f t="shared" si="505"/>
        <v>40.523247536532054</v>
      </c>
      <c r="O337" s="17">
        <v>5603</v>
      </c>
      <c r="P337" s="22">
        <v>2.58</v>
      </c>
      <c r="Q337" s="17">
        <v>14480</v>
      </c>
      <c r="R337" s="17">
        <v>346</v>
      </c>
      <c r="S337" s="17">
        <v>413</v>
      </c>
      <c r="T337" s="17">
        <v>239</v>
      </c>
      <c r="U337" s="17">
        <v>376</v>
      </c>
      <c r="V337" s="17">
        <v>251</v>
      </c>
      <c r="W337" s="17">
        <v>333</v>
      </c>
      <c r="X337" s="17">
        <v>391</v>
      </c>
      <c r="Y337" s="17">
        <v>200</v>
      </c>
      <c r="Z337" s="17">
        <v>349</v>
      </c>
      <c r="AA337" s="17">
        <v>418</v>
      </c>
      <c r="AB337" s="17">
        <v>500</v>
      </c>
      <c r="AC337" s="17">
        <v>893</v>
      </c>
      <c r="AD337" s="17">
        <v>331</v>
      </c>
      <c r="AE337" s="17">
        <v>237</v>
      </c>
      <c r="AF337" s="17">
        <v>237</v>
      </c>
      <c r="AG337" s="17">
        <v>89</v>
      </c>
      <c r="AH337" s="113">
        <f t="shared" si="540"/>
        <v>0.17811886489380688</v>
      </c>
      <c r="AI337" s="113">
        <f t="shared" si="541"/>
        <v>0.1119043369623416</v>
      </c>
      <c r="AJ337" s="113">
        <f t="shared" si="542"/>
        <v>0.22719971443869355</v>
      </c>
      <c r="AK337" s="113">
        <f t="shared" si="543"/>
        <v>7.460289130822774E-2</v>
      </c>
      <c r="AL337" s="113">
        <f t="shared" si="544"/>
        <v>0.4081741923969302</v>
      </c>
      <c r="AM337" s="37">
        <v>24688</v>
      </c>
      <c r="AN337" s="37">
        <v>47611</v>
      </c>
      <c r="AO337" s="113">
        <f t="shared" si="545"/>
        <v>0.51722291629484207</v>
      </c>
      <c r="AP337" s="17">
        <v>5603</v>
      </c>
      <c r="AQ337" s="17">
        <v>1748</v>
      </c>
      <c r="AR337" s="17">
        <v>4582</v>
      </c>
      <c r="AS337" s="17">
        <v>1021</v>
      </c>
      <c r="AT337" s="17">
        <v>143</v>
      </c>
      <c r="AU337" s="17">
        <v>171</v>
      </c>
      <c r="AV337" s="17">
        <v>479</v>
      </c>
      <c r="AW337" s="17">
        <v>458</v>
      </c>
      <c r="AX337" s="17">
        <v>252</v>
      </c>
      <c r="AY337" s="17">
        <v>164</v>
      </c>
      <c r="AZ337" s="17">
        <v>651</v>
      </c>
      <c r="BA337" s="17">
        <v>198</v>
      </c>
      <c r="BB337" s="17">
        <v>59</v>
      </c>
      <c r="BC337" s="17">
        <v>799</v>
      </c>
      <c r="BD337" s="17">
        <v>108</v>
      </c>
      <c r="BE337" s="17">
        <v>0</v>
      </c>
      <c r="BF337" s="17">
        <v>1718</v>
      </c>
      <c r="BG337" s="17">
        <v>34</v>
      </c>
      <c r="BH337" s="17">
        <v>0</v>
      </c>
      <c r="BI337" s="113">
        <f t="shared" si="531"/>
        <v>0.13412304165074512</v>
      </c>
      <c r="BJ337" s="17">
        <v>5.6</v>
      </c>
      <c r="BK337" s="17">
        <v>6</v>
      </c>
      <c r="BL337" s="17">
        <v>5.3</v>
      </c>
      <c r="BM337" s="17">
        <v>5.5</v>
      </c>
      <c r="BN337" s="17">
        <v>5.6</v>
      </c>
      <c r="BO337" s="17">
        <v>5.5</v>
      </c>
      <c r="BP337" s="17">
        <v>4.7</v>
      </c>
      <c r="BQ337" s="17">
        <v>5.3</v>
      </c>
      <c r="BR337" s="17">
        <v>5</v>
      </c>
      <c r="BS337" s="17">
        <v>6.4</v>
      </c>
      <c r="BT337" s="17">
        <v>6.7</v>
      </c>
      <c r="BU337" s="17">
        <v>8.8000000000000007</v>
      </c>
      <c r="BV337" s="17">
        <v>6.7</v>
      </c>
      <c r="BW337" s="17">
        <v>8</v>
      </c>
      <c r="BX337" s="17">
        <v>5</v>
      </c>
      <c r="BY337" s="17">
        <v>5</v>
      </c>
      <c r="BZ337" s="17">
        <v>3</v>
      </c>
      <c r="CA337" s="17">
        <v>2</v>
      </c>
      <c r="CB337" s="112">
        <f t="shared" si="528"/>
        <v>16.899999999999999</v>
      </c>
      <c r="CC337" s="112">
        <f t="shared" si="529"/>
        <v>60.2</v>
      </c>
      <c r="CD337" s="112">
        <f t="shared" si="530"/>
        <v>23</v>
      </c>
    </row>
    <row r="338" spans="1:82" s="25" customFormat="1" x14ac:dyDescent="0.25">
      <c r="A338" s="24" t="s">
        <v>1910</v>
      </c>
      <c r="B338" s="25" t="s">
        <v>1911</v>
      </c>
      <c r="C338" s="26" t="s">
        <v>1912</v>
      </c>
      <c r="D338" s="26" t="s">
        <v>2097</v>
      </c>
      <c r="E338" s="25" t="s">
        <v>801</v>
      </c>
      <c r="F338" s="27" t="s">
        <v>802</v>
      </c>
      <c r="G338" s="27" t="s">
        <v>440</v>
      </c>
      <c r="H338" s="27" t="s">
        <v>1913</v>
      </c>
      <c r="I338" s="27" t="s">
        <v>1914</v>
      </c>
      <c r="J338" s="27" t="s">
        <v>1978</v>
      </c>
      <c r="K338" s="27" t="s">
        <v>1978</v>
      </c>
      <c r="L338" s="33">
        <v>234.29195905373126</v>
      </c>
      <c r="M338" s="26">
        <f>M340-M339</f>
        <v>4477</v>
      </c>
      <c r="N338" s="29">
        <f t="shared" si="505"/>
        <v>19.108637010343443</v>
      </c>
      <c r="O338" s="26">
        <f>O340-O339</f>
        <v>1786</v>
      </c>
      <c r="P338" s="28">
        <f>Q338/O338</f>
        <v>2.5067189249720045</v>
      </c>
      <c r="Q338" s="26">
        <f>Q340-Q339</f>
        <v>4477</v>
      </c>
      <c r="R338" s="26">
        <f>R340-R339</f>
        <v>102</v>
      </c>
      <c r="S338" s="26">
        <f t="shared" ref="S338:AG338" si="546">S340-S339</f>
        <v>80</v>
      </c>
      <c r="T338" s="26">
        <f t="shared" si="546"/>
        <v>148</v>
      </c>
      <c r="U338" s="26">
        <f t="shared" si="546"/>
        <v>54</v>
      </c>
      <c r="V338" s="26">
        <f t="shared" si="546"/>
        <v>81</v>
      </c>
      <c r="W338" s="26">
        <f t="shared" si="546"/>
        <v>74</v>
      </c>
      <c r="X338" s="26">
        <f t="shared" si="546"/>
        <v>134</v>
      </c>
      <c r="Y338" s="26">
        <f t="shared" si="546"/>
        <v>45</v>
      </c>
      <c r="Z338" s="26">
        <f t="shared" si="546"/>
        <v>155</v>
      </c>
      <c r="AA338" s="26">
        <f t="shared" si="546"/>
        <v>184</v>
      </c>
      <c r="AB338" s="26">
        <f t="shared" si="546"/>
        <v>210</v>
      </c>
      <c r="AC338" s="26">
        <f t="shared" si="546"/>
        <v>163</v>
      </c>
      <c r="AD338" s="26">
        <f t="shared" si="546"/>
        <v>153</v>
      </c>
      <c r="AE338" s="26">
        <f t="shared" si="546"/>
        <v>95</v>
      </c>
      <c r="AF338" s="26">
        <f t="shared" si="546"/>
        <v>56</v>
      </c>
      <c r="AG338" s="26">
        <f t="shared" si="546"/>
        <v>52</v>
      </c>
      <c r="AH338" s="121">
        <f t="shared" si="540"/>
        <v>0.18477043673012317</v>
      </c>
      <c r="AI338" s="121">
        <f t="shared" si="541"/>
        <v>7.5587905935050395E-2</v>
      </c>
      <c r="AJ338" s="121">
        <f t="shared" si="542"/>
        <v>0.22844344904815231</v>
      </c>
      <c r="AK338" s="122">
        <f t="shared" si="543"/>
        <v>0.10302351623740201</v>
      </c>
      <c r="AL338" s="121">
        <f t="shared" si="544"/>
        <v>0.40817469204927209</v>
      </c>
      <c r="AM338" s="39">
        <v>25483</v>
      </c>
      <c r="AN338" s="39">
        <v>49441</v>
      </c>
      <c r="AO338" s="121">
        <f t="shared" si="545"/>
        <v>0.48880179171332588</v>
      </c>
      <c r="AP338" s="26">
        <f>AP340-AP339</f>
        <v>1786</v>
      </c>
      <c r="AQ338" s="26">
        <f t="shared" ref="AQ338:AS338" si="547">AQ340-AQ339</f>
        <v>620</v>
      </c>
      <c r="AR338" s="26">
        <f t="shared" si="547"/>
        <v>1593</v>
      </c>
      <c r="AS338" s="26">
        <f t="shared" si="547"/>
        <v>193</v>
      </c>
      <c r="AT338" s="26">
        <f>AT340-AT339</f>
        <v>44</v>
      </c>
      <c r="AU338" s="26">
        <f t="shared" ref="AU338:BC338" si="548">AU340-AU339</f>
        <v>15</v>
      </c>
      <c r="AV338" s="26">
        <f t="shared" si="548"/>
        <v>230</v>
      </c>
      <c r="AW338" s="26">
        <f t="shared" si="548"/>
        <v>67</v>
      </c>
      <c r="AX338" s="26">
        <f t="shared" si="548"/>
        <v>36</v>
      </c>
      <c r="AY338" s="26">
        <f t="shared" si="548"/>
        <v>85</v>
      </c>
      <c r="AZ338" s="26">
        <f t="shared" si="548"/>
        <v>299</v>
      </c>
      <c r="BA338" s="26">
        <f t="shared" si="548"/>
        <v>28</v>
      </c>
      <c r="BB338" s="26">
        <f t="shared" si="548"/>
        <v>0</v>
      </c>
      <c r="BC338" s="26">
        <f t="shared" si="548"/>
        <v>360</v>
      </c>
      <c r="BD338" s="26">
        <f t="shared" ref="BD338" si="549">BD340-BD339</f>
        <v>27</v>
      </c>
      <c r="BE338" s="26">
        <f t="shared" ref="BE338" si="550">BE340-BE339</f>
        <v>7</v>
      </c>
      <c r="BF338" s="26">
        <f t="shared" ref="BF338" si="551">BF340-BF339</f>
        <v>480</v>
      </c>
      <c r="BG338" s="26">
        <f t="shared" ref="BG338" si="552">BG340-BG339</f>
        <v>11</v>
      </c>
      <c r="BH338" s="26">
        <f t="shared" ref="BH338" si="553">BH340-BH339</f>
        <v>0</v>
      </c>
      <c r="BI338" s="121">
        <f t="shared" si="531"/>
        <v>0.19064535227945531</v>
      </c>
      <c r="BJ338" s="26">
        <v>4.8</v>
      </c>
      <c r="BK338" s="26">
        <v>6.2</v>
      </c>
      <c r="BL338" s="26">
        <v>6.6</v>
      </c>
      <c r="BM338" s="26">
        <v>5.7</v>
      </c>
      <c r="BN338" s="26">
        <v>3</v>
      </c>
      <c r="BO338" s="26">
        <v>5.7</v>
      </c>
      <c r="BP338" s="26">
        <v>5</v>
      </c>
      <c r="BQ338" s="26">
        <v>4.5999999999999996</v>
      </c>
      <c r="BR338" s="26">
        <v>7.2</v>
      </c>
      <c r="BS338" s="26">
        <v>6.7</v>
      </c>
      <c r="BT338" s="26">
        <v>6.8</v>
      </c>
      <c r="BU338" s="26">
        <v>7.9</v>
      </c>
      <c r="BV338" s="26">
        <v>9.6</v>
      </c>
      <c r="BW338" s="26">
        <v>8.4</v>
      </c>
      <c r="BX338" s="26">
        <v>4.0999999999999996</v>
      </c>
      <c r="BY338" s="26">
        <v>2.9</v>
      </c>
      <c r="BZ338" s="26">
        <v>3.8</v>
      </c>
      <c r="CA338" s="26">
        <v>1</v>
      </c>
      <c r="CB338" s="115">
        <f t="shared" si="528"/>
        <v>17.600000000000001</v>
      </c>
      <c r="CC338" s="115">
        <f t="shared" si="529"/>
        <v>62.199999999999996</v>
      </c>
      <c r="CD338" s="115">
        <f t="shared" si="530"/>
        <v>20.2</v>
      </c>
    </row>
    <row r="339" spans="1:82" x14ac:dyDescent="0.25">
      <c r="A339" s="7" t="s">
        <v>798</v>
      </c>
      <c r="B339" t="s">
        <v>799</v>
      </c>
      <c r="C339" s="1" t="s">
        <v>800</v>
      </c>
      <c r="D339" s="1" t="s">
        <v>2099</v>
      </c>
      <c r="E339" t="s">
        <v>801</v>
      </c>
      <c r="F339" s="8" t="s">
        <v>802</v>
      </c>
      <c r="G339" s="8" t="s">
        <v>440</v>
      </c>
      <c r="H339" s="8" t="s">
        <v>803</v>
      </c>
      <c r="I339" s="8" t="s">
        <v>804</v>
      </c>
      <c r="J339" s="8">
        <v>5424364</v>
      </c>
      <c r="K339" s="8" t="s">
        <v>168</v>
      </c>
      <c r="L339" s="32">
        <v>0.53534767963788965</v>
      </c>
      <c r="M339" s="1">
        <v>787</v>
      </c>
      <c r="N339" s="102">
        <f t="shared" si="505"/>
        <v>1470.0726834798809</v>
      </c>
      <c r="O339" s="1">
        <v>295</v>
      </c>
      <c r="P339" s="21">
        <v>2.67</v>
      </c>
      <c r="Q339" s="1">
        <v>787</v>
      </c>
      <c r="R339" s="1">
        <v>49</v>
      </c>
      <c r="S339" s="1">
        <v>44</v>
      </c>
      <c r="T339" s="1">
        <v>47</v>
      </c>
      <c r="U339" s="1">
        <v>10</v>
      </c>
      <c r="V339" s="1">
        <v>21</v>
      </c>
      <c r="W339" s="1">
        <v>7</v>
      </c>
      <c r="X339" s="1">
        <v>4</v>
      </c>
      <c r="Y339" s="1">
        <v>5</v>
      </c>
      <c r="Z339" s="1">
        <v>6</v>
      </c>
      <c r="AA339" s="1">
        <v>24</v>
      </c>
      <c r="AB339" s="1">
        <v>0</v>
      </c>
      <c r="AC339" s="1">
        <v>67</v>
      </c>
      <c r="AD339" s="1">
        <v>5</v>
      </c>
      <c r="AE339" s="1">
        <v>0</v>
      </c>
      <c r="AF339" s="1">
        <v>6</v>
      </c>
      <c r="AG339" s="1">
        <v>0</v>
      </c>
      <c r="AH339" s="106">
        <f t="shared" si="540"/>
        <v>0.47457627118644069</v>
      </c>
      <c r="AI339" s="106">
        <f t="shared" si="541"/>
        <v>0.10508474576271186</v>
      </c>
      <c r="AJ339" s="106">
        <f t="shared" si="542"/>
        <v>7.4576271186440682E-2</v>
      </c>
      <c r="AK339" s="6">
        <f t="shared" si="543"/>
        <v>8.1355932203389825E-2</v>
      </c>
      <c r="AL339" s="106">
        <f t="shared" si="544"/>
        <v>0.26440677966101694</v>
      </c>
      <c r="AM339" s="38">
        <v>14982</v>
      </c>
      <c r="AN339" s="38">
        <v>23750</v>
      </c>
      <c r="AO339" s="106">
        <f t="shared" si="545"/>
        <v>0.65423728813559323</v>
      </c>
      <c r="AP339" s="1">
        <v>295</v>
      </c>
      <c r="AQ339" s="1">
        <v>74</v>
      </c>
      <c r="AR339" s="1">
        <v>142</v>
      </c>
      <c r="AS339" s="1">
        <v>153</v>
      </c>
      <c r="AT339" s="1">
        <v>17</v>
      </c>
      <c r="AU339" s="1">
        <v>41</v>
      </c>
      <c r="AV339" s="1">
        <v>82</v>
      </c>
      <c r="AW339" s="1">
        <v>18</v>
      </c>
      <c r="AX339" s="1">
        <v>0</v>
      </c>
      <c r="AY339" s="1">
        <v>20</v>
      </c>
      <c r="AZ339" s="1">
        <v>15</v>
      </c>
      <c r="BA339" s="1">
        <v>0</v>
      </c>
      <c r="BB339" s="1">
        <v>0</v>
      </c>
      <c r="BC339" s="1">
        <v>16</v>
      </c>
      <c r="BD339" s="1">
        <v>2</v>
      </c>
      <c r="BE339" s="1">
        <v>0</v>
      </c>
      <c r="BF339" s="1">
        <v>78</v>
      </c>
      <c r="BG339" s="1">
        <v>0</v>
      </c>
      <c r="BH339" s="1">
        <v>0</v>
      </c>
      <c r="BI339" s="106">
        <f t="shared" si="531"/>
        <v>0.35294117647058826</v>
      </c>
      <c r="BJ339" s="1">
        <v>7.6</v>
      </c>
      <c r="BK339" s="1">
        <v>4.4000000000000004</v>
      </c>
      <c r="BL339" s="1">
        <v>3.9</v>
      </c>
      <c r="BM339" s="1">
        <v>12.2</v>
      </c>
      <c r="BN339" s="1">
        <v>6.5</v>
      </c>
      <c r="BO339" s="1">
        <v>2.7</v>
      </c>
      <c r="BP339" s="1">
        <v>2.2999999999999998</v>
      </c>
      <c r="BQ339" s="1">
        <v>9.5</v>
      </c>
      <c r="BR339" s="1">
        <v>15</v>
      </c>
      <c r="BS339" s="1">
        <v>7.5</v>
      </c>
      <c r="BT339" s="1">
        <v>5.5</v>
      </c>
      <c r="BU339" s="1">
        <v>3.3</v>
      </c>
      <c r="BV339" s="1">
        <v>6.2</v>
      </c>
      <c r="BW339" s="1">
        <v>5.2</v>
      </c>
      <c r="BX339" s="1">
        <v>1.8</v>
      </c>
      <c r="BY339" s="1">
        <v>2.5</v>
      </c>
      <c r="BZ339" s="1">
        <v>3.8</v>
      </c>
      <c r="CA339" s="1">
        <v>0</v>
      </c>
      <c r="CB339" s="1">
        <f t="shared" si="528"/>
        <v>15.9</v>
      </c>
      <c r="CC339" s="1">
        <f t="shared" si="529"/>
        <v>70.7</v>
      </c>
      <c r="CD339" s="1">
        <f t="shared" si="530"/>
        <v>13.3</v>
      </c>
    </row>
    <row r="340" spans="1:82" s="18" customFormat="1" x14ac:dyDescent="0.25">
      <c r="A340" s="17" t="s">
        <v>105</v>
      </c>
      <c r="B340" s="42" t="s">
        <v>1984</v>
      </c>
      <c r="D340" s="18" t="s">
        <v>2098</v>
      </c>
      <c r="I340" s="110"/>
      <c r="J340" s="110">
        <v>54105</v>
      </c>
      <c r="K340" s="110" t="s">
        <v>104</v>
      </c>
      <c r="L340" s="34">
        <f>SUM(L338:L339)</f>
        <v>234.82730673336914</v>
      </c>
      <c r="M340" s="17">
        <v>5264</v>
      </c>
      <c r="N340" s="19">
        <f t="shared" si="505"/>
        <v>22.416473080692118</v>
      </c>
      <c r="O340" s="17">
        <v>2081</v>
      </c>
      <c r="P340" s="22">
        <v>2.5299999999999998</v>
      </c>
      <c r="Q340" s="17">
        <v>5264</v>
      </c>
      <c r="R340" s="17">
        <v>151</v>
      </c>
      <c r="S340" s="17">
        <v>124</v>
      </c>
      <c r="T340" s="17">
        <v>195</v>
      </c>
      <c r="U340" s="17">
        <v>64</v>
      </c>
      <c r="V340" s="17">
        <v>102</v>
      </c>
      <c r="W340" s="17">
        <v>81</v>
      </c>
      <c r="X340" s="17">
        <v>138</v>
      </c>
      <c r="Y340" s="17">
        <v>50</v>
      </c>
      <c r="Z340" s="17">
        <v>161</v>
      </c>
      <c r="AA340" s="17">
        <v>208</v>
      </c>
      <c r="AB340" s="17">
        <v>210</v>
      </c>
      <c r="AC340" s="17">
        <v>230</v>
      </c>
      <c r="AD340" s="17">
        <v>158</v>
      </c>
      <c r="AE340" s="17">
        <v>95</v>
      </c>
      <c r="AF340" s="17">
        <v>62</v>
      </c>
      <c r="AG340" s="17">
        <v>52</v>
      </c>
      <c r="AH340" s="113">
        <f t="shared" si="540"/>
        <v>0.22585295530994715</v>
      </c>
      <c r="AI340" s="113">
        <f t="shared" si="541"/>
        <v>7.9769341662662183E-2</v>
      </c>
      <c r="AJ340" s="113">
        <f t="shared" si="542"/>
        <v>0.20663142719846228</v>
      </c>
      <c r="AK340" s="113">
        <f t="shared" si="543"/>
        <v>9.9951946179721293E-2</v>
      </c>
      <c r="AL340" s="113">
        <f t="shared" si="544"/>
        <v>0.38779432964920713</v>
      </c>
      <c r="AM340" s="37">
        <v>25483</v>
      </c>
      <c r="AN340" s="37">
        <v>49441</v>
      </c>
      <c r="AO340" s="113">
        <f t="shared" si="545"/>
        <v>0.51225372417107162</v>
      </c>
      <c r="AP340" s="17">
        <v>2081</v>
      </c>
      <c r="AQ340" s="17">
        <v>694</v>
      </c>
      <c r="AR340" s="17">
        <v>1735</v>
      </c>
      <c r="AS340" s="17">
        <v>346</v>
      </c>
      <c r="AT340" s="17">
        <v>61</v>
      </c>
      <c r="AU340" s="17">
        <v>56</v>
      </c>
      <c r="AV340" s="17">
        <v>312</v>
      </c>
      <c r="AW340" s="17">
        <v>85</v>
      </c>
      <c r="AX340" s="17">
        <v>36</v>
      </c>
      <c r="AY340" s="17">
        <v>105</v>
      </c>
      <c r="AZ340" s="17">
        <v>314</v>
      </c>
      <c r="BA340" s="17">
        <v>28</v>
      </c>
      <c r="BB340" s="17">
        <v>0</v>
      </c>
      <c r="BC340" s="17">
        <v>376</v>
      </c>
      <c r="BD340" s="17">
        <v>29</v>
      </c>
      <c r="BE340" s="17">
        <v>7</v>
      </c>
      <c r="BF340" s="17">
        <v>558</v>
      </c>
      <c r="BG340" s="17">
        <v>11</v>
      </c>
      <c r="BH340" s="17">
        <v>0</v>
      </c>
      <c r="BI340" s="113">
        <f t="shared" si="531"/>
        <v>0.21435793731041455</v>
      </c>
      <c r="BJ340" s="17">
        <v>4.8</v>
      </c>
      <c r="BK340" s="17">
        <v>6.2</v>
      </c>
      <c r="BL340" s="17">
        <v>6.6</v>
      </c>
      <c r="BM340" s="17">
        <v>5.7</v>
      </c>
      <c r="BN340" s="17">
        <v>3</v>
      </c>
      <c r="BO340" s="17">
        <v>5.7</v>
      </c>
      <c r="BP340" s="17">
        <v>5</v>
      </c>
      <c r="BQ340" s="17">
        <v>4.5999999999999996</v>
      </c>
      <c r="BR340" s="17">
        <v>7.2</v>
      </c>
      <c r="BS340" s="17">
        <v>6.7</v>
      </c>
      <c r="BT340" s="17">
        <v>6.8</v>
      </c>
      <c r="BU340" s="17">
        <v>7.9</v>
      </c>
      <c r="BV340" s="17">
        <v>9.6</v>
      </c>
      <c r="BW340" s="17">
        <v>8.4</v>
      </c>
      <c r="BX340" s="17">
        <v>4.0999999999999996</v>
      </c>
      <c r="BY340" s="17">
        <v>2.9</v>
      </c>
      <c r="BZ340" s="17">
        <v>3.8</v>
      </c>
      <c r="CA340" s="17">
        <v>1</v>
      </c>
      <c r="CB340" s="112">
        <f t="shared" si="528"/>
        <v>17.600000000000001</v>
      </c>
      <c r="CC340" s="112">
        <f t="shared" si="529"/>
        <v>62.199999999999996</v>
      </c>
      <c r="CD340" s="112">
        <f t="shared" si="530"/>
        <v>20.2</v>
      </c>
    </row>
    <row r="341" spans="1:82" s="25" customFormat="1" x14ac:dyDescent="0.25">
      <c r="A341" s="24" t="s">
        <v>1915</v>
      </c>
      <c r="B341" s="25" t="s">
        <v>1916</v>
      </c>
      <c r="C341" s="26" t="s">
        <v>1917</v>
      </c>
      <c r="D341" s="26" t="s">
        <v>2097</v>
      </c>
      <c r="E341" s="25" t="s">
        <v>1256</v>
      </c>
      <c r="F341" s="27" t="s">
        <v>1257</v>
      </c>
      <c r="G341" s="27" t="s">
        <v>440</v>
      </c>
      <c r="H341" s="27" t="s">
        <v>1918</v>
      </c>
      <c r="I341" s="27" t="s">
        <v>1919</v>
      </c>
      <c r="J341" s="27" t="s">
        <v>1978</v>
      </c>
      <c r="K341" s="27" t="s">
        <v>1978</v>
      </c>
      <c r="L341" s="33">
        <v>358.17730663690583</v>
      </c>
      <c r="M341" s="26">
        <f>M346-M345-M344-M343-M342</f>
        <v>40107</v>
      </c>
      <c r="N341" s="29">
        <f t="shared" si="505"/>
        <v>111.97526827308903</v>
      </c>
      <c r="O341" s="26">
        <f>O346-O345-O344-O343-O342</f>
        <v>15700</v>
      </c>
      <c r="P341" s="28">
        <f>Q341/O341</f>
        <v>2.5251592356687897</v>
      </c>
      <c r="Q341" s="26">
        <f>Q346-Q345-Q344-Q343-Q342</f>
        <v>39645</v>
      </c>
      <c r="R341" s="26">
        <f>R346-R345-R344-R343-R342</f>
        <v>977</v>
      </c>
      <c r="S341" s="26">
        <f t="shared" ref="S341:AG341" si="554">S346-S345-S344-S343-S342</f>
        <v>856</v>
      </c>
      <c r="T341" s="26">
        <f t="shared" si="554"/>
        <v>726</v>
      </c>
      <c r="U341" s="26">
        <f t="shared" si="554"/>
        <v>663</v>
      </c>
      <c r="V341" s="26">
        <f t="shared" si="554"/>
        <v>717</v>
      </c>
      <c r="W341" s="26">
        <f t="shared" si="554"/>
        <v>761</v>
      </c>
      <c r="X341" s="26">
        <f t="shared" si="554"/>
        <v>799</v>
      </c>
      <c r="Y341" s="26">
        <f t="shared" si="554"/>
        <v>554</v>
      </c>
      <c r="Z341" s="26">
        <f t="shared" si="554"/>
        <v>791</v>
      </c>
      <c r="AA341" s="26">
        <f t="shared" si="554"/>
        <v>1003</v>
      </c>
      <c r="AB341" s="26">
        <f t="shared" si="554"/>
        <v>1581</v>
      </c>
      <c r="AC341" s="26">
        <f t="shared" si="554"/>
        <v>2158</v>
      </c>
      <c r="AD341" s="26">
        <f t="shared" si="554"/>
        <v>1661</v>
      </c>
      <c r="AE341" s="26">
        <f t="shared" si="554"/>
        <v>870</v>
      </c>
      <c r="AF341" s="26">
        <f t="shared" si="554"/>
        <v>1024</v>
      </c>
      <c r="AG341" s="26">
        <f t="shared" si="554"/>
        <v>559</v>
      </c>
      <c r="AH341" s="121">
        <f t="shared" si="540"/>
        <v>0.16299363057324842</v>
      </c>
      <c r="AI341" s="121">
        <f t="shared" si="541"/>
        <v>8.7898089171974517E-2</v>
      </c>
      <c r="AJ341" s="121">
        <f t="shared" si="542"/>
        <v>0.18503184713375795</v>
      </c>
      <c r="AK341" s="122">
        <f t="shared" si="543"/>
        <v>6.388535031847134E-2</v>
      </c>
      <c r="AL341" s="121">
        <f t="shared" si="544"/>
        <v>0.50019108280254776</v>
      </c>
      <c r="AM341" s="39">
        <v>29176</v>
      </c>
      <c r="AN341" s="39">
        <v>50231</v>
      </c>
      <c r="AO341" s="121">
        <f t="shared" si="545"/>
        <v>0.43592356687898087</v>
      </c>
      <c r="AP341" s="26">
        <f>AP346-AP345-AP344-AP343-AP342</f>
        <v>15700</v>
      </c>
      <c r="AQ341" s="26">
        <f t="shared" ref="AQ341:AS341" si="555">AQ346-AQ345-AQ344-AQ343-AQ342</f>
        <v>2458</v>
      </c>
      <c r="AR341" s="26">
        <f t="shared" si="555"/>
        <v>12441</v>
      </c>
      <c r="AS341" s="26">
        <f t="shared" si="555"/>
        <v>3259</v>
      </c>
      <c r="AT341" s="26">
        <f>AT346-AT345-AT344-AT343-AT342</f>
        <v>310</v>
      </c>
      <c r="AU341" s="26">
        <f t="shared" ref="AU341:BC341" si="556">AU346-AU345-AU344-AU343-AU342</f>
        <v>264</v>
      </c>
      <c r="AV341" s="26">
        <f t="shared" si="556"/>
        <v>1557</v>
      </c>
      <c r="AW341" s="26">
        <f t="shared" si="556"/>
        <v>825</v>
      </c>
      <c r="AX341" s="26">
        <f t="shared" si="556"/>
        <v>440</v>
      </c>
      <c r="AY341" s="26">
        <f t="shared" si="556"/>
        <v>781</v>
      </c>
      <c r="AZ341" s="26">
        <f t="shared" si="556"/>
        <v>1234</v>
      </c>
      <c r="BA341" s="26">
        <f t="shared" si="556"/>
        <v>299</v>
      </c>
      <c r="BB341" s="26">
        <f t="shared" si="556"/>
        <v>340</v>
      </c>
      <c r="BC341" s="26">
        <f t="shared" si="556"/>
        <v>1581</v>
      </c>
      <c r="BD341" s="26">
        <f t="shared" ref="BD341" si="557">BD346-BD345-BD344-BD343-BD342</f>
        <v>741</v>
      </c>
      <c r="BE341" s="26">
        <f t="shared" ref="BE341" si="558">BE346-BE345-BE344-BE343-BE342</f>
        <v>244</v>
      </c>
      <c r="BF341" s="26">
        <f t="shared" ref="BF341" si="559">BF346-BF345-BF344-BF343-BF342</f>
        <v>5678</v>
      </c>
      <c r="BG341" s="26">
        <f t="shared" ref="BG341" si="560">BG346-BG345-BG344-BG343-BG342</f>
        <v>383</v>
      </c>
      <c r="BH341" s="26">
        <f t="shared" ref="BH341" si="561">BH346-BH345-BH344-BH343-BH342</f>
        <v>89</v>
      </c>
      <c r="BI341" s="121">
        <f t="shared" si="531"/>
        <v>0.2039143979412163</v>
      </c>
      <c r="BJ341" s="26">
        <v>5.5</v>
      </c>
      <c r="BK341" s="26">
        <v>5.4</v>
      </c>
      <c r="BL341" s="26">
        <v>6.6</v>
      </c>
      <c r="BM341" s="26">
        <v>5.8</v>
      </c>
      <c r="BN341" s="26">
        <v>5.3</v>
      </c>
      <c r="BO341" s="26">
        <v>5.8</v>
      </c>
      <c r="BP341" s="26">
        <v>5.4</v>
      </c>
      <c r="BQ341" s="26">
        <v>6</v>
      </c>
      <c r="BR341" s="26">
        <v>6.1</v>
      </c>
      <c r="BS341" s="26">
        <v>6.6</v>
      </c>
      <c r="BT341" s="26">
        <v>6.7</v>
      </c>
      <c r="BU341" s="26">
        <v>7.4</v>
      </c>
      <c r="BV341" s="26">
        <v>7.2</v>
      </c>
      <c r="BW341" s="26">
        <v>6.4</v>
      </c>
      <c r="BX341" s="26">
        <v>5.5</v>
      </c>
      <c r="BY341" s="26">
        <v>3.7</v>
      </c>
      <c r="BZ341" s="26">
        <v>2.4</v>
      </c>
      <c r="CA341" s="26">
        <v>2.2999999999999998</v>
      </c>
      <c r="CB341" s="115">
        <f t="shared" si="528"/>
        <v>17.5</v>
      </c>
      <c r="CC341" s="115">
        <f t="shared" si="529"/>
        <v>62.300000000000004</v>
      </c>
      <c r="CD341" s="115">
        <f t="shared" si="530"/>
        <v>20.3</v>
      </c>
    </row>
    <row r="342" spans="1:82" x14ac:dyDescent="0.25">
      <c r="A342" s="7" t="s">
        <v>1253</v>
      </c>
      <c r="B342" t="s">
        <v>1254</v>
      </c>
      <c r="C342" s="1" t="s">
        <v>1255</v>
      </c>
      <c r="D342" s="1" t="s">
        <v>2099</v>
      </c>
      <c r="E342" t="s">
        <v>1256</v>
      </c>
      <c r="F342" s="8" t="s">
        <v>1257</v>
      </c>
      <c r="G342" s="8" t="s">
        <v>440</v>
      </c>
      <c r="H342" s="8" t="s">
        <v>1258</v>
      </c>
      <c r="I342" s="8" t="s">
        <v>1259</v>
      </c>
      <c r="J342" s="8">
        <v>5459458</v>
      </c>
      <c r="K342" s="8" t="s">
        <v>252</v>
      </c>
      <c r="L342" s="32">
        <v>0.55020664261024699</v>
      </c>
      <c r="M342" s="1">
        <v>991</v>
      </c>
      <c r="N342" s="102">
        <f t="shared" si="505"/>
        <v>1801.1414680465796</v>
      </c>
      <c r="O342" s="1">
        <v>306</v>
      </c>
      <c r="P342" s="21">
        <v>3.24</v>
      </c>
      <c r="Q342" s="1">
        <v>991</v>
      </c>
      <c r="R342" s="1">
        <v>0</v>
      </c>
      <c r="S342" s="1">
        <v>2</v>
      </c>
      <c r="T342" s="1">
        <v>0</v>
      </c>
      <c r="U342" s="1">
        <v>5</v>
      </c>
      <c r="V342" s="1">
        <v>4</v>
      </c>
      <c r="W342" s="1">
        <v>17</v>
      </c>
      <c r="X342" s="1">
        <v>7</v>
      </c>
      <c r="Y342" s="1">
        <v>2</v>
      </c>
      <c r="Z342" s="1">
        <v>6</v>
      </c>
      <c r="AA342" s="1">
        <v>9</v>
      </c>
      <c r="AB342" s="1">
        <v>33</v>
      </c>
      <c r="AC342" s="1">
        <v>35</v>
      </c>
      <c r="AD342" s="1">
        <v>32</v>
      </c>
      <c r="AE342" s="1">
        <v>78</v>
      </c>
      <c r="AF342" s="1">
        <v>45</v>
      </c>
      <c r="AG342" s="1">
        <v>31</v>
      </c>
      <c r="AH342" s="106">
        <f t="shared" si="540"/>
        <v>6.5359477124183009E-3</v>
      </c>
      <c r="AI342" s="106">
        <f t="shared" si="541"/>
        <v>2.9411764705882353E-2</v>
      </c>
      <c r="AJ342" s="106">
        <f t="shared" si="542"/>
        <v>0.10457516339869281</v>
      </c>
      <c r="AK342" s="6">
        <f t="shared" si="543"/>
        <v>2.9411764705882353E-2</v>
      </c>
      <c r="AL342" s="106">
        <f t="shared" si="544"/>
        <v>0.83006535947712423</v>
      </c>
      <c r="AM342" s="38">
        <v>46113</v>
      </c>
      <c r="AN342" s="38">
        <v>127813</v>
      </c>
      <c r="AO342" s="106">
        <f t="shared" si="545"/>
        <v>0.14052287581699346</v>
      </c>
      <c r="AP342" s="1">
        <v>306</v>
      </c>
      <c r="AQ342" s="1">
        <v>19</v>
      </c>
      <c r="AR342" s="1">
        <v>297</v>
      </c>
      <c r="AS342" s="1">
        <v>9</v>
      </c>
      <c r="AT342" s="1">
        <v>0</v>
      </c>
      <c r="AU342" s="1">
        <v>2</v>
      </c>
      <c r="AV342" s="1">
        <v>0</v>
      </c>
      <c r="AW342" s="1">
        <v>2</v>
      </c>
      <c r="AX342" s="1">
        <v>15</v>
      </c>
      <c r="AY342" s="1">
        <v>8</v>
      </c>
      <c r="AZ342" s="1">
        <v>7</v>
      </c>
      <c r="BA342" s="1">
        <v>4</v>
      </c>
      <c r="BB342" s="1">
        <v>4</v>
      </c>
      <c r="BC342" s="1">
        <v>9</v>
      </c>
      <c r="BD342" s="1">
        <v>6</v>
      </c>
      <c r="BE342" s="1">
        <v>27</v>
      </c>
      <c r="BF342" s="1">
        <v>194</v>
      </c>
      <c r="BG342" s="1">
        <v>17</v>
      </c>
      <c r="BH342" s="1">
        <v>7</v>
      </c>
      <c r="BI342" s="106">
        <f t="shared" si="531"/>
        <v>0.15231788079470199</v>
      </c>
      <c r="BJ342" s="1">
        <v>6</v>
      </c>
      <c r="BK342" s="1">
        <v>9.9</v>
      </c>
      <c r="BL342" s="1">
        <v>15.8</v>
      </c>
      <c r="BM342" s="1">
        <v>4.7</v>
      </c>
      <c r="BN342" s="1">
        <v>7.1</v>
      </c>
      <c r="BO342" s="1">
        <v>2.4</v>
      </c>
      <c r="BP342" s="1">
        <v>3.1</v>
      </c>
      <c r="BQ342" s="1">
        <v>5.9</v>
      </c>
      <c r="BR342" s="1">
        <v>7</v>
      </c>
      <c r="BS342" s="1">
        <v>6</v>
      </c>
      <c r="BT342" s="1">
        <v>2.1</v>
      </c>
      <c r="BU342" s="1">
        <v>7.8</v>
      </c>
      <c r="BV342" s="1">
        <v>4.5</v>
      </c>
      <c r="BW342" s="1">
        <v>4.5999999999999996</v>
      </c>
      <c r="BX342" s="1">
        <v>5.9</v>
      </c>
      <c r="BY342" s="1">
        <v>4.7</v>
      </c>
      <c r="BZ342" s="1">
        <v>2.2999999999999998</v>
      </c>
      <c r="CA342" s="1">
        <v>0.2</v>
      </c>
      <c r="CB342" s="1">
        <f t="shared" si="528"/>
        <v>31.700000000000003</v>
      </c>
      <c r="CC342" s="1">
        <f t="shared" si="529"/>
        <v>50.6</v>
      </c>
      <c r="CD342" s="1">
        <f t="shared" si="530"/>
        <v>17.7</v>
      </c>
    </row>
    <row r="343" spans="1:82" x14ac:dyDescent="0.25">
      <c r="A343" s="7" t="s">
        <v>1287</v>
      </c>
      <c r="B343" t="s">
        <v>1288</v>
      </c>
      <c r="C343" s="1" t="s">
        <v>1289</v>
      </c>
      <c r="D343" s="1" t="s">
        <v>2099</v>
      </c>
      <c r="E343" t="s">
        <v>1256</v>
      </c>
      <c r="F343" s="8" t="s">
        <v>1257</v>
      </c>
      <c r="G343" s="8" t="s">
        <v>440</v>
      </c>
      <c r="H343" s="8" t="s">
        <v>1290</v>
      </c>
      <c r="I343" s="8" t="s">
        <v>1291</v>
      </c>
      <c r="J343" s="8">
        <v>5462140</v>
      </c>
      <c r="K343" s="8" t="s">
        <v>258</v>
      </c>
      <c r="L343" s="32">
        <v>12.309512375276942</v>
      </c>
      <c r="M343" s="1">
        <v>29910</v>
      </c>
      <c r="N343" s="102">
        <f t="shared" si="505"/>
        <v>2429.8281758157036</v>
      </c>
      <c r="O343" s="1">
        <v>13359</v>
      </c>
      <c r="P343" s="21">
        <v>2.21</v>
      </c>
      <c r="Q343" s="1">
        <v>29512</v>
      </c>
      <c r="R343" s="1">
        <v>1307</v>
      </c>
      <c r="S343" s="1">
        <v>791</v>
      </c>
      <c r="T343" s="1">
        <v>1189</v>
      </c>
      <c r="U343" s="1">
        <v>1029</v>
      </c>
      <c r="V343" s="1">
        <v>927</v>
      </c>
      <c r="W343" s="1">
        <v>771</v>
      </c>
      <c r="X343" s="1">
        <v>757</v>
      </c>
      <c r="Y343" s="1">
        <v>861</v>
      </c>
      <c r="Z343" s="1">
        <v>551</v>
      </c>
      <c r="AA343" s="1">
        <v>1051</v>
      </c>
      <c r="AB343" s="1">
        <v>1366</v>
      </c>
      <c r="AC343" s="1">
        <v>1079</v>
      </c>
      <c r="AD343" s="1">
        <v>830</v>
      </c>
      <c r="AE343" s="1">
        <v>407</v>
      </c>
      <c r="AF343" s="1">
        <v>217</v>
      </c>
      <c r="AG343" s="1">
        <v>226</v>
      </c>
      <c r="AH343" s="106">
        <f t="shared" si="540"/>
        <v>0.24605135114903809</v>
      </c>
      <c r="AI343" s="106">
        <f t="shared" si="541"/>
        <v>0.14641814507073883</v>
      </c>
      <c r="AJ343" s="106">
        <f t="shared" si="542"/>
        <v>0.22007635302043566</v>
      </c>
      <c r="AK343" s="6">
        <f t="shared" si="543"/>
        <v>7.8673553409686348E-2</v>
      </c>
      <c r="AL343" s="106">
        <f t="shared" si="544"/>
        <v>0.30878059735010105</v>
      </c>
      <c r="AM343" s="38">
        <v>24262</v>
      </c>
      <c r="AN343" s="38">
        <v>38960</v>
      </c>
      <c r="AO343" s="106">
        <f t="shared" si="545"/>
        <v>0.6125458492402126</v>
      </c>
      <c r="AP343" s="1">
        <v>13359</v>
      </c>
      <c r="AQ343" s="1">
        <v>2082</v>
      </c>
      <c r="AR343" s="1">
        <v>8542</v>
      </c>
      <c r="AS343" s="1">
        <v>4817</v>
      </c>
      <c r="AT343" s="1">
        <v>358</v>
      </c>
      <c r="AU343" s="1">
        <v>351</v>
      </c>
      <c r="AV343" s="1">
        <v>2092</v>
      </c>
      <c r="AW343" s="1">
        <v>962</v>
      </c>
      <c r="AX343" s="1">
        <v>540</v>
      </c>
      <c r="AY343" s="1">
        <v>1176</v>
      </c>
      <c r="AZ343" s="1">
        <v>1180</v>
      </c>
      <c r="BA343" s="1">
        <v>606</v>
      </c>
      <c r="BB343" s="1">
        <v>352</v>
      </c>
      <c r="BC343" s="1">
        <v>2035</v>
      </c>
      <c r="BD343" s="1">
        <v>290</v>
      </c>
      <c r="BE343" s="1">
        <v>87</v>
      </c>
      <c r="BF343" s="1">
        <v>2521</v>
      </c>
      <c r="BG343" s="1">
        <v>148</v>
      </c>
      <c r="BH343" s="1">
        <v>56</v>
      </c>
      <c r="BI343" s="106">
        <f t="shared" si="531"/>
        <v>0.29504469186137683</v>
      </c>
      <c r="BJ343" s="1">
        <v>5.4</v>
      </c>
      <c r="BK343" s="1">
        <v>5.6</v>
      </c>
      <c r="BL343" s="1">
        <v>6.1</v>
      </c>
      <c r="BM343" s="1">
        <v>5.7</v>
      </c>
      <c r="BN343" s="1">
        <v>5.6</v>
      </c>
      <c r="BO343" s="1">
        <v>6.2</v>
      </c>
      <c r="BP343" s="1">
        <v>6.3</v>
      </c>
      <c r="BQ343" s="1">
        <v>6.7</v>
      </c>
      <c r="BR343" s="1">
        <v>5.0999999999999996</v>
      </c>
      <c r="BS343" s="1">
        <v>6.1</v>
      </c>
      <c r="BT343" s="1">
        <v>6</v>
      </c>
      <c r="BU343" s="1">
        <v>6.9</v>
      </c>
      <c r="BV343" s="1">
        <v>7.1</v>
      </c>
      <c r="BW343" s="1">
        <v>7.1</v>
      </c>
      <c r="BX343" s="1">
        <v>5.8</v>
      </c>
      <c r="BY343" s="1">
        <v>3.4</v>
      </c>
      <c r="BZ343" s="1">
        <v>1.9</v>
      </c>
      <c r="CA343" s="1">
        <v>2.9</v>
      </c>
      <c r="CB343" s="1">
        <f t="shared" si="528"/>
        <v>17.100000000000001</v>
      </c>
      <c r="CC343" s="1">
        <f t="shared" si="529"/>
        <v>61.7</v>
      </c>
      <c r="CD343" s="1">
        <f t="shared" si="530"/>
        <v>21.099999999999994</v>
      </c>
    </row>
    <row r="344" spans="1:82" s="18" customFormat="1" x14ac:dyDescent="0.25">
      <c r="A344" s="7" t="s">
        <v>1575</v>
      </c>
      <c r="B344" t="s">
        <v>1576</v>
      </c>
      <c r="C344" s="1" t="s">
        <v>1577</v>
      </c>
      <c r="D344" s="1" t="s">
        <v>2099</v>
      </c>
      <c r="E344" t="s">
        <v>1256</v>
      </c>
      <c r="F344" s="8" t="s">
        <v>1257</v>
      </c>
      <c r="G344" s="8" t="s">
        <v>440</v>
      </c>
      <c r="H344" s="8" t="s">
        <v>1578</v>
      </c>
      <c r="I344" s="8" t="s">
        <v>1579</v>
      </c>
      <c r="J344" s="8">
        <v>5483500</v>
      </c>
      <c r="K344" s="8" t="s">
        <v>314</v>
      </c>
      <c r="L344" s="32">
        <v>3.9445315517592174</v>
      </c>
      <c r="M344" s="1">
        <v>10676</v>
      </c>
      <c r="N344" s="102">
        <f t="shared" si="505"/>
        <v>2706.5317794805374</v>
      </c>
      <c r="O344" s="1">
        <v>4523</v>
      </c>
      <c r="P344" s="21">
        <v>2.33</v>
      </c>
      <c r="Q344" s="1">
        <v>10554</v>
      </c>
      <c r="R344" s="1">
        <v>382</v>
      </c>
      <c r="S344" s="1">
        <v>208</v>
      </c>
      <c r="T344" s="1">
        <v>218</v>
      </c>
      <c r="U344" s="1">
        <v>220</v>
      </c>
      <c r="V344" s="1">
        <v>160</v>
      </c>
      <c r="W344" s="1">
        <v>199</v>
      </c>
      <c r="X344" s="1">
        <v>174</v>
      </c>
      <c r="Y344" s="1">
        <v>200</v>
      </c>
      <c r="Z344" s="1">
        <v>137</v>
      </c>
      <c r="AA344" s="1">
        <v>472</v>
      </c>
      <c r="AB344" s="1">
        <v>413</v>
      </c>
      <c r="AC344" s="1">
        <v>673</v>
      </c>
      <c r="AD344" s="1">
        <v>448</v>
      </c>
      <c r="AE344" s="1">
        <v>223</v>
      </c>
      <c r="AF344" s="1">
        <v>180</v>
      </c>
      <c r="AG344" s="1">
        <v>216</v>
      </c>
      <c r="AH344" s="106">
        <f t="shared" si="540"/>
        <v>0.17864249391996462</v>
      </c>
      <c r="AI344" s="106">
        <f t="shared" si="541"/>
        <v>8.4015034269290301E-2</v>
      </c>
      <c r="AJ344" s="106">
        <f t="shared" si="542"/>
        <v>0.15697545876630556</v>
      </c>
      <c r="AK344" s="6">
        <f t="shared" si="543"/>
        <v>0.10435551625027636</v>
      </c>
      <c r="AL344" s="106">
        <f t="shared" si="544"/>
        <v>0.47601149679416316</v>
      </c>
      <c r="AM344" s="38">
        <v>34020</v>
      </c>
      <c r="AN344" s="38">
        <v>58587</v>
      </c>
      <c r="AO344" s="106">
        <f t="shared" si="545"/>
        <v>0.41963298695556045</v>
      </c>
      <c r="AP344" s="1">
        <v>4523</v>
      </c>
      <c r="AQ344" s="1">
        <v>465</v>
      </c>
      <c r="AR344" s="1">
        <v>3450</v>
      </c>
      <c r="AS344" s="1">
        <v>1073</v>
      </c>
      <c r="AT344" s="1">
        <v>32</v>
      </c>
      <c r="AU344" s="1">
        <v>107</v>
      </c>
      <c r="AV344" s="1">
        <v>544</v>
      </c>
      <c r="AW344" s="1">
        <v>243</v>
      </c>
      <c r="AX344" s="1">
        <v>111</v>
      </c>
      <c r="AY344" s="1">
        <v>187</v>
      </c>
      <c r="AZ344" s="17">
        <v>346</v>
      </c>
      <c r="BA344" s="1">
        <v>127</v>
      </c>
      <c r="BB344" s="1">
        <v>38</v>
      </c>
      <c r="BC344" s="1">
        <v>738</v>
      </c>
      <c r="BD344" s="1">
        <v>126</v>
      </c>
      <c r="BE344" s="1">
        <v>11</v>
      </c>
      <c r="BF344" s="1">
        <v>1633</v>
      </c>
      <c r="BG344" s="1">
        <v>30</v>
      </c>
      <c r="BH344" s="1">
        <v>54</v>
      </c>
      <c r="BI344" s="106">
        <f t="shared" si="531"/>
        <v>0.19274324012017563</v>
      </c>
      <c r="BJ344" s="1">
        <v>5.5</v>
      </c>
      <c r="BK344" s="1">
        <v>5.5</v>
      </c>
      <c r="BL344" s="1">
        <v>5.5</v>
      </c>
      <c r="BM344" s="1">
        <v>6.3</v>
      </c>
      <c r="BN344" s="1">
        <v>5.9</v>
      </c>
      <c r="BO344" s="1">
        <v>5.6</v>
      </c>
      <c r="BP344" s="1">
        <v>5.3</v>
      </c>
      <c r="BQ344" s="1">
        <v>6.2</v>
      </c>
      <c r="BR344" s="1">
        <v>5.8</v>
      </c>
      <c r="BS344" s="1">
        <v>5.5</v>
      </c>
      <c r="BT344" s="1">
        <v>6.9</v>
      </c>
      <c r="BU344" s="1">
        <v>5.4</v>
      </c>
      <c r="BV344" s="1">
        <v>7.3</v>
      </c>
      <c r="BW344" s="1">
        <v>8.1999999999999993</v>
      </c>
      <c r="BX344" s="1">
        <v>4.8</v>
      </c>
      <c r="BY344" s="1">
        <v>3.9</v>
      </c>
      <c r="BZ344" s="1">
        <v>2.7</v>
      </c>
      <c r="CA344" s="1">
        <v>3.8</v>
      </c>
      <c r="CB344" s="1">
        <f t="shared" si="528"/>
        <v>16.5</v>
      </c>
      <c r="CC344" s="1">
        <f t="shared" si="529"/>
        <v>60.199999999999989</v>
      </c>
      <c r="CD344" s="1">
        <f t="shared" si="530"/>
        <v>23.4</v>
      </c>
    </row>
    <row r="345" spans="1:82" x14ac:dyDescent="0.25">
      <c r="A345" s="7" t="s">
        <v>1675</v>
      </c>
      <c r="B345" t="s">
        <v>1676</v>
      </c>
      <c r="C345" s="1" t="s">
        <v>1677</v>
      </c>
      <c r="D345" s="1" t="s">
        <v>2099</v>
      </c>
      <c r="E345" t="s">
        <v>1256</v>
      </c>
      <c r="F345" s="8" t="s">
        <v>1257</v>
      </c>
      <c r="G345" s="8" t="s">
        <v>440</v>
      </c>
      <c r="H345" s="8" t="s">
        <v>1678</v>
      </c>
      <c r="I345" s="8" t="s">
        <v>1679</v>
      </c>
      <c r="J345" s="8">
        <v>5487556</v>
      </c>
      <c r="K345" s="8" t="s">
        <v>333</v>
      </c>
      <c r="L345" s="32">
        <v>1.6469663070901626</v>
      </c>
      <c r="M345" s="1">
        <v>2994</v>
      </c>
      <c r="N345" s="102">
        <f t="shared" si="505"/>
        <v>1817.88782630882</v>
      </c>
      <c r="O345" s="1">
        <v>1332</v>
      </c>
      <c r="P345" s="21">
        <v>2.25</v>
      </c>
      <c r="Q345" s="1">
        <v>2994</v>
      </c>
      <c r="R345" s="1">
        <v>94</v>
      </c>
      <c r="S345" s="1">
        <v>89</v>
      </c>
      <c r="T345" s="1">
        <v>96</v>
      </c>
      <c r="U345" s="1">
        <v>63</v>
      </c>
      <c r="V345" s="1">
        <v>44</v>
      </c>
      <c r="W345" s="1">
        <v>79</v>
      </c>
      <c r="X345" s="1">
        <v>42</v>
      </c>
      <c r="Y345" s="1">
        <v>34</v>
      </c>
      <c r="Z345" s="1">
        <v>33</v>
      </c>
      <c r="AA345" s="1">
        <v>47</v>
      </c>
      <c r="AB345" s="1">
        <v>112</v>
      </c>
      <c r="AC345" s="1">
        <v>238</v>
      </c>
      <c r="AD345" s="1">
        <v>96</v>
      </c>
      <c r="AE345" s="1">
        <v>61</v>
      </c>
      <c r="AF345" s="1">
        <v>73</v>
      </c>
      <c r="AG345" s="1">
        <v>131</v>
      </c>
      <c r="AH345" s="106">
        <f t="shared" si="540"/>
        <v>0.20945945945945946</v>
      </c>
      <c r="AI345" s="106">
        <f t="shared" si="541"/>
        <v>8.0330330330330324E-2</v>
      </c>
      <c r="AJ345" s="106">
        <f t="shared" si="542"/>
        <v>0.14114114114114115</v>
      </c>
      <c r="AK345" s="6">
        <f t="shared" si="543"/>
        <v>3.5285285285285288E-2</v>
      </c>
      <c r="AL345" s="106">
        <f t="shared" si="544"/>
        <v>0.53378378378378377</v>
      </c>
      <c r="AM345" s="38">
        <v>40080</v>
      </c>
      <c r="AN345" s="38">
        <v>70122</v>
      </c>
      <c r="AO345" s="106">
        <f t="shared" si="545"/>
        <v>0.43093093093093093</v>
      </c>
      <c r="AP345" s="1">
        <v>1332</v>
      </c>
      <c r="AQ345" s="1">
        <v>67</v>
      </c>
      <c r="AR345" s="1">
        <v>1229</v>
      </c>
      <c r="AS345" s="1">
        <v>103</v>
      </c>
      <c r="AT345" s="1">
        <v>12</v>
      </c>
      <c r="AU345" s="1">
        <v>64</v>
      </c>
      <c r="AV345" s="1">
        <v>196</v>
      </c>
      <c r="AW345" s="1">
        <v>88</v>
      </c>
      <c r="AX345" s="1">
        <v>13</v>
      </c>
      <c r="AY345" s="1">
        <v>85</v>
      </c>
      <c r="AZ345" s="1">
        <v>64</v>
      </c>
      <c r="BA345" s="1">
        <v>25</v>
      </c>
      <c r="BB345" s="1">
        <v>20</v>
      </c>
      <c r="BC345" s="1">
        <v>92</v>
      </c>
      <c r="BD345" s="1">
        <v>55</v>
      </c>
      <c r="BE345" s="1">
        <v>12</v>
      </c>
      <c r="BF345" s="1">
        <v>590</v>
      </c>
      <c r="BG345" s="1">
        <v>9</v>
      </c>
      <c r="BH345" s="1">
        <v>0</v>
      </c>
      <c r="BI345" s="106">
        <f t="shared" si="531"/>
        <v>0.23622641509433961</v>
      </c>
      <c r="BJ345" s="1">
        <v>4.9000000000000004</v>
      </c>
      <c r="BK345" s="1">
        <v>4</v>
      </c>
      <c r="BL345" s="1">
        <v>9.8000000000000007</v>
      </c>
      <c r="BM345" s="1">
        <v>3.8</v>
      </c>
      <c r="BN345" s="1">
        <v>2</v>
      </c>
      <c r="BO345" s="1">
        <v>8.9</v>
      </c>
      <c r="BP345" s="1">
        <v>2.5</v>
      </c>
      <c r="BQ345" s="1">
        <v>4.3</v>
      </c>
      <c r="BR345" s="1">
        <v>7.5</v>
      </c>
      <c r="BS345" s="1">
        <v>7.7</v>
      </c>
      <c r="BT345" s="1">
        <v>5.9</v>
      </c>
      <c r="BU345" s="1">
        <v>7.8</v>
      </c>
      <c r="BV345" s="1">
        <v>8.1</v>
      </c>
      <c r="BW345" s="1">
        <v>4.2</v>
      </c>
      <c r="BX345" s="1">
        <v>7.6</v>
      </c>
      <c r="BY345" s="1">
        <v>4.0999999999999996</v>
      </c>
      <c r="BZ345" s="1">
        <v>2.9</v>
      </c>
      <c r="CA345" s="1">
        <v>3.8</v>
      </c>
      <c r="CB345" s="1">
        <f t="shared" si="528"/>
        <v>18.700000000000003</v>
      </c>
      <c r="CC345" s="1">
        <f t="shared" si="529"/>
        <v>58.5</v>
      </c>
      <c r="CD345" s="1">
        <f t="shared" si="530"/>
        <v>22.6</v>
      </c>
    </row>
    <row r="346" spans="1:82" s="18" customFormat="1" x14ac:dyDescent="0.25">
      <c r="A346" s="17" t="s">
        <v>107</v>
      </c>
      <c r="B346" s="42" t="s">
        <v>1984</v>
      </c>
      <c r="D346" s="18" t="s">
        <v>2098</v>
      </c>
      <c r="I346" s="110"/>
      <c r="J346" s="110">
        <v>54107</v>
      </c>
      <c r="K346" s="110" t="s">
        <v>106</v>
      </c>
      <c r="L346" s="34">
        <f>SUM(L341:L345)</f>
        <v>376.62852351364239</v>
      </c>
      <c r="M346" s="17">
        <v>84678</v>
      </c>
      <c r="N346" s="19">
        <f t="shared" si="505"/>
        <v>224.83161713303627</v>
      </c>
      <c r="O346" s="17">
        <v>35220</v>
      </c>
      <c r="P346" s="22">
        <v>2.38</v>
      </c>
      <c r="Q346" s="17">
        <v>83696</v>
      </c>
      <c r="R346" s="17">
        <v>2760</v>
      </c>
      <c r="S346" s="17">
        <v>1946</v>
      </c>
      <c r="T346" s="17">
        <v>2229</v>
      </c>
      <c r="U346" s="17">
        <v>1980</v>
      </c>
      <c r="V346" s="17">
        <v>1852</v>
      </c>
      <c r="W346" s="17">
        <v>1827</v>
      </c>
      <c r="X346" s="17">
        <v>1779</v>
      </c>
      <c r="Y346" s="17">
        <v>1651</v>
      </c>
      <c r="Z346" s="17">
        <v>1518</v>
      </c>
      <c r="AA346" s="17">
        <v>2582</v>
      </c>
      <c r="AB346" s="17">
        <v>3505</v>
      </c>
      <c r="AC346" s="17">
        <v>4183</v>
      </c>
      <c r="AD346" s="17">
        <v>3067</v>
      </c>
      <c r="AE346" s="17">
        <v>1639</v>
      </c>
      <c r="AF346" s="17">
        <v>1539</v>
      </c>
      <c r="AG346" s="17">
        <v>1163</v>
      </c>
      <c r="AH346" s="113">
        <f t="shared" si="540"/>
        <v>0.19690516751845541</v>
      </c>
      <c r="AI346" s="113">
        <f t="shared" si="541"/>
        <v>0.10880181714934696</v>
      </c>
      <c r="AJ346" s="113">
        <f t="shared" si="542"/>
        <v>0.19236229415105055</v>
      </c>
      <c r="AK346" s="113">
        <f t="shared" si="543"/>
        <v>7.3310618966496308E-2</v>
      </c>
      <c r="AL346" s="113">
        <f t="shared" si="544"/>
        <v>0.42862010221465074</v>
      </c>
      <c r="AM346" s="37">
        <v>29176</v>
      </c>
      <c r="AN346" s="37">
        <v>50231</v>
      </c>
      <c r="AO346" s="113">
        <f t="shared" si="545"/>
        <v>0.49806927881885293</v>
      </c>
      <c r="AP346" s="17">
        <v>35220</v>
      </c>
      <c r="AQ346" s="17">
        <v>5091</v>
      </c>
      <c r="AR346" s="17">
        <v>25959</v>
      </c>
      <c r="AS346" s="17">
        <v>9261</v>
      </c>
      <c r="AT346" s="17">
        <v>712</v>
      </c>
      <c r="AU346" s="17">
        <v>788</v>
      </c>
      <c r="AV346" s="17">
        <v>4389</v>
      </c>
      <c r="AW346" s="17">
        <v>2120</v>
      </c>
      <c r="AX346" s="17">
        <v>1119</v>
      </c>
      <c r="AY346" s="17">
        <v>2237</v>
      </c>
      <c r="AZ346" s="17">
        <v>2831</v>
      </c>
      <c r="BA346" s="17">
        <v>1061</v>
      </c>
      <c r="BB346" s="17">
        <v>754</v>
      </c>
      <c r="BC346" s="17">
        <v>4455</v>
      </c>
      <c r="BD346" s="17">
        <v>1218</v>
      </c>
      <c r="BE346" s="17">
        <v>381</v>
      </c>
      <c r="BF346" s="17">
        <v>10616</v>
      </c>
      <c r="BG346" s="17">
        <v>587</v>
      </c>
      <c r="BH346" s="17">
        <v>206</v>
      </c>
      <c r="BI346" s="113">
        <f t="shared" si="531"/>
        <v>0.23800561629921729</v>
      </c>
      <c r="BJ346" s="17">
        <v>5.5</v>
      </c>
      <c r="BK346" s="17">
        <v>5.4</v>
      </c>
      <c r="BL346" s="17">
        <v>6.6</v>
      </c>
      <c r="BM346" s="17">
        <v>5.8</v>
      </c>
      <c r="BN346" s="17">
        <v>5.3</v>
      </c>
      <c r="BO346" s="17">
        <v>5.8</v>
      </c>
      <c r="BP346" s="17">
        <v>5.4</v>
      </c>
      <c r="BQ346" s="17">
        <v>6</v>
      </c>
      <c r="BR346" s="17">
        <v>6.1</v>
      </c>
      <c r="BS346" s="17">
        <v>6.6</v>
      </c>
      <c r="BT346" s="17">
        <v>6.7</v>
      </c>
      <c r="BU346" s="17">
        <v>7.4</v>
      </c>
      <c r="BV346" s="17">
        <v>7.2</v>
      </c>
      <c r="BW346" s="17">
        <v>6.4</v>
      </c>
      <c r="BX346" s="17">
        <v>5.5</v>
      </c>
      <c r="BY346" s="17">
        <v>3.7</v>
      </c>
      <c r="BZ346" s="17">
        <v>2.4</v>
      </c>
      <c r="CA346" s="17">
        <v>2.2999999999999998</v>
      </c>
      <c r="CB346" s="112">
        <f t="shared" si="528"/>
        <v>17.5</v>
      </c>
      <c r="CC346" s="112">
        <f t="shared" si="529"/>
        <v>62.300000000000004</v>
      </c>
      <c r="CD346" s="112">
        <f t="shared" si="530"/>
        <v>20.3</v>
      </c>
    </row>
    <row r="347" spans="1:82" s="25" customFormat="1" x14ac:dyDescent="0.25">
      <c r="A347" s="24" t="s">
        <v>1920</v>
      </c>
      <c r="B347" s="25" t="s">
        <v>1921</v>
      </c>
      <c r="C347" s="26" t="s">
        <v>1922</v>
      </c>
      <c r="D347" s="26" t="s">
        <v>2097</v>
      </c>
      <c r="E347" s="25" t="s">
        <v>1217</v>
      </c>
      <c r="F347" s="27" t="s">
        <v>1218</v>
      </c>
      <c r="G347" s="27" t="s">
        <v>440</v>
      </c>
      <c r="H347" s="27" t="s">
        <v>1923</v>
      </c>
      <c r="I347" s="27" t="s">
        <v>1924</v>
      </c>
      <c r="J347" s="27" t="s">
        <v>1978</v>
      </c>
      <c r="K347" s="27" t="s">
        <v>1978</v>
      </c>
      <c r="L347" s="33">
        <v>497.53760711501315</v>
      </c>
      <c r="M347" s="26">
        <f>M351-M350-M349-M348</f>
        <v>17522</v>
      </c>
      <c r="N347" s="29">
        <f t="shared" si="505"/>
        <v>35.217438339187758</v>
      </c>
      <c r="O347" s="26">
        <f>O351-O350-O349-O348</f>
        <v>6409</v>
      </c>
      <c r="P347" s="28">
        <f>Q347/O347</f>
        <v>2.7261663286004056</v>
      </c>
      <c r="Q347" s="26">
        <f>Q351-Q350-Q349-Q348</f>
        <v>17472</v>
      </c>
      <c r="R347" s="26">
        <f>R351-R350-R349-R348</f>
        <v>596</v>
      </c>
      <c r="S347" s="26">
        <f t="shared" ref="S347:AG347" si="562">S351-S350-S349-S348</f>
        <v>579</v>
      </c>
      <c r="T347" s="26">
        <f t="shared" si="562"/>
        <v>489</v>
      </c>
      <c r="U347" s="26">
        <f t="shared" si="562"/>
        <v>318</v>
      </c>
      <c r="V347" s="26">
        <f t="shared" si="562"/>
        <v>325</v>
      </c>
      <c r="W347" s="26">
        <f t="shared" si="562"/>
        <v>444</v>
      </c>
      <c r="X347" s="26">
        <f t="shared" si="562"/>
        <v>335</v>
      </c>
      <c r="Y347" s="26">
        <f t="shared" si="562"/>
        <v>195</v>
      </c>
      <c r="Z347" s="26">
        <f t="shared" si="562"/>
        <v>472</v>
      </c>
      <c r="AA347" s="26">
        <f t="shared" si="562"/>
        <v>447</v>
      </c>
      <c r="AB347" s="26">
        <f t="shared" si="562"/>
        <v>634</v>
      </c>
      <c r="AC347" s="26">
        <f t="shared" si="562"/>
        <v>739</v>
      </c>
      <c r="AD347" s="26">
        <f t="shared" si="562"/>
        <v>366</v>
      </c>
      <c r="AE347" s="26">
        <f t="shared" si="562"/>
        <v>306</v>
      </c>
      <c r="AF347" s="26">
        <f t="shared" si="562"/>
        <v>126</v>
      </c>
      <c r="AG347" s="26">
        <f t="shared" si="562"/>
        <v>38</v>
      </c>
      <c r="AH347" s="121">
        <f t="shared" si="540"/>
        <v>0.25963488843813387</v>
      </c>
      <c r="AI347" s="121">
        <f t="shared" si="541"/>
        <v>0.10032766422218754</v>
      </c>
      <c r="AJ347" s="121">
        <f t="shared" si="542"/>
        <v>0.22562022156342643</v>
      </c>
      <c r="AK347" s="122">
        <f t="shared" si="543"/>
        <v>6.9745670151349665E-2</v>
      </c>
      <c r="AL347" s="121">
        <f t="shared" si="544"/>
        <v>0.34467155562490248</v>
      </c>
      <c r="AM347" s="39">
        <v>22237</v>
      </c>
      <c r="AN347" s="39">
        <v>44630</v>
      </c>
      <c r="AO347" s="121">
        <f t="shared" si="545"/>
        <v>0.58558277422374783</v>
      </c>
      <c r="AP347" s="26">
        <f>AP351-AP350-AP349-AP348</f>
        <v>6409</v>
      </c>
      <c r="AQ347" s="26">
        <f t="shared" ref="AQ347:AS347" si="563">AQ351-AQ350-AQ349-AQ348</f>
        <v>1791</v>
      </c>
      <c r="AR347" s="26">
        <f t="shared" si="563"/>
        <v>5479</v>
      </c>
      <c r="AS347" s="26">
        <f t="shared" si="563"/>
        <v>930</v>
      </c>
      <c r="AT347" s="26">
        <f>AT351-AT350-AT349-AT348</f>
        <v>235</v>
      </c>
      <c r="AU347" s="26">
        <f t="shared" ref="AU347:BC347" si="564">AU351-AU350-AU349-AU348</f>
        <v>415</v>
      </c>
      <c r="AV347" s="26">
        <f t="shared" si="564"/>
        <v>837</v>
      </c>
      <c r="AW347" s="26">
        <f t="shared" si="564"/>
        <v>612</v>
      </c>
      <c r="AX347" s="26">
        <f t="shared" si="564"/>
        <v>285</v>
      </c>
      <c r="AY347" s="26">
        <f t="shared" si="564"/>
        <v>157</v>
      </c>
      <c r="AZ347" s="26">
        <f t="shared" si="564"/>
        <v>848</v>
      </c>
      <c r="BA347" s="26">
        <f t="shared" si="564"/>
        <v>62</v>
      </c>
      <c r="BB347" s="26">
        <f t="shared" si="564"/>
        <v>63</v>
      </c>
      <c r="BC347" s="26">
        <f t="shared" si="564"/>
        <v>906</v>
      </c>
      <c r="BD347" s="26">
        <f t="shared" ref="BD347" si="565">BD351-BD350-BD349-BD348</f>
        <v>143</v>
      </c>
      <c r="BE347" s="26">
        <f t="shared" ref="BE347" si="566">BE351-BE350-BE349-BE348</f>
        <v>0</v>
      </c>
      <c r="BF347" s="26">
        <f t="shared" ref="BF347" si="567">BF351-BF350-BF349-BF348</f>
        <v>1430</v>
      </c>
      <c r="BG347" s="26">
        <f t="shared" ref="BG347" si="568">BG351-BG350-BG349-BG348</f>
        <v>14</v>
      </c>
      <c r="BH347" s="26">
        <f t="shared" ref="BH347" si="569">BH351-BH350-BH349-BH348</f>
        <v>15</v>
      </c>
      <c r="BI347" s="121">
        <f t="shared" si="531"/>
        <v>0.17801394885420127</v>
      </c>
      <c r="BJ347" s="26">
        <v>5.2</v>
      </c>
      <c r="BK347" s="26">
        <v>5.6</v>
      </c>
      <c r="BL347" s="26">
        <v>6</v>
      </c>
      <c r="BM347" s="26">
        <v>5.7</v>
      </c>
      <c r="BN347" s="26">
        <v>4.7</v>
      </c>
      <c r="BO347" s="26">
        <v>5.3</v>
      </c>
      <c r="BP347" s="26">
        <v>5</v>
      </c>
      <c r="BQ347" s="26">
        <v>5.5</v>
      </c>
      <c r="BR347" s="26">
        <v>7.1</v>
      </c>
      <c r="BS347" s="26">
        <v>6.8</v>
      </c>
      <c r="BT347" s="26">
        <v>6.4</v>
      </c>
      <c r="BU347" s="26">
        <v>6.8</v>
      </c>
      <c r="BV347" s="26">
        <v>8.1</v>
      </c>
      <c r="BW347" s="26">
        <v>8.4</v>
      </c>
      <c r="BX347" s="26">
        <v>5.8</v>
      </c>
      <c r="BY347" s="26">
        <v>3.2</v>
      </c>
      <c r="BZ347" s="26">
        <v>1.6</v>
      </c>
      <c r="CA347" s="26">
        <v>2.8</v>
      </c>
      <c r="CB347" s="115">
        <f t="shared" si="528"/>
        <v>16.8</v>
      </c>
      <c r="CC347" s="115">
        <f t="shared" si="529"/>
        <v>61.399999999999991</v>
      </c>
      <c r="CD347" s="115">
        <f t="shared" si="530"/>
        <v>21.8</v>
      </c>
    </row>
    <row r="348" spans="1:82" x14ac:dyDescent="0.25">
      <c r="A348" s="7" t="s">
        <v>1214</v>
      </c>
      <c r="B348" t="s">
        <v>1215</v>
      </c>
      <c r="C348" s="1" t="s">
        <v>1216</v>
      </c>
      <c r="D348" s="1" t="s">
        <v>2099</v>
      </c>
      <c r="E348" t="s">
        <v>1217</v>
      </c>
      <c r="F348" s="8" t="s">
        <v>1218</v>
      </c>
      <c r="G348" s="8" t="s">
        <v>440</v>
      </c>
      <c r="H348" s="8" t="s">
        <v>1219</v>
      </c>
      <c r="I348" s="8" t="s">
        <v>1220</v>
      </c>
      <c r="J348" s="8">
        <v>5457148</v>
      </c>
      <c r="K348" s="8" t="s">
        <v>245</v>
      </c>
      <c r="L348" s="32">
        <v>1.8884643584429102</v>
      </c>
      <c r="M348" s="1">
        <v>2255</v>
      </c>
      <c r="N348" s="102">
        <f t="shared" si="505"/>
        <v>1194.0919032537677</v>
      </c>
      <c r="O348" s="1">
        <v>716</v>
      </c>
      <c r="P348" s="21">
        <v>3.15</v>
      </c>
      <c r="Q348" s="1">
        <v>2255</v>
      </c>
      <c r="R348" s="1">
        <v>67</v>
      </c>
      <c r="S348" s="1">
        <v>50</v>
      </c>
      <c r="T348" s="1">
        <v>29</v>
      </c>
      <c r="U348" s="1">
        <v>11</v>
      </c>
      <c r="V348" s="1">
        <v>50</v>
      </c>
      <c r="W348" s="1">
        <v>21</v>
      </c>
      <c r="X348" s="1">
        <v>21</v>
      </c>
      <c r="Y348" s="1">
        <v>35</v>
      </c>
      <c r="Z348" s="1">
        <v>14</v>
      </c>
      <c r="AA348" s="1">
        <v>29</v>
      </c>
      <c r="AB348" s="1">
        <v>65</v>
      </c>
      <c r="AC348" s="1">
        <v>108</v>
      </c>
      <c r="AD348" s="1">
        <v>117</v>
      </c>
      <c r="AE348" s="1">
        <v>66</v>
      </c>
      <c r="AF348" s="1">
        <v>19</v>
      </c>
      <c r="AG348" s="1">
        <v>14</v>
      </c>
      <c r="AH348" s="106">
        <f t="shared" si="540"/>
        <v>0.20391061452513967</v>
      </c>
      <c r="AI348" s="106">
        <f t="shared" si="541"/>
        <v>8.5195530726256977E-2</v>
      </c>
      <c r="AJ348" s="106">
        <f t="shared" si="542"/>
        <v>0.1270949720670391</v>
      </c>
      <c r="AK348" s="6">
        <f t="shared" si="543"/>
        <v>4.0502793296089384E-2</v>
      </c>
      <c r="AL348" s="106">
        <f t="shared" si="544"/>
        <v>0.54329608938547491</v>
      </c>
      <c r="AM348" s="38">
        <v>29718</v>
      </c>
      <c r="AN348" s="38">
        <v>64000</v>
      </c>
      <c r="AO348" s="106">
        <f t="shared" si="545"/>
        <v>0.41620111731843573</v>
      </c>
      <c r="AP348" s="1">
        <v>716</v>
      </c>
      <c r="AQ348" s="1">
        <v>244</v>
      </c>
      <c r="AR348" s="1">
        <v>623</v>
      </c>
      <c r="AS348" s="1">
        <v>93</v>
      </c>
      <c r="AT348" s="1">
        <v>0</v>
      </c>
      <c r="AU348" s="1">
        <v>8</v>
      </c>
      <c r="AV348" s="1">
        <v>103</v>
      </c>
      <c r="AW348" s="1">
        <v>57</v>
      </c>
      <c r="AX348" s="1">
        <v>10</v>
      </c>
      <c r="AY348" s="1">
        <v>15</v>
      </c>
      <c r="AZ348" s="1">
        <v>53</v>
      </c>
      <c r="BA348" s="1">
        <v>15</v>
      </c>
      <c r="BB348" s="1">
        <v>0</v>
      </c>
      <c r="BC348" s="1">
        <v>69</v>
      </c>
      <c r="BD348" s="1">
        <v>21</v>
      </c>
      <c r="BE348" s="1">
        <v>0</v>
      </c>
      <c r="BF348" s="1">
        <v>324</v>
      </c>
      <c r="BG348" s="1">
        <v>0</v>
      </c>
      <c r="BH348" s="1">
        <v>0</v>
      </c>
      <c r="BI348" s="106">
        <f t="shared" si="531"/>
        <v>0.17481481481481481</v>
      </c>
      <c r="BJ348" s="1">
        <v>2.7</v>
      </c>
      <c r="BK348" s="1">
        <v>4.4000000000000004</v>
      </c>
      <c r="BL348" s="1">
        <v>9</v>
      </c>
      <c r="BM348" s="1">
        <v>5.9</v>
      </c>
      <c r="BN348" s="1">
        <v>8.1999999999999993</v>
      </c>
      <c r="BO348" s="1">
        <v>6.4</v>
      </c>
      <c r="BP348" s="1">
        <v>5</v>
      </c>
      <c r="BQ348" s="1">
        <v>11.4</v>
      </c>
      <c r="BR348" s="1">
        <v>5.3</v>
      </c>
      <c r="BS348" s="1">
        <v>8.3000000000000007</v>
      </c>
      <c r="BT348" s="1">
        <v>3.9</v>
      </c>
      <c r="BU348" s="1">
        <v>2.8</v>
      </c>
      <c r="BV348" s="1">
        <v>5.2</v>
      </c>
      <c r="BW348" s="1">
        <v>10.4</v>
      </c>
      <c r="BX348" s="1">
        <v>6.1</v>
      </c>
      <c r="BY348" s="1">
        <v>2.1</v>
      </c>
      <c r="BZ348" s="1">
        <v>2</v>
      </c>
      <c r="CA348" s="1">
        <v>0.9</v>
      </c>
      <c r="CB348" s="1">
        <f t="shared" si="528"/>
        <v>16.100000000000001</v>
      </c>
      <c r="CC348" s="1">
        <f t="shared" si="529"/>
        <v>62.4</v>
      </c>
      <c r="CD348" s="1">
        <f t="shared" si="530"/>
        <v>21.5</v>
      </c>
    </row>
    <row r="349" spans="1:82" s="18" customFormat="1" x14ac:dyDescent="0.25">
      <c r="A349" s="7" t="s">
        <v>1275</v>
      </c>
      <c r="B349" t="s">
        <v>1276</v>
      </c>
      <c r="C349" s="1" t="s">
        <v>1277</v>
      </c>
      <c r="D349" s="1" t="s">
        <v>2099</v>
      </c>
      <c r="E349" t="s">
        <v>1217</v>
      </c>
      <c r="F349" s="8" t="s">
        <v>1218</v>
      </c>
      <c r="G349" s="8" t="s">
        <v>440</v>
      </c>
      <c r="H349" s="8" t="s">
        <v>1278</v>
      </c>
      <c r="I349" s="8" t="s">
        <v>1279</v>
      </c>
      <c r="J349" s="8">
        <v>5460364</v>
      </c>
      <c r="K349" s="8" t="s">
        <v>256</v>
      </c>
      <c r="L349" s="32">
        <v>1.330228356476959</v>
      </c>
      <c r="M349" s="1">
        <v>1347</v>
      </c>
      <c r="N349" s="102">
        <f t="shared" si="505"/>
        <v>1012.6080935212206</v>
      </c>
      <c r="O349" s="1">
        <v>507</v>
      </c>
      <c r="P349" s="21">
        <v>2.66</v>
      </c>
      <c r="Q349" s="1">
        <v>1347</v>
      </c>
      <c r="R349" s="1">
        <v>68</v>
      </c>
      <c r="S349" s="1">
        <v>23</v>
      </c>
      <c r="T349" s="1">
        <v>43</v>
      </c>
      <c r="U349" s="1">
        <v>34</v>
      </c>
      <c r="V349" s="1">
        <v>64</v>
      </c>
      <c r="W349" s="1">
        <v>23</v>
      </c>
      <c r="X349" s="1">
        <v>0</v>
      </c>
      <c r="Y349" s="1">
        <v>11</v>
      </c>
      <c r="Z349" s="1">
        <v>19</v>
      </c>
      <c r="AA349" s="1">
        <v>73</v>
      </c>
      <c r="AB349" s="1">
        <v>60</v>
      </c>
      <c r="AC349" s="1">
        <v>30</v>
      </c>
      <c r="AD349" s="1">
        <v>35</v>
      </c>
      <c r="AE349" s="1">
        <v>0</v>
      </c>
      <c r="AF349" s="1">
        <v>12</v>
      </c>
      <c r="AG349" s="1">
        <v>12</v>
      </c>
      <c r="AH349" s="106">
        <f t="shared" si="540"/>
        <v>0.26429980276134124</v>
      </c>
      <c r="AI349" s="106">
        <f t="shared" si="541"/>
        <v>0.1932938856015779</v>
      </c>
      <c r="AJ349" s="106">
        <f t="shared" si="542"/>
        <v>0.10453648915187377</v>
      </c>
      <c r="AK349" s="6">
        <f t="shared" si="543"/>
        <v>0.14398422090729784</v>
      </c>
      <c r="AL349" s="106">
        <f t="shared" si="544"/>
        <v>0.29388560157790927</v>
      </c>
      <c r="AM349" s="38">
        <v>30473</v>
      </c>
      <c r="AN349" s="38">
        <v>34688</v>
      </c>
      <c r="AO349" s="106">
        <f t="shared" si="545"/>
        <v>0.56213017751479288</v>
      </c>
      <c r="AP349" s="1">
        <v>507</v>
      </c>
      <c r="AQ349" s="1">
        <v>89</v>
      </c>
      <c r="AR349" s="1">
        <v>400</v>
      </c>
      <c r="AS349" s="1">
        <v>107</v>
      </c>
      <c r="AT349" s="1">
        <v>8</v>
      </c>
      <c r="AU349" s="1">
        <v>34</v>
      </c>
      <c r="AV349" s="1">
        <v>56</v>
      </c>
      <c r="AW349" s="1">
        <v>90</v>
      </c>
      <c r="AX349" s="1">
        <v>9</v>
      </c>
      <c r="AY349" s="1">
        <v>22</v>
      </c>
      <c r="AZ349" s="17">
        <v>17</v>
      </c>
      <c r="BA349" s="1">
        <v>13</v>
      </c>
      <c r="BB349" s="1">
        <v>0</v>
      </c>
      <c r="BC349" s="1">
        <v>111</v>
      </c>
      <c r="BD349" s="1">
        <v>13</v>
      </c>
      <c r="BE349" s="1">
        <v>0</v>
      </c>
      <c r="BF349" s="1">
        <v>89</v>
      </c>
      <c r="BG349" s="1">
        <v>0</v>
      </c>
      <c r="BH349" s="1">
        <v>0</v>
      </c>
      <c r="BI349" s="106">
        <f t="shared" si="531"/>
        <v>0.16883116883116883</v>
      </c>
      <c r="BJ349" s="1">
        <v>1.6</v>
      </c>
      <c r="BK349" s="1">
        <v>6.7</v>
      </c>
      <c r="BL349" s="1">
        <v>1.1000000000000001</v>
      </c>
      <c r="BM349" s="1">
        <v>2.5</v>
      </c>
      <c r="BN349" s="1">
        <v>9</v>
      </c>
      <c r="BO349" s="1">
        <v>5</v>
      </c>
      <c r="BP349" s="1">
        <v>6.5</v>
      </c>
      <c r="BQ349" s="1">
        <v>5.7</v>
      </c>
      <c r="BR349" s="1">
        <v>7.7</v>
      </c>
      <c r="BS349" s="1">
        <v>7</v>
      </c>
      <c r="BT349" s="1">
        <v>10.4</v>
      </c>
      <c r="BU349" s="1">
        <v>10.7</v>
      </c>
      <c r="BV349" s="1">
        <v>5.6</v>
      </c>
      <c r="BW349" s="1">
        <v>6.5</v>
      </c>
      <c r="BX349" s="1">
        <v>6.8</v>
      </c>
      <c r="BY349" s="1">
        <v>5.9</v>
      </c>
      <c r="BZ349" s="1">
        <v>0.9</v>
      </c>
      <c r="CA349" s="1">
        <v>0.3</v>
      </c>
      <c r="CB349" s="1">
        <f t="shared" si="528"/>
        <v>9.4</v>
      </c>
      <c r="CC349" s="1">
        <f t="shared" si="529"/>
        <v>70.099999999999994</v>
      </c>
      <c r="CD349" s="1">
        <f t="shared" si="530"/>
        <v>20.400000000000002</v>
      </c>
    </row>
    <row r="350" spans="1:82" x14ac:dyDescent="0.25">
      <c r="A350" s="7" t="s">
        <v>1338</v>
      </c>
      <c r="B350" t="s">
        <v>1339</v>
      </c>
      <c r="C350" s="1" t="s">
        <v>1340</v>
      </c>
      <c r="D350" s="1" t="s">
        <v>2099</v>
      </c>
      <c r="E350" t="s">
        <v>1217</v>
      </c>
      <c r="F350" s="8" t="s">
        <v>1218</v>
      </c>
      <c r="G350" s="8" t="s">
        <v>440</v>
      </c>
      <c r="H350" s="8" t="s">
        <v>1341</v>
      </c>
      <c r="I350" s="8" t="s">
        <v>1342</v>
      </c>
      <c r="J350" s="8">
        <v>5463940</v>
      </c>
      <c r="K350" s="8" t="s">
        <v>268</v>
      </c>
      <c r="L350" s="32">
        <v>0.80878710001690457</v>
      </c>
      <c r="M350" s="1">
        <v>457</v>
      </c>
      <c r="N350" s="102">
        <f t="shared" si="505"/>
        <v>565.04363137152927</v>
      </c>
      <c r="O350" s="1">
        <v>163</v>
      </c>
      <c r="P350" s="21">
        <v>2.73</v>
      </c>
      <c r="Q350" s="1">
        <v>445</v>
      </c>
      <c r="R350" s="1">
        <v>32</v>
      </c>
      <c r="S350" s="1">
        <v>8</v>
      </c>
      <c r="T350" s="1">
        <v>14</v>
      </c>
      <c r="U350" s="1">
        <v>14</v>
      </c>
      <c r="V350" s="1">
        <v>3</v>
      </c>
      <c r="W350" s="1">
        <v>12</v>
      </c>
      <c r="X350" s="1">
        <v>6</v>
      </c>
      <c r="Y350" s="1">
        <v>4</v>
      </c>
      <c r="Z350" s="1">
        <v>13</v>
      </c>
      <c r="AA350" s="1">
        <v>10</v>
      </c>
      <c r="AB350" s="1">
        <v>29</v>
      </c>
      <c r="AC350" s="1">
        <v>5</v>
      </c>
      <c r="AD350" s="1">
        <v>0</v>
      </c>
      <c r="AE350" s="1">
        <v>8</v>
      </c>
      <c r="AF350" s="1">
        <v>5</v>
      </c>
      <c r="AG350" s="1">
        <v>0</v>
      </c>
      <c r="AH350" s="106">
        <f t="shared" si="540"/>
        <v>0.33128834355828218</v>
      </c>
      <c r="AI350" s="106">
        <f t="shared" si="541"/>
        <v>0.10429447852760736</v>
      </c>
      <c r="AJ350" s="106">
        <f t="shared" si="542"/>
        <v>0.21472392638036811</v>
      </c>
      <c r="AK350" s="6">
        <f t="shared" si="543"/>
        <v>6.1349693251533742E-2</v>
      </c>
      <c r="AL350" s="106">
        <f t="shared" si="544"/>
        <v>0.28834355828220859</v>
      </c>
      <c r="AM350" s="38">
        <v>18560</v>
      </c>
      <c r="AN350" s="38">
        <v>34375</v>
      </c>
      <c r="AO350" s="106">
        <f t="shared" si="545"/>
        <v>0.65030674846625769</v>
      </c>
      <c r="AP350" s="1">
        <v>163</v>
      </c>
      <c r="AQ350" s="1">
        <v>142</v>
      </c>
      <c r="AR350" s="1">
        <v>141</v>
      </c>
      <c r="AS350" s="1">
        <v>22</v>
      </c>
      <c r="AT350" s="1">
        <v>0</v>
      </c>
      <c r="AU350" s="1">
        <v>0</v>
      </c>
      <c r="AV350" s="1">
        <v>38</v>
      </c>
      <c r="AW350" s="1">
        <v>14</v>
      </c>
      <c r="AX350" s="1">
        <v>0</v>
      </c>
      <c r="AY350" s="1">
        <v>15</v>
      </c>
      <c r="AZ350" s="1">
        <v>17</v>
      </c>
      <c r="BA350" s="1">
        <v>6</v>
      </c>
      <c r="BB350" s="1">
        <v>0</v>
      </c>
      <c r="BC350" s="1">
        <v>27</v>
      </c>
      <c r="BD350" s="1">
        <v>12</v>
      </c>
      <c r="BE350" s="1">
        <v>0</v>
      </c>
      <c r="BF350" s="1">
        <v>13</v>
      </c>
      <c r="BG350" s="1">
        <v>0</v>
      </c>
      <c r="BH350" s="1">
        <v>0</v>
      </c>
      <c r="BI350" s="106">
        <f t="shared" si="531"/>
        <v>0.37323943661971831</v>
      </c>
      <c r="BJ350" s="1">
        <v>4.5999999999999996</v>
      </c>
      <c r="BK350" s="1">
        <v>9.8000000000000007</v>
      </c>
      <c r="BL350" s="1">
        <v>6.1</v>
      </c>
      <c r="BM350" s="1">
        <v>4.8</v>
      </c>
      <c r="BN350" s="1">
        <v>2</v>
      </c>
      <c r="BO350" s="1">
        <v>1.8</v>
      </c>
      <c r="BP350" s="1">
        <v>1.1000000000000001</v>
      </c>
      <c r="BQ350" s="1">
        <v>7.9</v>
      </c>
      <c r="BR350" s="1">
        <v>9.8000000000000007</v>
      </c>
      <c r="BS350" s="1">
        <v>4.4000000000000004</v>
      </c>
      <c r="BT350" s="1">
        <v>3.5</v>
      </c>
      <c r="BU350" s="1">
        <v>0.9</v>
      </c>
      <c r="BV350" s="1">
        <v>8.5</v>
      </c>
      <c r="BW350" s="1">
        <v>8.5</v>
      </c>
      <c r="BX350" s="1">
        <v>4.2</v>
      </c>
      <c r="BY350" s="1">
        <v>6.3</v>
      </c>
      <c r="BZ350" s="1">
        <v>6.8</v>
      </c>
      <c r="CA350" s="1">
        <v>9</v>
      </c>
      <c r="CB350" s="1">
        <f t="shared" si="528"/>
        <v>20.5</v>
      </c>
      <c r="CC350" s="1">
        <f t="shared" si="529"/>
        <v>44.7</v>
      </c>
      <c r="CD350" s="1">
        <f t="shared" si="530"/>
        <v>34.799999999999997</v>
      </c>
    </row>
    <row r="351" spans="1:82" s="18" customFormat="1" x14ac:dyDescent="0.25">
      <c r="A351" s="17" t="s">
        <v>109</v>
      </c>
      <c r="B351" s="42" t="s">
        <v>1984</v>
      </c>
      <c r="D351" s="18" t="s">
        <v>2098</v>
      </c>
      <c r="I351" s="110"/>
      <c r="J351" s="110">
        <v>54109</v>
      </c>
      <c r="K351" s="110" t="s">
        <v>108</v>
      </c>
      <c r="L351" s="34">
        <f>SUM(L347:L350)</f>
        <v>501.56508692994987</v>
      </c>
      <c r="M351" s="17">
        <v>21581</v>
      </c>
      <c r="N351" s="19">
        <f t="shared" si="505"/>
        <v>43.027317017011733</v>
      </c>
      <c r="O351" s="17">
        <v>7795</v>
      </c>
      <c r="P351" s="22">
        <v>2.76</v>
      </c>
      <c r="Q351" s="17">
        <v>21519</v>
      </c>
      <c r="R351" s="17">
        <v>763</v>
      </c>
      <c r="S351" s="17">
        <v>660</v>
      </c>
      <c r="T351" s="17">
        <v>575</v>
      </c>
      <c r="U351" s="17">
        <v>377</v>
      </c>
      <c r="V351" s="17">
        <v>442</v>
      </c>
      <c r="W351" s="17">
        <v>500</v>
      </c>
      <c r="X351" s="17">
        <v>362</v>
      </c>
      <c r="Y351" s="17">
        <v>245</v>
      </c>
      <c r="Z351" s="17">
        <v>518</v>
      </c>
      <c r="AA351" s="17">
        <v>559</v>
      </c>
      <c r="AB351" s="17">
        <v>788</v>
      </c>
      <c r="AC351" s="17">
        <v>882</v>
      </c>
      <c r="AD351" s="17">
        <v>518</v>
      </c>
      <c r="AE351" s="17">
        <v>380</v>
      </c>
      <c r="AF351" s="17">
        <v>162</v>
      </c>
      <c r="AG351" s="17">
        <v>64</v>
      </c>
      <c r="AH351" s="113">
        <f t="shared" si="540"/>
        <v>0.25631815266196278</v>
      </c>
      <c r="AI351" s="113">
        <f t="shared" si="541"/>
        <v>0.1050673508659397</v>
      </c>
      <c r="AJ351" s="113">
        <f t="shared" si="542"/>
        <v>0.20846696600384862</v>
      </c>
      <c r="AK351" s="113">
        <f t="shared" si="543"/>
        <v>7.1712636305323929E-2</v>
      </c>
      <c r="AL351" s="113">
        <f t="shared" si="544"/>
        <v>0.35843489416292496</v>
      </c>
      <c r="AM351" s="37">
        <v>22237</v>
      </c>
      <c r="AN351" s="37">
        <v>44630</v>
      </c>
      <c r="AO351" s="113">
        <f t="shared" si="545"/>
        <v>0.56985246953175117</v>
      </c>
      <c r="AP351" s="17">
        <v>7795</v>
      </c>
      <c r="AQ351" s="17">
        <v>2266</v>
      </c>
      <c r="AR351" s="17">
        <v>6643</v>
      </c>
      <c r="AS351" s="17">
        <v>1152</v>
      </c>
      <c r="AT351" s="17">
        <v>243</v>
      </c>
      <c r="AU351" s="17">
        <v>457</v>
      </c>
      <c r="AV351" s="17">
        <v>1034</v>
      </c>
      <c r="AW351" s="17">
        <v>773</v>
      </c>
      <c r="AX351" s="17">
        <v>304</v>
      </c>
      <c r="AY351" s="17">
        <v>209</v>
      </c>
      <c r="AZ351" s="17">
        <v>935</v>
      </c>
      <c r="BA351" s="17">
        <v>96</v>
      </c>
      <c r="BB351" s="17">
        <v>63</v>
      </c>
      <c r="BC351" s="17">
        <v>1113</v>
      </c>
      <c r="BD351" s="17">
        <v>189</v>
      </c>
      <c r="BE351" s="17">
        <v>0</v>
      </c>
      <c r="BF351" s="17">
        <v>1856</v>
      </c>
      <c r="BG351" s="17">
        <v>14</v>
      </c>
      <c r="BH351" s="17">
        <v>15</v>
      </c>
      <c r="BI351" s="113">
        <f>(BH351+BE351+BB351+AY351+AV351)/O351</f>
        <v>0.16946760744066711</v>
      </c>
      <c r="BJ351" s="17">
        <v>5.2</v>
      </c>
      <c r="BK351" s="17">
        <v>5.6</v>
      </c>
      <c r="BL351" s="17">
        <v>6</v>
      </c>
      <c r="BM351" s="17">
        <v>5.7</v>
      </c>
      <c r="BN351" s="17">
        <v>4.7</v>
      </c>
      <c r="BO351" s="17">
        <v>5.3</v>
      </c>
      <c r="BP351" s="17">
        <v>5</v>
      </c>
      <c r="BQ351" s="17">
        <v>5.5</v>
      </c>
      <c r="BR351" s="17">
        <v>7.1</v>
      </c>
      <c r="BS351" s="17">
        <v>6.8</v>
      </c>
      <c r="BT351" s="17">
        <v>6.4</v>
      </c>
      <c r="BU351" s="17">
        <v>6.8</v>
      </c>
      <c r="BV351" s="17">
        <v>8.1</v>
      </c>
      <c r="BW351" s="17">
        <v>8.4</v>
      </c>
      <c r="BX351" s="17">
        <v>5.8</v>
      </c>
      <c r="BY351" s="17">
        <v>3.2</v>
      </c>
      <c r="BZ351" s="17">
        <v>1.6</v>
      </c>
      <c r="CA351" s="17">
        <v>2.8</v>
      </c>
      <c r="CB351" s="112">
        <f t="shared" si="528"/>
        <v>16.8</v>
      </c>
      <c r="CC351" s="112">
        <f t="shared" si="529"/>
        <v>61.399999999999991</v>
      </c>
      <c r="CD351" s="112">
        <f t="shared" si="530"/>
        <v>21.8</v>
      </c>
    </row>
    <row r="352" spans="1:82" s="18" customFormat="1" x14ac:dyDescent="0.25">
      <c r="A352" s="17"/>
      <c r="B352" s="42"/>
      <c r="I352" s="110"/>
      <c r="J352" s="110"/>
      <c r="K352" s="110"/>
      <c r="L352" s="34"/>
      <c r="M352" s="17"/>
      <c r="N352" s="19"/>
      <c r="O352" s="17"/>
      <c r="P352" s="22"/>
      <c r="Q352" s="17"/>
      <c r="R352" s="17"/>
      <c r="S352" s="17"/>
      <c r="T352" s="17"/>
      <c r="U352" s="17"/>
      <c r="V352" s="17"/>
      <c r="W352" s="17"/>
      <c r="X352" s="17"/>
      <c r="Y352" s="17"/>
      <c r="Z352" s="17"/>
      <c r="AA352" s="17"/>
      <c r="AB352" s="17"/>
      <c r="AC352" s="17"/>
      <c r="AD352" s="17"/>
      <c r="AE352" s="17"/>
      <c r="AF352" s="17"/>
      <c r="AG352" s="17"/>
      <c r="AH352" s="113"/>
      <c r="AI352" s="113"/>
      <c r="AJ352" s="113"/>
      <c r="AK352" s="113"/>
      <c r="AL352" s="113"/>
      <c r="AM352" s="37"/>
      <c r="AN352" s="37"/>
      <c r="AO352" s="113"/>
      <c r="AP352" s="17"/>
      <c r="AQ352" s="17"/>
      <c r="AR352" s="17"/>
      <c r="AS352" s="17"/>
      <c r="AT352" s="17"/>
      <c r="AU352" s="17"/>
      <c r="AV352" s="17"/>
      <c r="AW352" s="17"/>
      <c r="AX352" s="17"/>
      <c r="AY352" s="17"/>
      <c r="AZ352" s="17"/>
      <c r="BA352" s="17"/>
      <c r="BB352" s="17"/>
      <c r="BC352" s="17"/>
      <c r="BD352" s="17"/>
      <c r="BE352" s="17"/>
      <c r="BF352" s="17"/>
      <c r="BG352" s="17"/>
      <c r="BH352" s="17"/>
      <c r="BI352" s="113"/>
      <c r="BJ352" s="17"/>
      <c r="BK352" s="17"/>
      <c r="BL352" s="17"/>
      <c r="BM352" s="17"/>
      <c r="BN352" s="17"/>
      <c r="BO352" s="17"/>
      <c r="BP352" s="17"/>
      <c r="BQ352" s="17"/>
      <c r="BR352" s="17"/>
      <c r="BS352" s="17"/>
      <c r="BT352" s="17"/>
      <c r="BU352" s="17"/>
      <c r="BV352" s="17"/>
      <c r="BW352" s="17"/>
      <c r="BX352" s="17"/>
      <c r="BY352" s="17"/>
      <c r="BZ352" s="17"/>
      <c r="CA352" s="17"/>
      <c r="CB352" s="112"/>
      <c r="CC352" s="112"/>
      <c r="CD352" s="112"/>
    </row>
    <row r="353" spans="1:21" x14ac:dyDescent="0.25">
      <c r="A353" s="9"/>
      <c r="S353" s="116"/>
      <c r="U353" s="11"/>
    </row>
    <row r="354" spans="1:21" x14ac:dyDescent="0.25">
      <c r="R354" s="11"/>
    </row>
  </sheetData>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WV_Communities_Demographic_2021</vt:lpstr>
      <vt:lpstr>WV_CountiesState_Demographic_21</vt:lpstr>
      <vt:lpstr>Metadata</vt:lpstr>
      <vt:lpstr>Demographic_with_Formulas_2021</vt:lpstr>
    </vt:vector>
  </TitlesOfParts>
  <Company>West Virginia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Behrang Bidadian</dc:creator>
  <cp:lastModifiedBy>Behrang Bidadian </cp:lastModifiedBy>
  <dcterms:created xsi:type="dcterms:W3CDTF">2019-10-17T18:12:25Z</dcterms:created>
  <dcterms:modified xsi:type="dcterms:W3CDTF">2023-12-06T22:12:53Z</dcterms:modified>
</cp:coreProperties>
</file>