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\RA\Region4\BLRA\4_BldgDollarExposure\"/>
    </mc:Choice>
  </mc:AlternateContent>
  <xr:revisionPtr revIDLastSave="0" documentId="13_ncr:1_{E92511F3-1555-4302-BA61-04655173812D}" xr6:coauthVersionLast="44" xr6:coauthVersionMax="44" xr10:uidLastSave="{00000000-0000-0000-0000-000000000000}"/>
  <bookViews>
    <workbookView xWindow="-108" yWindow="-108" windowWidth="23256" windowHeight="12576" tabRatio="754" xr2:uid="{00000000-000D-0000-FFFF-FFFF00000000}"/>
  </bookViews>
  <sheets>
    <sheet name="FAYETTE" sheetId="13" r:id="rId1"/>
    <sheet name="FAYETTE (NON-RES &gt; 400K)" sheetId="18" r:id="rId2"/>
    <sheet name="GREENBRIER" sheetId="12" r:id="rId3"/>
    <sheet name="GREENBRIER (NON-RES &gt; 400K)" sheetId="17" r:id="rId4"/>
    <sheet name="NICHOLAS" sheetId="14" r:id="rId5"/>
    <sheet name="POCAHONTAS" sheetId="15" r:id="rId6"/>
    <sheet name="WEBSTER" sheetId="16" r:id="rId7"/>
  </sheets>
  <definedNames>
    <definedName name="_xlnm._FilterDatabase" localSheetId="0" hidden="1">FAYETTE!$A$6:$Y$52</definedName>
    <definedName name="_xlnm._FilterDatabase" localSheetId="1" hidden="1">'FAYETTE (NON-RES &gt; 400K)'!$B$3:$G$26</definedName>
    <definedName name="_xlnm._FilterDatabase" localSheetId="2" hidden="1">GREENBRIER!$A$6:$X$81</definedName>
    <definedName name="_xlnm._FilterDatabase" localSheetId="3" hidden="1">'GREENBRIER (NON-RES &gt; 400K)'!$B$3:$G$23</definedName>
    <definedName name="_xlnm._FilterDatabase" localSheetId="4" hidden="1">NICHOLAS!$A$6:$Y$65</definedName>
    <definedName name="_xlnm._FilterDatabase" localSheetId="5" hidden="1">POCAHONTAS!$A$6:$X$39</definedName>
    <definedName name="_xlnm._FilterDatabase" localSheetId="6" hidden="1">WEBSTER!$A$6:$X$53</definedName>
    <definedName name="FT">GREENBRIER!#REF!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6" l="1"/>
  <c r="F8" i="16"/>
  <c r="F53" i="16" l="1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7" i="16"/>
</calcChain>
</file>

<file path=xl/sharedStrings.xml><?xml version="1.0" encoding="utf-8"?>
<sst xmlns="http://schemas.openxmlformats.org/spreadsheetml/2006/main" count="8452" uniqueCount="1496">
  <si>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</si>
  <si>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</si>
  <si>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</si>
  <si>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</si>
  <si>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</si>
  <si>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</si>
  <si>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</si>
  <si>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</si>
  <si>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</si>
  <si>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</si>
  <si>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</si>
  <si>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</si>
  <si>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</si>
  <si>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</si>
  <si>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</si>
  <si>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</si>
  <si>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</si>
  <si>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</si>
  <si>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</si>
  <si>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</si>
  <si>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</si>
  <si>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</si>
  <si>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</si>
  <si>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</si>
  <si>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</si>
  <si>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Advisory A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</si>
  <si>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</si>
  <si>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</si>
  <si>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</si>
  <si>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</si>
  <si>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</si>
  <si>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</si>
  <si>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</si>
  <si>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</si>
  <si>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</si>
  <si>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</si>
  <si>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</si>
  <si>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</si>
  <si>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</si>
  <si>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IND4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</si>
  <si>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</si>
  <si>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</si>
  <si>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</si>
  <si>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</si>
  <si>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</si>
  <si>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</si>
  <si>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</si>
  <si>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</si>
  <si>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</si>
  <si>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</si>
  <si>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</si>
  <si>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</si>
  <si>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</si>
  <si>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</si>
  <si>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</si>
  <si>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</si>
  <si>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</si>
  <si>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</si>
  <si>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X-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</si>
  <si>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</si>
  <si>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</si>
  <si>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</si>
  <si>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</si>
  <si>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</si>
  <si>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</si>
  <si>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</si>
  <si>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</si>
  <si>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</si>
  <si>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</si>
  <si>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</si>
  <si>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</si>
  <si>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</si>
  <si>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</si>
  <si>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</si>
  <si>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</si>
  <si>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</si>
  <si>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</si>
  <si>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</si>
  <si>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</si>
  <si>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</si>
  <si>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</si>
  <si>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</si>
  <si>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</si>
  <si>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</si>
  <si>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</si>
  <si>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Browns Creek</t>
  </si>
  <si>
    <t>X</t>
  </si>
  <si>
    <t>2015</t>
  </si>
  <si>
    <t>1989</t>
  </si>
  <si>
    <t>1952</t>
  </si>
  <si>
    <t>2008</t>
  </si>
  <si>
    <t>1979</t>
  </si>
  <si>
    <t>1999</t>
  </si>
  <si>
    <t>0</t>
  </si>
  <si>
    <t>1986</t>
  </si>
  <si>
    <t>2011</t>
  </si>
  <si>
    <t>1949</t>
  </si>
  <si>
    <t>1971</t>
  </si>
  <si>
    <t>1982</t>
  </si>
  <si>
    <t>1980</t>
  </si>
  <si>
    <t>2005</t>
  </si>
  <si>
    <t>2010</t>
  </si>
  <si>
    <t>1964</t>
  </si>
  <si>
    <t>1970</t>
  </si>
  <si>
    <t>1939</t>
  </si>
  <si>
    <t>1927</t>
  </si>
  <si>
    <t>2006</t>
  </si>
  <si>
    <t>2002</t>
  </si>
  <si>
    <t>2004</t>
  </si>
  <si>
    <t>1987</t>
  </si>
  <si>
    <t>1983</t>
  </si>
  <si>
    <t>1985</t>
  </si>
  <si>
    <t>1997</t>
  </si>
  <si>
    <t>1960</t>
  </si>
  <si>
    <t>1996</t>
  </si>
  <si>
    <t>X+</t>
  </si>
  <si>
    <t>COM6</t>
  </si>
  <si>
    <t>RES6</t>
  </si>
  <si>
    <t>IND1</t>
  </si>
  <si>
    <t>Education</t>
  </si>
  <si>
    <t>Government</t>
  </si>
  <si>
    <t>Religious</t>
  </si>
  <si>
    <t>Industrial</t>
  </si>
  <si>
    <t>1</t>
  </si>
  <si>
    <t>2</t>
  </si>
  <si>
    <t>3</t>
  </si>
  <si>
    <t>9600</t>
  </si>
  <si>
    <t>2000</t>
  </si>
  <si>
    <t>3900</t>
  </si>
  <si>
    <t>6732</t>
  </si>
  <si>
    <t>1000</t>
  </si>
  <si>
    <t>6000</t>
  </si>
  <si>
    <t>1.0</t>
  </si>
  <si>
    <t>4.0</t>
  </si>
  <si>
    <t>Area (RS Means)</t>
  </si>
  <si>
    <t>9999</t>
  </si>
  <si>
    <t>1984</t>
  </si>
  <si>
    <t>2017</t>
  </si>
  <si>
    <t>1990</t>
  </si>
  <si>
    <t>1995</t>
  </si>
  <si>
    <t>2001</t>
  </si>
  <si>
    <t>1950</t>
  </si>
  <si>
    <t>1975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</si>
  <si>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</si>
  <si>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</si>
  <si>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</si>
  <si>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</si>
  <si>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</si>
  <si>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</si>
  <si>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</si>
  <si>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</si>
  <si>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</si>
  <si>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</si>
  <si>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</si>
  <si>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1974</t>
  </si>
  <si>
    <t>1972</t>
  </si>
  <si>
    <t>COM3</t>
  </si>
  <si>
    <t>IND6</t>
  </si>
  <si>
    <t>11600</t>
  </si>
  <si>
    <t>10000</t>
  </si>
  <si>
    <t>3042</t>
  </si>
  <si>
    <t>5400</t>
  </si>
  <si>
    <t>Assessment (IAS) Neighbor</t>
  </si>
  <si>
    <t>1959</t>
  </si>
  <si>
    <t>1976</t>
  </si>
  <si>
    <t>15000</t>
  </si>
  <si>
    <t>2014</t>
  </si>
  <si>
    <t>1900</t>
  </si>
  <si>
    <t>3.0</t>
  </si>
  <si>
    <t>2042</t>
  </si>
  <si>
    <t>Dry Creek</t>
  </si>
  <si>
    <t>1998</t>
  </si>
  <si>
    <t>Town of Alderson</t>
  </si>
  <si>
    <t>Greenbrier River</t>
  </si>
  <si>
    <t>Preliminary AE</t>
  </si>
  <si>
    <t>Post-FIRM construction regulated to Pre-FIRM (Mapped into SFHA)</t>
  </si>
  <si>
    <t>2013</t>
  </si>
  <si>
    <t>1988</t>
  </si>
  <si>
    <t>4050</t>
  </si>
  <si>
    <t>(Higher than $200,000)</t>
  </si>
  <si>
    <t>(Higher than $300,000)</t>
  </si>
  <si>
    <t>(Higher than $100,000)</t>
  </si>
  <si>
    <t>GO MART INC</t>
  </si>
  <si>
    <t>S-</t>
  </si>
  <si>
    <t>2018</t>
  </si>
  <si>
    <t>1992</t>
  </si>
  <si>
    <t>White Oak Creek</t>
  </si>
  <si>
    <t>New River</t>
  </si>
  <si>
    <t>8000</t>
  </si>
  <si>
    <t>1800</t>
  </si>
  <si>
    <t>Laurel Fork</t>
  </si>
  <si>
    <t>UNITED STATES OF AMERICA</t>
  </si>
  <si>
    <t>1929</t>
  </si>
  <si>
    <t>15508</t>
  </si>
  <si>
    <t>3000</t>
  </si>
  <si>
    <t>18560</t>
  </si>
  <si>
    <t>Owner Name or Building ID</t>
  </si>
  <si>
    <t>GREENBRIER</t>
  </si>
  <si>
    <t>13-13-0004-0194-0000_506</t>
  </si>
  <si>
    <t>13-13-0005-0392-0000_114</t>
  </si>
  <si>
    <t>13-16-0026-0002-0001_38045</t>
  </si>
  <si>
    <t>13-16-026K-0028-0000_38515</t>
  </si>
  <si>
    <t>13-13-0005-0366-0000_373</t>
  </si>
  <si>
    <t>13-15-0007-0039-0000_532</t>
  </si>
  <si>
    <t>13-16-0026-0009-0002_635A</t>
  </si>
  <si>
    <t>13-16-0026-0174-0000_533</t>
  </si>
  <si>
    <t>13-16-022K-0005-0000_2256</t>
  </si>
  <si>
    <t>13-16-022K-0006-0000_125</t>
  </si>
  <si>
    <t>13-16-022N-0047-0000_454</t>
  </si>
  <si>
    <t>13-16-022P-0001-0000_117</t>
  </si>
  <si>
    <t>13-16-022P-0003-0000_111</t>
  </si>
  <si>
    <t>13-16-022P-0035-0000_396</t>
  </si>
  <si>
    <t>13-16-022P-0037-0000_129</t>
  </si>
  <si>
    <t>13-16-022P-0038-0000_137</t>
  </si>
  <si>
    <t>13-16-022P-0040-0000_167</t>
  </si>
  <si>
    <t>13-16-022P-0041-0000_183</t>
  </si>
  <si>
    <t>13-16-022P-0042-0000_203</t>
  </si>
  <si>
    <t>13-16-022P-0044-0000_136</t>
  </si>
  <si>
    <t>13-16-022P-0047-0000_214</t>
  </si>
  <si>
    <t>13-16-022P-0048-0000_220</t>
  </si>
  <si>
    <t>13-16-022P-0049-0000_224</t>
  </si>
  <si>
    <t>13-16-022P-0055-0000_118</t>
  </si>
  <si>
    <t>13-16-022P-0068-0000_260</t>
  </si>
  <si>
    <t>13-16-026H-0010-0000_104</t>
  </si>
  <si>
    <t>13-16-026H-0011-0000_122</t>
  </si>
  <si>
    <t>13-16-026L-0010-0000_280</t>
  </si>
  <si>
    <t>13-16-026L-0013-0000_225</t>
  </si>
  <si>
    <t>13-16-026L-0014-0000_195</t>
  </si>
  <si>
    <t>13-16-026L-0016-0000_149</t>
  </si>
  <si>
    <t>13-14-0010-0274-0000_118</t>
  </si>
  <si>
    <t>13-17-0012-0047-0000_362</t>
  </si>
  <si>
    <t>13-02-0028-0064-0001_313</t>
  </si>
  <si>
    <t>13-16-0011-0047-0000_2817</t>
  </si>
  <si>
    <t>13-16-0017-0021-0002_2838</t>
  </si>
  <si>
    <t>13-16-0026-0166-0000_197</t>
  </si>
  <si>
    <t>13-16-022N-0043-0000_544</t>
  </si>
  <si>
    <t>13-16-022P-0072-0000_2404</t>
  </si>
  <si>
    <t>13-16-026L-0003-0000_438</t>
  </si>
  <si>
    <t>13-16-026L-0005-0000_402</t>
  </si>
  <si>
    <t>13-16-026L-0007-0000_362</t>
  </si>
  <si>
    <t>13-16-026L-0018-0000_130</t>
  </si>
  <si>
    <t>13-16-026L-0027-0000_134</t>
  </si>
  <si>
    <t>13-16-026L-0028-0000_146</t>
  </si>
  <si>
    <t>13-16-026L-0038-0000_729</t>
  </si>
  <si>
    <t>13-17-0012-0001-0000_686</t>
  </si>
  <si>
    <t>13-16-0026-0009-0000_267</t>
  </si>
  <si>
    <t>13-16-022P-0057-0000_273</t>
  </si>
  <si>
    <t>13-16-0026-0177-0000_585</t>
  </si>
  <si>
    <t>13-16-022P-0034-0000_416</t>
  </si>
  <si>
    <t>13-16-022P-0036-0000_123</t>
  </si>
  <si>
    <t>13-16-022P-0069-0000_248</t>
  </si>
  <si>
    <t>13-16-026H-0014-0000_156</t>
  </si>
  <si>
    <t>13-01-0006-0353-0000_444</t>
  </si>
  <si>
    <t>13-03-0042-0002-0000_9999</t>
  </si>
  <si>
    <t>13-14-0010-0345-0000_478</t>
  </si>
  <si>
    <t>13-14-0015-0111-0000_434</t>
  </si>
  <si>
    <t>13-16-0026-0011-0006_38496</t>
  </si>
  <si>
    <t>13-16-026M-0011-0000_1A</t>
  </si>
  <si>
    <t>13-17-0009-0054-0000_9998</t>
  </si>
  <si>
    <t>13-01-0006-0195-0000_305</t>
  </si>
  <si>
    <t>13-14-0015-0140-0000_270</t>
  </si>
  <si>
    <t>13-17-0009-0092-0000_857</t>
  </si>
  <si>
    <t>13-17-0009-0206-0000_1087</t>
  </si>
  <si>
    <t>13-17-0009-0342-0000_150</t>
  </si>
  <si>
    <t>13-17-0016-0013-0000_1009</t>
  </si>
  <si>
    <t>13-07-0023-0039-0000_633</t>
  </si>
  <si>
    <t>13-16-026H-0009-0000_162</t>
  </si>
  <si>
    <t>13-16-026H-0012-0000_138</t>
  </si>
  <si>
    <t>13-16-026H-0013-0000_150</t>
  </si>
  <si>
    <t>13-16-026M-0003-0000_453</t>
  </si>
  <si>
    <t>13-16-026M-0004-0000_491</t>
  </si>
  <si>
    <t>13-16-026M-0026-0000_757</t>
  </si>
  <si>
    <t>13-16-026M-0027-0000_750</t>
  </si>
  <si>
    <t>Greenbrier County</t>
  </si>
  <si>
    <t>Meadow River</t>
  </si>
  <si>
    <t>Sewell Creek</t>
  </si>
  <si>
    <t>Laurel Creek</t>
  </si>
  <si>
    <t>Mill Creek</t>
  </si>
  <si>
    <t>Town of Rainelle</t>
  </si>
  <si>
    <t>13-13-0004-0194-0000</t>
  </si>
  <si>
    <t>506 JOHN RAINE DR, RAINELLE, WV, 25962</t>
  </si>
  <si>
    <t>13-13-0005-0392-0000</t>
  </si>
  <si>
    <t>114 JAMES RIVER AND KANAWHA TPKE, RAINELLE, WV, 25962</t>
  </si>
  <si>
    <t>Wades Creek</t>
  </si>
  <si>
    <t>Howard Creek</t>
  </si>
  <si>
    <t>13-16-0026-0002-0001</t>
  </si>
  <si>
    <t>38045 MIDLAND TRL E, WHITE SULPHUR SPRINGS, WV, 24986</t>
  </si>
  <si>
    <t>13-16-026K-0028-0000</t>
  </si>
  <si>
    <t>38515 MIDLAND TRL E, White Sulphur Springs, WV, 24986</t>
  </si>
  <si>
    <t>City of White Sulphur Springs</t>
  </si>
  <si>
    <t>Little Sewell Creek</t>
  </si>
  <si>
    <t>13-13-0005-0366-0000</t>
  </si>
  <si>
    <t>373 GREENBRIER AVE, RAINELLE, WV, 25962</t>
  </si>
  <si>
    <t>Town of Rupert</t>
  </si>
  <si>
    <t>13-15-0007-0039-0000</t>
  </si>
  <si>
    <t>532 SEVENTH ST, Rupert, WV, 25984</t>
  </si>
  <si>
    <t>Anthony Creek</t>
  </si>
  <si>
    <t>Meadow Creek</t>
  </si>
  <si>
    <t>Otter Creek</t>
  </si>
  <si>
    <t>13-16-0026-0009-0002</t>
  </si>
  <si>
    <t>635A SAM SNEAD DR, White Sulphur Springs, WV, 24986</t>
  </si>
  <si>
    <t>13-16-0026-0174-0000</t>
  </si>
  <si>
    <t>533 WILLOWS LN, WHITE SULPHUR SPRINGS, WV, 24986</t>
  </si>
  <si>
    <t>13-16-022K-0005-0000</t>
  </si>
  <si>
    <t>2256 VILLAGE RUN RD, White Sulphur Springs, WV, 24986</t>
  </si>
  <si>
    <t>13-16-022K-0006-0000</t>
  </si>
  <si>
    <t>125 OLD SPRUCE CT, WHITE SULPHUR SPRINGS, WV, 24986</t>
  </si>
  <si>
    <t>13-16-022N-0047-0000</t>
  </si>
  <si>
    <t>454 OLD STAGE RD, WHITE SULPHUR SPRINGS, WV, 24986</t>
  </si>
  <si>
    <t>13-16-022P-0001-0000</t>
  </si>
  <si>
    <t>117 OLD SPRUCE CT, WHITE SULPHUR SPRINGS, WV, 24986</t>
  </si>
  <si>
    <t>13-16-022P-0003-0000</t>
  </si>
  <si>
    <t>111 OLD SPRUCE CT, WHITE SULPHUR SPRINGS, WV, 24986</t>
  </si>
  <si>
    <t>13-16-022P-0035-0000</t>
  </si>
  <si>
    <t xml:space="preserve">396 OLD STAGE RD, WHITE SULPHUR SPRINGS, WV, 24986 </t>
  </si>
  <si>
    <t>13-16-022P-0037-0000</t>
  </si>
  <si>
    <t>129 COURTSHIP CIR, WHITE SULPHUR SPRINGS, WV, 24986</t>
  </si>
  <si>
    <t>13-16-022P-0038-0000</t>
  </si>
  <si>
    <t>137 COURTSHIP CIR, WHITE SULPHUR SPRINGS, WV, 24986</t>
  </si>
  <si>
    <t>13-16-022P-0040-0000</t>
  </si>
  <si>
    <t>167 COURTSHIP CIR, WHITE SULPHUR SPRINGS, WV, 24986</t>
  </si>
  <si>
    <t>13-16-022P-0041-0000</t>
  </si>
  <si>
    <t>183 COURTSHIP CIR, WHITE SULPHUR SPRINGS, WV, 24986</t>
  </si>
  <si>
    <t>13-16-022P-0042-0000</t>
  </si>
  <si>
    <t>203 COURTSHIP CIR, WHITE SULPHUR SPRINGS, WV, 24986</t>
  </si>
  <si>
    <t>13-16-022P-0044-0000</t>
  </si>
  <si>
    <t>136 COURTSHIP CIR, WHITE SULPHUR SPRINGS, WV, 24986</t>
  </si>
  <si>
    <t>13-16-022P-0047-0000</t>
  </si>
  <si>
    <t>214 COURTSHIP CIR, WHITE SULPHUR SPRINGS, WV, 24986</t>
  </si>
  <si>
    <t>13-16-022P-0048-0000</t>
  </si>
  <si>
    <t>220 COURTSHIP CIR, WHITE SULPHUR SPRINGS, WV, 24986</t>
  </si>
  <si>
    <t>13-16-022P-0049-0000</t>
  </si>
  <si>
    <t>224 COURTSHIP CIR, WHITE SULPHUR SPRINGS, WV, 24986</t>
  </si>
  <si>
    <t>13-16-022P-0055-0000</t>
  </si>
  <si>
    <t>118 MAPLE GROVE WAY, WHITE SULPHUR SPRINGS, WV, 24986</t>
  </si>
  <si>
    <t>13-16-022P-0068-0000</t>
  </si>
  <si>
    <t>260 COTTAGE LN, WHITE SULPHUR SPRINGS, WV, 24986</t>
  </si>
  <si>
    <t>13-16-026H-0010-0000</t>
  </si>
  <si>
    <t>104 MEADOWS LN, WHITE SULPHUR SPRINGS, WV, 24986</t>
  </si>
  <si>
    <t>13-16-026H-0011-0000</t>
  </si>
  <si>
    <t>122 MEADOWS LN, WHITE SULPHUR SPRINGS, WV, 24986</t>
  </si>
  <si>
    <t>13-16-026L-0010-0000</t>
  </si>
  <si>
    <t>280 SAM SNEAD DR, Caldwell, WV, 24925</t>
  </si>
  <si>
    <t>13-16-026L-0013-0000</t>
  </si>
  <si>
    <t>225 MEISTER LN, Caldwell, WV, 24925</t>
  </si>
  <si>
    <t>13-16-026L-0014-0000</t>
  </si>
  <si>
    <t>195 MEISTER LN, Caldwell, WV, 24925</t>
  </si>
  <si>
    <t>13-16-026L-0016-0000</t>
  </si>
  <si>
    <t>149 MEISTER LN, Caldwell, WV, 24925</t>
  </si>
  <si>
    <t>City of Ronceverte</t>
  </si>
  <si>
    <t>Greenbrier River Tributary 4</t>
  </si>
  <si>
    <t>13-14-0010-0274-0000</t>
  </si>
  <si>
    <t>118 POPLAR ST, RONCEVERTE, WV, 24970</t>
  </si>
  <si>
    <t>13-17-0012-0047-0000</t>
  </si>
  <si>
    <t>362 MOUNTAIN AVE, WHITE SULPHUR SPRINGS, WV, 24986</t>
  </si>
  <si>
    <t>13-02-0028-0064-0001</t>
  </si>
  <si>
    <t>313 ANTHONY CENTER DR, WHITE SULPHUR SPRINGS, WV, 24986</t>
  </si>
  <si>
    <t>13-16-0011-0047-0000</t>
  </si>
  <si>
    <t>2817 POCAHONTAS TRL, WHITE SULPHUR SPRINGS, WV, 24986</t>
  </si>
  <si>
    <t>13-16-0017-0021-0002</t>
  </si>
  <si>
    <t>2838 POCAHONTAS TRL, WHITE SULPHUR SPRINGS, WV, 24986</t>
  </si>
  <si>
    <t>13-16-0026-0166-0000</t>
  </si>
  <si>
    <t>197 WILLOWS LN, WHITE SULPHUR SPRINGS, WV, 24986</t>
  </si>
  <si>
    <t>13-16-022N-0043-0000</t>
  </si>
  <si>
    <t>544 OLD STAGE RD, WHITE SULPHUR SPRINGS, WV, 24986</t>
  </si>
  <si>
    <t>13-16-022P-0072-0000</t>
  </si>
  <si>
    <t>2404 VILLAGE RUN RD, WHITE SULPHUR SPRINGS, WV, 24986</t>
  </si>
  <si>
    <t>13-16-026L-0003-0000</t>
  </si>
  <si>
    <t>438 SAM SNEAD DR, CALDWELL, WV, 24925</t>
  </si>
  <si>
    <t>13-16-026L-0005-0000</t>
  </si>
  <si>
    <t>402 SAM SNEAD DR, CALDWELL, WV, 24925</t>
  </si>
  <si>
    <t>13-16-026L-0007-0000</t>
  </si>
  <si>
    <t>362 SAM SNEAD DR, CALDWELL, WV, 24925</t>
  </si>
  <si>
    <t>13-16-026L-0018-0000</t>
  </si>
  <si>
    <t>130 SFAIRWAY CIR, CALDWELL, WV, 24925</t>
  </si>
  <si>
    <t>13-16-026L-0027-0000</t>
  </si>
  <si>
    <t>134 FAIRWAY CIR, Caldwell, WV, 24925</t>
  </si>
  <si>
    <t>13-16-026L-0028-0000</t>
  </si>
  <si>
    <t>146 FAIRWAY CIR, Caldwell, WV, 24925</t>
  </si>
  <si>
    <t>13-16-026L-0038-0000</t>
  </si>
  <si>
    <t>729 SAM SNEAD DR, CALDWELL, WV, 24925</t>
  </si>
  <si>
    <t>13-17-0012-0001-0000</t>
  </si>
  <si>
    <t>686 MAIN ST E, WHITE SULPHUR SPRINGS, WV, 24986</t>
  </si>
  <si>
    <t>13-16-0026-0009-0000</t>
  </si>
  <si>
    <t>267 JOHN H. BOWLING JR LN, Caldwell, WV, 24925</t>
  </si>
  <si>
    <t>13-16-022P-0057-0000</t>
  </si>
  <si>
    <t>273 OLD STAGE RD, WHITE SULPHUR SPRINGS, WV, 24986</t>
  </si>
  <si>
    <t>13-16-0026-0177-0000</t>
  </si>
  <si>
    <t>585 WILLOWS LN, WHITE SULPHUR SPRINGS, WV, 24986</t>
  </si>
  <si>
    <t>13-16-022P-0034-0000</t>
  </si>
  <si>
    <t>416 OLD STAGE RD, WHITE SULPHUR SPRINGS, WV, 24986</t>
  </si>
  <si>
    <t>13-16-022P-0036-0000</t>
  </si>
  <si>
    <t>123 COURTSHIP CIR, WHITE SULPHUR SPRINGS, WV, 24986</t>
  </si>
  <si>
    <t>13-16-022P-0069-0000</t>
  </si>
  <si>
    <t>248 COTTAGE LN, WHITE SULPHUR SPRINGS, WV, 24986</t>
  </si>
  <si>
    <t>13-16-026H-0014-0000</t>
  </si>
  <si>
    <t>156 MEADOWS LN, WHITE SULPHUR SPRINGS, WV, 24986</t>
  </si>
  <si>
    <t>13-01-0006-0353-0000</t>
  </si>
  <si>
    <t>444 ELMWOOD AVE, Alderson, WV, 24910</t>
  </si>
  <si>
    <t>13-03-0042-0002-0000</t>
  </si>
  <si>
    <t>9999 HIGHLAND TRL, ALDERSON, WV, 24910</t>
  </si>
  <si>
    <t>13-14-0010-0345-0000</t>
  </si>
  <si>
    <t>478 ISLAND PARK RD, RONCEVERTE, WV, 24970</t>
  </si>
  <si>
    <t>13-14-0015-0111-0000</t>
  </si>
  <si>
    <t>434 MONROE AVE, RONCEVERTE, WV, 24970</t>
  </si>
  <si>
    <t>13-16-0026-0011-0006</t>
  </si>
  <si>
    <t>38496 MIDLAND TRL E, CALDWELL, WV, 24925</t>
  </si>
  <si>
    <t>13-16-026M-0011-0000</t>
  </si>
  <si>
    <t>1A SPORTING CLUB DR, White Sulphur Springs, WV, 24986</t>
  </si>
  <si>
    <t>13-17-0009-0054-0000</t>
  </si>
  <si>
    <t>9998 MAIN ST E, WHITE SULPHUR SPRINGS, WV, 24986</t>
  </si>
  <si>
    <t>13-01-0006-0195-0000</t>
  </si>
  <si>
    <t>305 ELMWOOD AVE, Alderson, WV, 24910</t>
  </si>
  <si>
    <t>13-14-0015-0140-0000</t>
  </si>
  <si>
    <t>270 RIVER RD, RONCEVERTE, WV, 24970</t>
  </si>
  <si>
    <t>13-17-0009-0092-0000</t>
  </si>
  <si>
    <t>857 MAIN ST E, WHITE SULPHUR SPRINGS, WV, 24986</t>
  </si>
  <si>
    <t>13-17-0009-0206-0000</t>
  </si>
  <si>
    <t>1087 MAIN ST E, White Sulphur Springs, WV, 24986</t>
  </si>
  <si>
    <t>13-17-0009-0342-0000</t>
  </si>
  <si>
    <t>150 REED ST, WHITE SULPHUR SPRINGS, WV, 24986</t>
  </si>
  <si>
    <t>13-17-0016-0013-0000</t>
  </si>
  <si>
    <t>1009 TUCKAHOE RD, WHITE SULPHUR SPRINGS, WV, 24986</t>
  </si>
  <si>
    <t>Rockcamp Run</t>
  </si>
  <si>
    <t>13-07-0023-0039-0000</t>
  </si>
  <si>
    <t>633 RIVER TRAIL LN, LEWISBURG, WV, 24901</t>
  </si>
  <si>
    <t>13-16-026H-0009-0000</t>
  </si>
  <si>
    <t>162 MEADOWS LN, WHITE SULPHUR SPRINGS, WV, 24986</t>
  </si>
  <si>
    <t>13-16-026H-0012-0000</t>
  </si>
  <si>
    <t>138 MEADOWS LN, WHITE SULPHUR SPRINGS, WV, 24986</t>
  </si>
  <si>
    <t>13-16-026H-0013-0000</t>
  </si>
  <si>
    <t>150 MEADOWS LN, WHITE SULPHUR SPRINGS, WV, 24986</t>
  </si>
  <si>
    <t>13-16-026M-0003-0000</t>
  </si>
  <si>
    <t>453 SPORTING CLUB DR, CALDWELL, WV, 24925</t>
  </si>
  <si>
    <t>13-16-026M-0004-0000</t>
  </si>
  <si>
    <t>491 SPORTING CLUB DR, CALDWELL, WV, 24925</t>
  </si>
  <si>
    <t>13-16-026M-0026-0000</t>
  </si>
  <si>
    <t>757 SPORTING CLUB DR, CALDWELL, WV, 24925</t>
  </si>
  <si>
    <t>13-16-026M-0027-0000</t>
  </si>
  <si>
    <t>750 SPORTING CLUB DR, Caldwell, WV, 24925</t>
  </si>
  <si>
    <t>Draft AE</t>
  </si>
  <si>
    <t>Draft A</t>
  </si>
  <si>
    <t>PARK CENTER INC</t>
  </si>
  <si>
    <t>C &amp; P TELEPHONE CO</t>
  </si>
  <si>
    <t>BURR JAMES R</t>
  </si>
  <si>
    <t>CAPITAL STATE BANKING</t>
  </si>
  <si>
    <t>MCDONALDS REAL ESTATE COMPANY</t>
  </si>
  <si>
    <t>THE GREENBRIER SPORTING CLUB INCORPORATED</t>
  </si>
  <si>
    <t>SECURE STORE LLC</t>
  </si>
  <si>
    <t>GREENBRIER AVE CHURCH OF GOD</t>
  </si>
  <si>
    <t>PENTECOSTAL CHURCH OF GOD</t>
  </si>
  <si>
    <t>ALEXANDER VICTOR &amp; ABBY</t>
  </si>
  <si>
    <t>VAN SCOY DOUGLAS R ET UX</t>
  </si>
  <si>
    <t>CRISLIP STEPHEN R ET UX</t>
  </si>
  <si>
    <t>KELLER GARY &amp;PFLAGER MARY(L E MGJ GREENBRIER LLC</t>
  </si>
  <si>
    <t>COPEN BERRIDGE L &amp; NOEL P</t>
  </si>
  <si>
    <t>HALL DONNA</t>
  </si>
  <si>
    <t>CLARK WESLEY M ET UX</t>
  </si>
  <si>
    <t>DEVAH REALTY LLC</t>
  </si>
  <si>
    <t>FOLEY MAE G TRUST</t>
  </si>
  <si>
    <t>BOYLES GLENN A &amp; LAURA E</t>
  </si>
  <si>
    <t>ELLIS ROBERT E &amp; DOVA M</t>
  </si>
  <si>
    <t>TRUITT CRAIG D &amp; TRUITT ANNHORNER GUNN</t>
  </si>
  <si>
    <t>ROBINSON EDWARD L</t>
  </si>
  <si>
    <t>KOCH HENRY T III (LIFE EST) VIRGINIA HOMEBASED CNSELING PC</t>
  </si>
  <si>
    <t>THOMPSON SOUTHEY EDWARDS &amp; RHODES TYLER MICHAEL</t>
  </si>
  <si>
    <t>EBERT FRANK R</t>
  </si>
  <si>
    <t>BELL HARRY F JR &amp; CARRIE</t>
  </si>
  <si>
    <t>DP &amp; K PROPERTIES LLC</t>
  </si>
  <si>
    <t>FRALIN WILLIAM HEYWOOD JR &amp; FRALIN KAREN B</t>
  </si>
  <si>
    <t>MANCUSO VINCENT REVOC TRUST NEUMANN EVA REVOC TRUST</t>
  </si>
  <si>
    <t>DANIELS NORMAN T &amp; RONDA BETH</t>
  </si>
  <si>
    <t>ALDERMAN FRANK</t>
  </si>
  <si>
    <t>EAST ROBERT B &amp; TERESA K</t>
  </si>
  <si>
    <t>SKEENS CHARLES MICHAEL &amp; SKEENS KAREN</t>
  </si>
  <si>
    <t>THE RONCEVERTE BUILDING COMMISSION</t>
  </si>
  <si>
    <t>BITTER END PROPERTY LLC</t>
  </si>
  <si>
    <t>W V DEPARTMENT OF CORRECTION</t>
  </si>
  <si>
    <t>TIMBERLAND INC</t>
  </si>
  <si>
    <t>WHATCOAT UNITED METHODIST CHURCH</t>
  </si>
  <si>
    <t>THE WILLOWS 3 LP</t>
  </si>
  <si>
    <t>MOORE WILLIAM R &amp; DONNA M</t>
  </si>
  <si>
    <t>DANTONI MIKE &amp; LAUREL REVOCABLE TRUST</t>
  </si>
  <si>
    <t>REAGOR CRAIG F &amp; WENDY L REVOCABLE TRUSTS</t>
  </si>
  <si>
    <t>YOUNG ROLAND F III IRREVOCABLE TRUST-2012</t>
  </si>
  <si>
    <t>BOOTH JAMES R ET UX</t>
  </si>
  <si>
    <t>HOFF ANN CARTLEDGE (LF EST) GRAND PROPERTY OF VIRGINIA LC</t>
  </si>
  <si>
    <t>ROUNSAVALL G HUNT &amp; CYNTHIA Z</t>
  </si>
  <si>
    <t>FARLEY JOHN M II &amp; I VICTORIA</t>
  </si>
  <si>
    <t>JONES LAUREN E</t>
  </si>
  <si>
    <t>BANK OF WHITE SULPHUR SPRINGS</t>
  </si>
  <si>
    <t>TOWN OF WHITE SULPHUR SPRINGS</t>
  </si>
  <si>
    <t>THE GREENBRIER SPORTING CLUB COMMUNITY ASSOCIATION INC</t>
  </si>
  <si>
    <t>BARFIELD LEE COLE &amp; CHRISTEN</t>
  </si>
  <si>
    <t>RICH MELINDA R REVO TRUST&amp; RICH ROBERT E JR REVO TRUST</t>
  </si>
  <si>
    <t>WILTON E CARLTON JR</t>
  </si>
  <si>
    <t>PURDY VERL O &amp; JOHNSON SANDRA</t>
  </si>
  <si>
    <t>GOMPERS TIMOTHY A &amp; ANNE K</t>
  </si>
  <si>
    <t>GLASER MARILYN</t>
  </si>
  <si>
    <t>CAMP GREENBRIER</t>
  </si>
  <si>
    <t>CITY OF RONCEVERTE</t>
  </si>
  <si>
    <t>B A MULLICAN LUMBER &amp; MANUFACT URING CO L P</t>
  </si>
  <si>
    <t>TRYGON REALTY ASSOCIATES LLC</t>
  </si>
  <si>
    <t>50 EAST MAIN LP</t>
  </si>
  <si>
    <t>THE CITY OF RONCEVERTE</t>
  </si>
  <si>
    <t>U S GOVERNMENT OWNED PROPERTY FISH HATCHERY</t>
  </si>
  <si>
    <t>GREENBRIER CO BD OF ED</t>
  </si>
  <si>
    <t>SPROUL WILLIAM W III MARITAL TRUST</t>
  </si>
  <si>
    <t>BENNETT ROBERT G (LIFE EST) GRAND PROPERTY OF VIRGINIA LC</t>
  </si>
  <si>
    <t>GAGNON NEIL ET UX</t>
  </si>
  <si>
    <t>HART JACK STEVEN &amp; HART VICKI ELLEN</t>
  </si>
  <si>
    <t>MEYER MELORA L TRUST</t>
  </si>
  <si>
    <t>CLUSS CHARLES C ET ALS</t>
  </si>
  <si>
    <t>WALKER ARTHUR E JR REVOCABLE TRUST</t>
  </si>
  <si>
    <t>RESERVOIR HILL LLC</t>
  </si>
  <si>
    <t>1948</t>
  </si>
  <si>
    <t>1930</t>
  </si>
  <si>
    <t>1951</t>
  </si>
  <si>
    <t>1938</t>
  </si>
  <si>
    <t>1966</t>
  </si>
  <si>
    <t>1902</t>
  </si>
  <si>
    <t>1937</t>
  </si>
  <si>
    <t>2019</t>
  </si>
  <si>
    <t>1943</t>
  </si>
  <si>
    <t>1924</t>
  </si>
  <si>
    <t>1953</t>
  </si>
  <si>
    <t>E+</t>
  </si>
  <si>
    <t>RES3A</t>
  </si>
  <si>
    <t>3200</t>
  </si>
  <si>
    <t>12700</t>
  </si>
  <si>
    <t>3600</t>
  </si>
  <si>
    <t>1500</t>
  </si>
  <si>
    <t>2800</t>
  </si>
  <si>
    <t>5600</t>
  </si>
  <si>
    <t>600</t>
  </si>
  <si>
    <t>2200</t>
  </si>
  <si>
    <t>7500</t>
  </si>
  <si>
    <t>White Sulphur Springs</t>
  </si>
  <si>
    <t>Ronceverte</t>
  </si>
  <si>
    <t xml:space="preserve"> Alderson</t>
  </si>
  <si>
    <t>Rainelle</t>
  </si>
  <si>
    <t>Greenbrier County*</t>
  </si>
  <si>
    <t>(Higher than $1,000,000)</t>
  </si>
  <si>
    <t>FAYETTE</t>
  </si>
  <si>
    <t>10-02-037D-0123-0000_908</t>
  </si>
  <si>
    <t>10-03-0051-0001-0000_2273</t>
  </si>
  <si>
    <t>10-03-0072-0002-0000_600</t>
  </si>
  <si>
    <t>10-03-016B-0032-0000_3381</t>
  </si>
  <si>
    <t>10-13-0013-0025-0000_114</t>
  </si>
  <si>
    <t>10-02-051B-0026-0000_86</t>
  </si>
  <si>
    <t>10-03-0054-0001-0000_1862</t>
  </si>
  <si>
    <t>10-03-0074-0037-0001_668</t>
  </si>
  <si>
    <t>10-03-010E-0011-0000_4967</t>
  </si>
  <si>
    <t>10-09-0025-0419-0000_213</t>
  </si>
  <si>
    <t>10-03-0004-0098-0000_222</t>
  </si>
  <si>
    <t>10-07-001D-0004-0000_278</t>
  </si>
  <si>
    <t>10-11-0004-0068-0000_323</t>
  </si>
  <si>
    <t>10-03-005E-0030-0000_1424</t>
  </si>
  <si>
    <t>10-07-001C-0033-0000_130</t>
  </si>
  <si>
    <t>10-03-030L-0025-0000_9022</t>
  </si>
  <si>
    <t>10-07-001D-0025-0000_164</t>
  </si>
  <si>
    <t>10-11-0004-0118-0000_428</t>
  </si>
  <si>
    <t>10-13-0014-0014-0000_11078</t>
  </si>
  <si>
    <t>10-13-0015-0003-0001_11174</t>
  </si>
  <si>
    <t>10-02-037M-0028-0000_151</t>
  </si>
  <si>
    <t>10-02-037M-0038-0000_23</t>
  </si>
  <si>
    <t>10-02-037S-0024-0000_42</t>
  </si>
  <si>
    <t>10-02-037S-0025-0000_9999</t>
  </si>
  <si>
    <t>10-02-053K-0007-0000_511</t>
  </si>
  <si>
    <t>10-03-028M-0180-0000_34</t>
  </si>
  <si>
    <t>10-03-036C-0088-0000_21</t>
  </si>
  <si>
    <t>10-03-041M-0072-0000_3319</t>
  </si>
  <si>
    <t>10-03-041M-0094-0000_3387</t>
  </si>
  <si>
    <t>10-03-042E-0019-0000_2783</t>
  </si>
  <si>
    <t>10-03-043L-0001-0000_13759A</t>
  </si>
  <si>
    <t>10-03-048C-0023-0000_12490</t>
  </si>
  <si>
    <t>10-03-048C-0032-0000_12588</t>
  </si>
  <si>
    <t>10-07-001C-0025-0000_501</t>
  </si>
  <si>
    <t>10-07-001C-0181-0000_706</t>
  </si>
  <si>
    <t>10-07-001D-0280-0000_401</t>
  </si>
  <si>
    <t>10-11-0002-0001-0000_684</t>
  </si>
  <si>
    <t>10-11-0003-0001-0000_135</t>
  </si>
  <si>
    <t>10-11-0003-0001-0000_55</t>
  </si>
  <si>
    <t>10-11-0004-0139-0000_232</t>
  </si>
  <si>
    <t>10-11-0006-0262-0000_518</t>
  </si>
  <si>
    <t>10-03-028L-0128-0000_230</t>
  </si>
  <si>
    <t>10-03-028R-0026-0000_292</t>
  </si>
  <si>
    <t>Town of Smithers</t>
  </si>
  <si>
    <t>Kanawha River</t>
  </si>
  <si>
    <t>10-11-0003-0001-0000</t>
  </si>
  <si>
    <t>135 Greyhound Ln, Smithers, WV, 25186</t>
  </si>
  <si>
    <t>City of Montgomery</t>
  </si>
  <si>
    <t>10-07-001D-0280-0000</t>
  </si>
  <si>
    <t>401 SIXTH AVE, MONTGOMERY, WV, 25136</t>
  </si>
  <si>
    <t>55 Greyhound Ln, Smithers, WV, 25186</t>
  </si>
  <si>
    <t>10-07-001C-0025-0000</t>
  </si>
  <si>
    <t>501 ADAMS ST, MONTGOMERY, WV, 25136</t>
  </si>
  <si>
    <t>10-07-001C-0033-0000</t>
  </si>
  <si>
    <t>130 MADISON ST, MONTGOMERY, WV, 25136</t>
  </si>
  <si>
    <t>Fayette County</t>
  </si>
  <si>
    <t>Bells Creek</t>
  </si>
  <si>
    <t>10-03-0004-0098-0000</t>
  </si>
  <si>
    <t>222 CLONCH MILL RD, DIXIE, WV, 25059</t>
  </si>
  <si>
    <t>Armstrong Creek</t>
  </si>
  <si>
    <t>10-03-0051-0001-0000</t>
  </si>
  <si>
    <t>2273 ELKRIDGE RD, POWELLTON, WV, 25161</t>
  </si>
  <si>
    <t>Milburn Creek</t>
  </si>
  <si>
    <t>10-03-0072-0002-0000</t>
  </si>
  <si>
    <t>600 RESOURCE DR, SCARBRO, WV, 25917</t>
  </si>
  <si>
    <t>10-07-001D-0004-0000</t>
  </si>
  <si>
    <t>278 SIXTH AVE, MONTGOMERY, WV, 25136</t>
  </si>
  <si>
    <t>Dunloup Creek</t>
  </si>
  <si>
    <t>10-02-037S-0024-0000</t>
  </si>
  <si>
    <t>42 MAIN ST, GLEN JEAN, WV, 25846</t>
  </si>
  <si>
    <t>Town of Gauley Bridge</t>
  </si>
  <si>
    <t>10-13-0014-0014-0000</t>
  </si>
  <si>
    <t>11078 MIDLAND TRL, GAULEY BRIDGE, WV, 25085</t>
  </si>
  <si>
    <t>10-02-037M-0038-0000</t>
  </si>
  <si>
    <t>23 MAIN ST, GLEN JEAN, WV, 25846</t>
  </si>
  <si>
    <t>10-02-037D-0123-0000</t>
  </si>
  <si>
    <t>908 SCARBRO RD, SCARBRO, WV, 25917</t>
  </si>
  <si>
    <t>Loop Creek</t>
  </si>
  <si>
    <t>10-03-048C-0023-0000</t>
  </si>
  <si>
    <t>12490 DEEPWATER MTN RD, ROBSON, WV, 25173</t>
  </si>
  <si>
    <t>Beards Fork</t>
  </si>
  <si>
    <t>10-03-0054-0001-0000</t>
  </si>
  <si>
    <t>1862 BEARDS FORK RD, ROBSON, WV, 25173</t>
  </si>
  <si>
    <t>10-03-030L-0025-0000</t>
  </si>
  <si>
    <t>9022 MIDLAND TRL, GLEN FERRIS, WV, 25090</t>
  </si>
  <si>
    <t>10-03-028M-0180-0000</t>
  </si>
  <si>
    <t>34 CHRISTIAN SCHOOL DR, BOOMER, WV, 25031</t>
  </si>
  <si>
    <t>10-03-005E-0030-0000</t>
  </si>
  <si>
    <t>1424 DIXIE HWY, DIXIE, WV, 25059</t>
  </si>
  <si>
    <t>10-03-036C-0088-0000</t>
  </si>
  <si>
    <t>21 KIMBERLY SCHOOL RD, KIMBERLY, WV, 25139</t>
  </si>
  <si>
    <t>Gauley River</t>
  </si>
  <si>
    <t>10-03-016B-0032-0000</t>
  </si>
  <si>
    <t>3381 GAULEY RIVER RD, BELVA, WV, 26656</t>
  </si>
  <si>
    <t>Smithers Creek</t>
  </si>
  <si>
    <t>10-11-0004-0118-0000</t>
  </si>
  <si>
    <t>428 CANNELTON HOLLOW RD, CANNELTON, WV, 25036</t>
  </si>
  <si>
    <t>10-11-0004-0139-0000</t>
  </si>
  <si>
    <t>232 CANNELTON HOLLOW RD, SMITHERS, WV, 25186</t>
  </si>
  <si>
    <t>Mossy Creek</t>
  </si>
  <si>
    <t>10-03-0074-0037-0001</t>
  </si>
  <si>
    <t>668 OKEY L PATTESON RD, SCARBRO, WV, 25917</t>
  </si>
  <si>
    <t>10-11-0004-0068-0000</t>
  </si>
  <si>
    <t>323 MIDLAND TRL, SMITHERS, WV, 25186</t>
  </si>
  <si>
    <t>10-02-037M-0028-0000</t>
  </si>
  <si>
    <t>151 MCKELL AVE, GLEN JEAN, WV, 25846</t>
  </si>
  <si>
    <t>10-03-041M-0072-0000</t>
  </si>
  <si>
    <t>3319 ARMSTRONG CREEK RD, KIMBERLY, WV, 25118</t>
  </si>
  <si>
    <t>10-13-0013-0025-0000</t>
  </si>
  <si>
    <t>114 MAIN ST, GAULEY BRIDGE, WV, 25085</t>
  </si>
  <si>
    <t>10-03-048C-0032-0000</t>
  </si>
  <si>
    <t>12588 DEEPWATER MTN RD, ROBSON, WV, 25173</t>
  </si>
  <si>
    <t>10-07-001D-0025-0000</t>
  </si>
  <si>
    <t>164 SIXTH AVE, MONTGOMERY, WV, 25136</t>
  </si>
  <si>
    <t>10-03-043L-0001-0000</t>
  </si>
  <si>
    <t>13759A DEEPWATER MTN RD, ROBSON, WV, 25173</t>
  </si>
  <si>
    <t>10-02-037S-0025-0000</t>
  </si>
  <si>
    <t>9999 MAIN ST, GLEN JEAN, WV, 25846</t>
  </si>
  <si>
    <t>10-13-0015-0003-0001</t>
  </si>
  <si>
    <t>11174 MIDLAND TRL, GAULEY BRIDGE, WV, 25085</t>
  </si>
  <si>
    <t>10-03-042E-0019-0000</t>
  </si>
  <si>
    <t>2783 ARMSTRONG CREEK RD, KIMBERLY, WV, 25118</t>
  </si>
  <si>
    <t>10-11-0002-0001-0000</t>
  </si>
  <si>
    <t>684 CANNELTON HOLLOW RD, CANNELTON, WV, 25036</t>
  </si>
  <si>
    <t>10-11-0006-0262-0000</t>
  </si>
  <si>
    <t>518 MICHIGAN AVE, SMITHERS, WV, 25186</t>
  </si>
  <si>
    <t>10-02-053K-0007-0000</t>
  </si>
  <si>
    <t>511 KILSYTH RD, MOUNT HOPE, WV, 25880</t>
  </si>
  <si>
    <t>10-03-028L-0128-0000</t>
  </si>
  <si>
    <t>230 GINA ST, MOUNT CARBON, WV, 25031</t>
  </si>
  <si>
    <t>Paint Creek</t>
  </si>
  <si>
    <t>10-02-051B-0026-0000</t>
  </si>
  <si>
    <t>86 WILLIS BRANCH LOOP, MOUNT HOPE, WV, 25880</t>
  </si>
  <si>
    <t>10-03-041M-0094-0000</t>
  </si>
  <si>
    <t>3387 ARMSTRONG CREEK RD, KIMBERLY, WV, 25118</t>
  </si>
  <si>
    <t>City of Oak Hill</t>
  </si>
  <si>
    <t>Arbuckle Creek</t>
  </si>
  <si>
    <t>10-09-0025-0419-0000</t>
  </si>
  <si>
    <t>213 WOODS AVE, OAK HILL, WV, 25901</t>
  </si>
  <si>
    <t>10-03-010E-0011-0000</t>
  </si>
  <si>
    <t>4967 GAULEY RIVER RD, BELVA, WV, 26656</t>
  </si>
  <si>
    <t>10-03-028R-0026-0000</t>
  </si>
  <si>
    <t>292 FORTUNA DR, MOUNT CARBON, WV, 25139</t>
  </si>
  <si>
    <t>10-07-001C-0181-0000</t>
  </si>
  <si>
    <t>706 THIRD AVE, MONTGOMERY, WV, 25136</t>
  </si>
  <si>
    <t>BOARD OF EDUCATION FAY CO</t>
  </si>
  <si>
    <t>LAIRD FOUNDATION INC</t>
  </si>
  <si>
    <t>MONTGOMERY ELDERLY CARE CENTER</t>
  </si>
  <si>
    <t>LIVING WATERS CHRISTIAN FELLOWSHIP (TRUSTEES)</t>
  </si>
  <si>
    <t>CLONCH INDUSTRIES INC</t>
  </si>
  <si>
    <t>QUERCUS WV LLC</t>
  </si>
  <si>
    <t>ACIN LLC</t>
  </si>
  <si>
    <t>CGP DEVELOPMENT COM INC</t>
  </si>
  <si>
    <t>NEW RIVER HEALTH ASSOC INC</t>
  </si>
  <si>
    <t>TRUSTEES OF CHRISTIAN REVIVAL CENTER</t>
  </si>
  <si>
    <t>SOUTHERN APPALACHIAN LABOR SCHOOL FOUNDATION</t>
  </si>
  <si>
    <t>D H LAND MANAGEMENT LLC</t>
  </si>
  <si>
    <t>BOOMER BAP CH TRSTS</t>
  </si>
  <si>
    <t>BELL CK MISS CHURCH</t>
  </si>
  <si>
    <t>UPPER KANAWHA VALLEY COMMUNITY CENTER INC</t>
  </si>
  <si>
    <t>NORTH AMERICAN REBUILD CO INC</t>
  </si>
  <si>
    <t>CHURCH OF GOD TRUSTEES SMITHER WHITLOW COOPER &amp; RATCLIFF</t>
  </si>
  <si>
    <t>MOSSY LIVING WORD PENTECOSTAL CHURCH TTEE</t>
  </si>
  <si>
    <t>MCDONALDS USA LLC</t>
  </si>
  <si>
    <t>GLEN JEAN UNION CHURCH</t>
  </si>
  <si>
    <t>ARMSTRONG CREEK VOLUNTEER FIRE DEPT INC</t>
  </si>
  <si>
    <t>THE CITY NATIONAL BANK OF CHARLESTON</t>
  </si>
  <si>
    <t>COUNTY COMISSION OF FAYETTE COUNTY WV</t>
  </si>
  <si>
    <t>COX JESSICA D</t>
  </si>
  <si>
    <t>FRAZIER ROBERT J &amp; HELEN J</t>
  </si>
  <si>
    <t>MONTGOMERY GENERAL HOSPITAL</t>
  </si>
  <si>
    <t>OPEN DOOR COMMUNITY CHURCH TRUSTEES</t>
  </si>
  <si>
    <t>CARBONDALE BAPTIST CHURCH TRUSTEES</t>
  </si>
  <si>
    <t>CITY OF SMITHERS</t>
  </si>
  <si>
    <t>DAYSTAR WORSHIP CENTER INC</t>
  </si>
  <si>
    <t>TONEY GREGORY A &amp; JENNIFER J</t>
  </si>
  <si>
    <t>WEIRWOOD CHAPEL</t>
  </si>
  <si>
    <t>TRUSTEES OF OPEN BIBLE TEMPLE</t>
  </si>
  <si>
    <t>HARVEY LUKE A &amp; TAMMY L</t>
  </si>
  <si>
    <t>JOHNSON LEREMY J</t>
  </si>
  <si>
    <t>DEAN DOUGLAS L &amp; AMY B</t>
  </si>
  <si>
    <t>CITY OF MONTGOMERY BUILDING COMMISSION</t>
  </si>
  <si>
    <t>1839</t>
  </si>
  <si>
    <t>COM10</t>
  </si>
  <si>
    <t>93968</t>
  </si>
  <si>
    <t>45319</t>
  </si>
  <si>
    <t>34764</t>
  </si>
  <si>
    <t>20374</t>
  </si>
  <si>
    <t>58996</t>
  </si>
  <si>
    <t>115686</t>
  </si>
  <si>
    <t>8722</t>
  </si>
  <si>
    <t>8261</t>
  </si>
  <si>
    <t>31155</t>
  </si>
  <si>
    <t>19386</t>
  </si>
  <si>
    <t>37250</t>
  </si>
  <si>
    <t>16008</t>
  </si>
  <si>
    <t>7604</t>
  </si>
  <si>
    <t>16277</t>
  </si>
  <si>
    <t>7581</t>
  </si>
  <si>
    <t>8300</t>
  </si>
  <si>
    <t>8504</t>
  </si>
  <si>
    <t>2130</t>
  </si>
  <si>
    <t>24354</t>
  </si>
  <si>
    <t>6744</t>
  </si>
  <si>
    <t>3680</t>
  </si>
  <si>
    <t>3864</t>
  </si>
  <si>
    <t>2969</t>
  </si>
  <si>
    <t>5050</t>
  </si>
  <si>
    <t>6183</t>
  </si>
  <si>
    <t>3725</t>
  </si>
  <si>
    <t>6324</t>
  </si>
  <si>
    <t>1564</t>
  </si>
  <si>
    <t>11010</t>
  </si>
  <si>
    <t>4041</t>
  </si>
  <si>
    <t>5540</t>
  </si>
  <si>
    <t>4480</t>
  </si>
  <si>
    <t>4640</t>
  </si>
  <si>
    <t>4752</t>
  </si>
  <si>
    <t>4342</t>
  </si>
  <si>
    <t>4588</t>
  </si>
  <si>
    <t>3608</t>
  </si>
  <si>
    <t>3346</t>
  </si>
  <si>
    <t>5756</t>
  </si>
  <si>
    <t>5456</t>
  </si>
  <si>
    <t>4292</t>
  </si>
  <si>
    <t>Fayette County*</t>
  </si>
  <si>
    <t>Gauley Bridge</t>
  </si>
  <si>
    <t>Montgomery</t>
  </si>
  <si>
    <t>Smithers</t>
  </si>
  <si>
    <t>NICHOLAS</t>
  </si>
  <si>
    <t>34-03-0024-0001-0000_9999</t>
  </si>
  <si>
    <t>34-06-0011-0104-0000_20</t>
  </si>
  <si>
    <t>34-06-0005-0407-0005_10</t>
  </si>
  <si>
    <t>34-03-0013-0067-0018_9992</t>
  </si>
  <si>
    <t>34-06-0006-0116-0000_108</t>
  </si>
  <si>
    <t>34-06-0005-0419-0000_6</t>
  </si>
  <si>
    <t>34-08-0025-0001-0006_5372</t>
  </si>
  <si>
    <t>34-03-013K-9999-9999_59</t>
  </si>
  <si>
    <t>34-07-0019-0110-0001_50</t>
  </si>
  <si>
    <t>34-07-0017-0018-0007_112</t>
  </si>
  <si>
    <t>34-06-0005-0420-0001_40</t>
  </si>
  <si>
    <t>34-04-0024-0085-0000_184</t>
  </si>
  <si>
    <t>34-06-0011-0028-0000_8</t>
  </si>
  <si>
    <t>34-01-0018-0027-0000_317</t>
  </si>
  <si>
    <t>34-04-024A-0068-0000_24955</t>
  </si>
  <si>
    <t>34-08-0014-0013-0000_700</t>
  </si>
  <si>
    <t>34-04-0005-0001-0001_9999</t>
  </si>
  <si>
    <t>34-03-013P-0028-0000_36</t>
  </si>
  <si>
    <t>34-04-0021-0003-0000_15148</t>
  </si>
  <si>
    <t>34-01-014P-0057-0000_19599</t>
  </si>
  <si>
    <t>34-08-0014-0115-0000_818</t>
  </si>
  <si>
    <t>34-03-0008-0008-0000_111</t>
  </si>
  <si>
    <t>34-08-0014-0118-0000_998</t>
  </si>
  <si>
    <t>34-01-0019-0042-0003_18950</t>
  </si>
  <si>
    <t>34-05-0038-0004-0000_987</t>
  </si>
  <si>
    <t>34-05-0023-0027-0000_93</t>
  </si>
  <si>
    <t>34-01-0013-0056-0001_17</t>
  </si>
  <si>
    <t>34-06-0005-0407-0010_8</t>
  </si>
  <si>
    <t>34-02-0014-0017-0000_1316</t>
  </si>
  <si>
    <t>34-08-0013-0086-0000_21</t>
  </si>
  <si>
    <t>34-03-0015-0007-0001_9995</t>
  </si>
  <si>
    <t>34-09-0027-0007-0001_6400</t>
  </si>
  <si>
    <t>34-03-0018-0072-0001_661</t>
  </si>
  <si>
    <t>34-06-0011-0102-0000_134</t>
  </si>
  <si>
    <t>34-03-013P-0029-0001_15</t>
  </si>
  <si>
    <t>34-07-0019-0014-0000_4999</t>
  </si>
  <si>
    <t>34-01-0043-0015-0001_3579</t>
  </si>
  <si>
    <t>34-03-0043-0027-0009_2884</t>
  </si>
  <si>
    <t>34-01-0044-0082-0000_648</t>
  </si>
  <si>
    <t>34-04-024A-0066-0000_24933</t>
  </si>
  <si>
    <t>34-08-0014-0011-0000_508</t>
  </si>
  <si>
    <t>34-04-0026-9999-9999_21025</t>
  </si>
  <si>
    <t>34-06-0005-0373-0000_22</t>
  </si>
  <si>
    <t>34-07-0019-0012-0004_9999</t>
  </si>
  <si>
    <t>34-02-0013-0062-0000_6869</t>
  </si>
  <si>
    <t>34-03-0014-0030-0003_9996</t>
  </si>
  <si>
    <t>34-03-0013-0042-0002_124</t>
  </si>
  <si>
    <t>34-03-057B-0012-0000_72</t>
  </si>
  <si>
    <t>34-05-0030-0014-0000_408</t>
  </si>
  <si>
    <t>34-03-013P-0030-0000_132</t>
  </si>
  <si>
    <t>34-07-0018-0008-0000_3123</t>
  </si>
  <si>
    <t>34-06-0010-0111-0000_39</t>
  </si>
  <si>
    <t>34-07-0019-0012-0000_38</t>
  </si>
  <si>
    <t>34-04-017A-0045-0000_2836</t>
  </si>
  <si>
    <t>34-01-0017-0043-0000_13952</t>
  </si>
  <si>
    <t>34-01-0018-0096-0000_84</t>
  </si>
  <si>
    <t>34-03-0018-0007-0003_1119</t>
  </si>
  <si>
    <t>34-06-0010-0152-0000_51</t>
  </si>
  <si>
    <t>Nicholas County</t>
  </si>
  <si>
    <t>Muddlety Creek</t>
  </si>
  <si>
    <t>34-03-0024-0001-0000</t>
  </si>
  <si>
    <t>9999 Island Creek Rd, Tioga, WV, 26691</t>
  </si>
  <si>
    <t>City of Richwood</t>
  </si>
  <si>
    <t>Cherry River</t>
  </si>
  <si>
    <t>34-06-0011-0104-0000</t>
  </si>
  <si>
    <t>20 AVENUE B, RICHWOOD, WV, 26261</t>
  </si>
  <si>
    <t>34-06-0005-0407-0005</t>
  </si>
  <si>
    <t>10 WHITE AVE, RICHWOOD, WV, 26261</t>
  </si>
  <si>
    <t>Birch River</t>
  </si>
  <si>
    <t>34-03-0013-0067-0018</t>
  </si>
  <si>
    <t>9992 BIRCH RIVER RD, BIRCH RIVER, WV, 26610</t>
  </si>
  <si>
    <t>34-06-0006-0116-0000</t>
  </si>
  <si>
    <t>108 E MAIN ST, RICHWOOD, WV, 26261</t>
  </si>
  <si>
    <t>34-06-0005-0419-0000</t>
  </si>
  <si>
    <t>6 WHITE AVE, RICHWOOD, WV, 26261</t>
  </si>
  <si>
    <t>City of Summersville</t>
  </si>
  <si>
    <t>34-08-0025-0001-0006</t>
  </si>
  <si>
    <t>5372 WEBSTER RD, SUMMERSVILLE, WV, 26651</t>
  </si>
  <si>
    <t>34-03-013K-9999-9999</t>
  </si>
  <si>
    <t>59 FIRE HOUSE RD, BIRCH RIVER, WV, 26610</t>
  </si>
  <si>
    <t>34-07-0019-0110-0001</t>
  </si>
  <si>
    <t>50 STONEWALL DR, SUMMERSVILLE, WV, 26651</t>
  </si>
  <si>
    <t>Peters Creek Tributary No.1</t>
  </si>
  <si>
    <t>34-07-0017-0018-0007</t>
  </si>
  <si>
    <t>112 Toms Fork Rd, Summersville, WV, 26651</t>
  </si>
  <si>
    <t>34-06-0005-0420-0001</t>
  </si>
  <si>
    <t>40 EDGEWOOD AVE, RICHWOOD, WV, 26261</t>
  </si>
  <si>
    <t>34-04-0024-0085-0000</t>
  </si>
  <si>
    <t>184 BELL CREEK RD, DIXIE, WV, 25059</t>
  </si>
  <si>
    <t>34-06-0011-0028-0000</t>
  </si>
  <si>
    <t>8 BFG ST, RICHWOOD, WV, 26261</t>
  </si>
  <si>
    <t>Big Beaver Creek</t>
  </si>
  <si>
    <t>34-01-0018-0027-0000</t>
  </si>
  <si>
    <t>317 ALDERSON CHURCH RD, CALVIN, WV, 26205</t>
  </si>
  <si>
    <t>34-04-024A-0068-0000</t>
  </si>
  <si>
    <t>24955 TURNPIKE RD, BELVA, WV, 26656</t>
  </si>
  <si>
    <t>Arbuckle Branch</t>
  </si>
  <si>
    <t>34-08-0014-0013-0000</t>
  </si>
  <si>
    <t>700 BROAD ST, SUMMERSVILLE, WV, 26651</t>
  </si>
  <si>
    <t>Peachorchard Branch</t>
  </si>
  <si>
    <t>34-04-0005-0001-0001</t>
  </si>
  <si>
    <t>9999 TWENTY MILE CREEK RD, SWISS, WV, 26690</t>
  </si>
  <si>
    <t>34-03-013P-0028-0000</t>
  </si>
  <si>
    <t>36 BUNKER ST, BIRCH RIVER, WV, 26610</t>
  </si>
  <si>
    <t>34-04-0021-0003-0000</t>
  </si>
  <si>
    <t>15148 TURNPIKE RD, SWISS, WV, 26651</t>
  </si>
  <si>
    <t>34-01-014P-0057-0000</t>
  </si>
  <si>
    <t>19599 WEBSTER RD, CRAIGSVILLE, WV, 26205</t>
  </si>
  <si>
    <t>34-08-0014-0115-0000</t>
  </si>
  <si>
    <t>818 ARBUCKLE RD, SUMMERSVILLE, WV, 26651</t>
  </si>
  <si>
    <t>34-03-0008-0008-0000</t>
  </si>
  <si>
    <t>111 OLD TURNPIKE RD, BIRCH RIVER, WV, 26610</t>
  </si>
  <si>
    <t>34-08-0014-0118-0000</t>
  </si>
  <si>
    <t>998 ARBUCKLE RD, SUMMERSVILLE, WV, 26651</t>
  </si>
  <si>
    <t>34-01-0019-0042-0003</t>
  </si>
  <si>
    <t>18950 WEBSTER RD, CRAIGSVILLE, WV, 26205</t>
  </si>
  <si>
    <t>Little Laurel Creek</t>
  </si>
  <si>
    <t>34-05-0038-0004-0000</t>
  </si>
  <si>
    <t>987 LITTLE LAUREL RD, RICHWOOD, WV, 26261</t>
  </si>
  <si>
    <t>34-05-0023-0027-0000</t>
  </si>
  <si>
    <t>93 Nettie-Fenwick Rd, Fenwick, WV, 26202</t>
  </si>
  <si>
    <t>34-01-0013-0056-0001</t>
  </si>
  <si>
    <t>17 TIOGA RD, CRAIGSVILLE, WV, 26205</t>
  </si>
  <si>
    <t>34-06-0005-0407-0010</t>
  </si>
  <si>
    <t>8 WHITE AVE, RICHWOOD, WV, 26261</t>
  </si>
  <si>
    <t>Whitewater Branch Tributary No.1</t>
  </si>
  <si>
    <t>34-02-0014-0017-0000</t>
  </si>
  <si>
    <t>1316 WHITEWATER RD, SUMMERSVILLE, WV, 26651</t>
  </si>
  <si>
    <t>34-08-0013-0086-0000</t>
  </si>
  <si>
    <t>21 MCKEES CREEK RD, SUMMERSVILLE, WV, 26651</t>
  </si>
  <si>
    <t>34-03-0015-0007-0001</t>
  </si>
  <si>
    <t>9995 BIRCH RIVER RD, BIRCH RIVER, WV, 26610</t>
  </si>
  <si>
    <t>Anglins Creek</t>
  </si>
  <si>
    <t>34-09-0027-0007-0001</t>
  </si>
  <si>
    <t>6400 WILDERNESS HWY, MOUNT NEBO, WV, 26680</t>
  </si>
  <si>
    <t>34-03-0018-0072-0001</t>
  </si>
  <si>
    <t>661 ANTHONY CREEK RD, BIRCH RIVER, WV, 26610</t>
  </si>
  <si>
    <t>34-06-0011-0102-0000</t>
  </si>
  <si>
    <t>134 VALLEY AVE, Richwood, WV, 26261</t>
  </si>
  <si>
    <t>34-03-013P-0029-0001</t>
  </si>
  <si>
    <t>15 POWELL CREEK RD, BIRCH RIVER, WV, 26610</t>
  </si>
  <si>
    <t>34-07-0019-0014-0000</t>
  </si>
  <si>
    <t>4999 W Webster Rd, Summersville, WV, 26651</t>
  </si>
  <si>
    <t>34-01-0043-0015-0001</t>
  </si>
  <si>
    <t>3579 RICHWOOD RD, RICHWOOD, WV, 26261</t>
  </si>
  <si>
    <t>Brushy Fork</t>
  </si>
  <si>
    <t>34-03-0043-0027-0009</t>
  </si>
  <si>
    <t>2884 HOOKERSVILLE RD, SUMMERSVILLE, WV, 26651</t>
  </si>
  <si>
    <t>34-01-0044-0082-0000</t>
  </si>
  <si>
    <t>648 N FORK CHERRY HWY, RICHWOOD, WV, 26261</t>
  </si>
  <si>
    <t>34-04-024A-0066-0000</t>
  </si>
  <si>
    <t>24933 TURNPIKE RD, BELVA, WV, 26656</t>
  </si>
  <si>
    <t>34-08-0014-0011-0000</t>
  </si>
  <si>
    <t>508 DUFFY ST TRLR, SUMMERSVILLE, WV, 26651</t>
  </si>
  <si>
    <t>Little Elk Creek</t>
  </si>
  <si>
    <t>34-04-0026-9999-9999</t>
  </si>
  <si>
    <t>21025 TURNPIKE RD, BELVA, WV, 26690</t>
  </si>
  <si>
    <t>34-06-0005-0373-0000</t>
  </si>
  <si>
    <t>22 E Main St, Richwood, WV, 26261</t>
  </si>
  <si>
    <t>Duffy Branch</t>
  </si>
  <si>
    <t>34-07-0019-0012-0004</t>
  </si>
  <si>
    <t>9999 HOPKINS CIR, SUMMERSVILLE, WV, 26651</t>
  </si>
  <si>
    <t>Peters Creek</t>
  </si>
  <si>
    <t>34-02-0013-0062-0000</t>
  </si>
  <si>
    <t>6869 TURNPIKE RD, GILBOA, WV, 26651</t>
  </si>
  <si>
    <t>34-03-0014-0030-0003</t>
  </si>
  <si>
    <t>9996 BIRCH RIVER RD, BIRCH RIVER, WV, 26610</t>
  </si>
  <si>
    <t>34-03-0013-0042-0002</t>
  </si>
  <si>
    <t>124 MEMORY LN, BIRCH RIVER, WV, 26610</t>
  </si>
  <si>
    <t>Glade Creek Tributary No.1</t>
  </si>
  <si>
    <t>34-03-057B-0012-0000</t>
  </si>
  <si>
    <t>72 CRABTREE RD, SUMMERSVILLE, WV, 26651</t>
  </si>
  <si>
    <t>34-05-0030-0014-0000</t>
  </si>
  <si>
    <t>408 STAFF DR, RICHWOOD, WV, 26261</t>
  </si>
  <si>
    <t>34-03-013P-0030-0000</t>
  </si>
  <si>
    <t>132 BIRCH RIVER RD, BIRCH RIVER, WV, 26610</t>
  </si>
  <si>
    <t>34-07-0018-0008-0000</t>
  </si>
  <si>
    <t>3123 TURNPIKE RD, SUMMERSVILLE, WV, 26651</t>
  </si>
  <si>
    <t>34-06-0010-0111-0000</t>
  </si>
  <si>
    <t>39 AVENUE B, RICHWOOD, WV, 26261</t>
  </si>
  <si>
    <t>34-07-0019-0012-0000</t>
  </si>
  <si>
    <t>38 MOTEL DR, SUMMERSVILLE, WV, 26651</t>
  </si>
  <si>
    <t>Open Fork</t>
  </si>
  <si>
    <t>34-04-017A-0045-0000</t>
  </si>
  <si>
    <t>2836 DIXIE HWY, DIXIE, WV, 25059</t>
  </si>
  <si>
    <t>Little Beaver Creek</t>
  </si>
  <si>
    <t>34-01-0017-0043-0000</t>
  </si>
  <si>
    <t>13952 WEBSTER RD, CALVIN, WV, 26651</t>
  </si>
  <si>
    <t>34-01-0018-0096-0000</t>
  </si>
  <si>
    <t>84 BEAVER RD, CRAIGSVILLE, WV, 26205</t>
  </si>
  <si>
    <t>Powell Creek</t>
  </si>
  <si>
    <t>34-03-0018-0007-0003</t>
  </si>
  <si>
    <t>1119 POWELL CREEK RD, Birch River, WV, 26610</t>
  </si>
  <si>
    <t>34-06-0010-0152-0000</t>
  </si>
  <si>
    <t>51 AVENUE A, RICHWOOD, WV, 26261</t>
  </si>
  <si>
    <t>BERTHY BLAIR TIMBERLANDS LLC</t>
  </si>
  <si>
    <t>CITY OF RICHWOOD</t>
  </si>
  <si>
    <t>RICHWOOD VOLUNTEER FIRE DEPT</t>
  </si>
  <si>
    <t>MARCILLAC ROBERT J. REVOCALBE TRS &amp; INVEST 888 LLC</t>
  </si>
  <si>
    <t>WEST VIRGINIA ECONOMIC DEV AUTHORITY</t>
  </si>
  <si>
    <t>BIRCH RIVER FIRE DEPT INC</t>
  </si>
  <si>
    <t>CHAPMAN ORGANIZATION LIMITED LIABILITY CO</t>
  </si>
  <si>
    <t>LTAD CORPORATION</t>
  </si>
  <si>
    <t>EDGEWOOD VILLAGE INC</t>
  </si>
  <si>
    <t>RICHWOOD MUNICIPAL BLDG COMM</t>
  </si>
  <si>
    <t>CADLE P E ETAL TRS THE ZION REST PRIMITIVE BAPIST CH</t>
  </si>
  <si>
    <t>AUXIER WELDING INC</t>
  </si>
  <si>
    <t>WHITE FUNERAL HOME INC</t>
  </si>
  <si>
    <t>SOUTHEASTERN LAND LLC</t>
  </si>
  <si>
    <t>TRINITY BAPTIST CH TRS</t>
  </si>
  <si>
    <t>GROSE VIRGIL WILLIAM UNDERWOOD ETAL TR LYONSVILLE CH</t>
  </si>
  <si>
    <t>ROSE E J ETAL TRS COTTLE GLADE CHURCH</t>
  </si>
  <si>
    <t>JOO ENTERPRISES INC</t>
  </si>
  <si>
    <t>HOLCOMB RYAN M &amp; STEPHANIE</t>
  </si>
  <si>
    <t>MID STATE PROPERTIES LLC</t>
  </si>
  <si>
    <t>HINKLE LORETTA JUNE</t>
  </si>
  <si>
    <t>LITTLE LAUREL BAPTIST CHURCH TRS</t>
  </si>
  <si>
    <t>SMR ACQUISITION LLC</t>
  </si>
  <si>
    <t>JOHNSON CRAIG A &amp; AGNES L</t>
  </si>
  <si>
    <t>R-WOOD PUBLIC LIBRARY</t>
  </si>
  <si>
    <t>PIERSON CHAPEL CH</t>
  </si>
  <si>
    <t>FRONTINO LARRY J SR</t>
  </si>
  <si>
    <t>MC PHERSON BRIAN &amp; KIMBERLY S</t>
  </si>
  <si>
    <t>WILDERNESS PUBLIC SERVICE DIST</t>
  </si>
  <si>
    <t>COFFMAN TONY L</t>
  </si>
  <si>
    <t>GO MART LLC</t>
  </si>
  <si>
    <t>STAR USA FEDERAL CREDIT UNION</t>
  </si>
  <si>
    <t>DOUBLES LLC</t>
  </si>
  <si>
    <t>NUNLEY WILLIAM F II &amp; AMANDA N</t>
  </si>
  <si>
    <t>SOUTHFORK MOTOR INN INC</t>
  </si>
  <si>
    <t>ANDERSON BRAD A &amp; MICHELE R</t>
  </si>
  <si>
    <t>U S A</t>
  </si>
  <si>
    <t>BAILES ERIC</t>
  </si>
  <si>
    <t>METALCRAFT MINING EQUIPMENT REBUILDERS INC</t>
  </si>
  <si>
    <t>COLLINS BRANDY G</t>
  </si>
  <si>
    <t>LAWSON AMANDA E</t>
  </si>
  <si>
    <t>FITZWATER THOMAS E JR &amp; SARA M</t>
  </si>
  <si>
    <t>COFFMAN GARRY E</t>
  </si>
  <si>
    <t>SUMMERS BOBBY GENE JR</t>
  </si>
  <si>
    <t>HENDRICKSON CALVIN &amp; KRISTINA</t>
  </si>
  <si>
    <t>AMERIPRIDE HOSPITALITY LLC</t>
  </si>
  <si>
    <t>TRS FIRST BAPT CH OF DIXIE</t>
  </si>
  <si>
    <t>PRO TEC AUTO CARE INC</t>
  </si>
  <si>
    <t>CADLE STANLEY L &amp; VICKI E</t>
  </si>
  <si>
    <t>COLLINS JOHN P</t>
  </si>
  <si>
    <t>CUTLIP WILLIAM DAVID</t>
  </si>
  <si>
    <t>11030</t>
  </si>
  <si>
    <t>19254</t>
  </si>
  <si>
    <t>13520</t>
  </si>
  <si>
    <t>9100</t>
  </si>
  <si>
    <t>33450</t>
  </si>
  <si>
    <t>14220</t>
  </si>
  <si>
    <t>2840</t>
  </si>
  <si>
    <t>11344</t>
  </si>
  <si>
    <t>16875</t>
  </si>
  <si>
    <t>24928</t>
  </si>
  <si>
    <t>26256</t>
  </si>
  <si>
    <t>34573</t>
  </si>
  <si>
    <t>57468</t>
  </si>
  <si>
    <t>3160</t>
  </si>
  <si>
    <t>5775</t>
  </si>
  <si>
    <t>7162</t>
  </si>
  <si>
    <t>4828</t>
  </si>
  <si>
    <t>4337</t>
  </si>
  <si>
    <t>21438</t>
  </si>
  <si>
    <t>6876</t>
  </si>
  <si>
    <t>141941</t>
  </si>
  <si>
    <t>4461</t>
  </si>
  <si>
    <t>5558</t>
  </si>
  <si>
    <t>3484</t>
  </si>
  <si>
    <t>3688</t>
  </si>
  <si>
    <t>3342</t>
  </si>
  <si>
    <t>2080</t>
  </si>
  <si>
    <t>11844</t>
  </si>
  <si>
    <t>2996</t>
  </si>
  <si>
    <t>13789</t>
  </si>
  <si>
    <t>1888</t>
  </si>
  <si>
    <t>9737</t>
  </si>
  <si>
    <t>14680</t>
  </si>
  <si>
    <t>7184</t>
  </si>
  <si>
    <t>3162</t>
  </si>
  <si>
    <t>18932</t>
  </si>
  <si>
    <t>2742</t>
  </si>
  <si>
    <t>2396</t>
  </si>
  <si>
    <t>852</t>
  </si>
  <si>
    <t>3508</t>
  </si>
  <si>
    <t>2112</t>
  </si>
  <si>
    <t>14184</t>
  </si>
  <si>
    <t>3036</t>
  </si>
  <si>
    <t>2952</t>
  </si>
  <si>
    <t>3938</t>
  </si>
  <si>
    <t>Fill</t>
  </si>
  <si>
    <t>2.0</t>
  </si>
  <si>
    <t>Nicholas County*</t>
  </si>
  <si>
    <t>Richwood</t>
  </si>
  <si>
    <t>Summersville</t>
  </si>
  <si>
    <t>POCAHONTAS</t>
  </si>
  <si>
    <t>38-08-0005-0065-0002_5</t>
  </si>
  <si>
    <t>38-08-0005-0009-0000_926</t>
  </si>
  <si>
    <t>38-08-0002-0167-0000_300</t>
  </si>
  <si>
    <t>38-08-0005-0144-0000_900</t>
  </si>
  <si>
    <t>38-08-0005-0008-0000_9999</t>
  </si>
  <si>
    <t>38-08-0001-0098-0000_201</t>
  </si>
  <si>
    <t>38-06-0045-0008-0014_6755</t>
  </si>
  <si>
    <t>38-08-0005-0088-0000_1002</t>
  </si>
  <si>
    <t>38-08-0001-0039-0001_300</t>
  </si>
  <si>
    <t>38-08-0013-0010-0000_19180</t>
  </si>
  <si>
    <t>38-08-0005-0015-0000_500</t>
  </si>
  <si>
    <t>38-03-0009-0003-0010_36</t>
  </si>
  <si>
    <t>38-08-0001-0103-0000_221</t>
  </si>
  <si>
    <t>38-08-0005-0032-0000_806</t>
  </si>
  <si>
    <t>38-08-0002-0170-0000_819</t>
  </si>
  <si>
    <t>38-04-0067-0003-0009_4470</t>
  </si>
  <si>
    <t>38-03-0009-0003-0026_502</t>
  </si>
  <si>
    <t>38-07-0001-0001-0000_9999</t>
  </si>
  <si>
    <t>38-08-0005-0124-0000_916</t>
  </si>
  <si>
    <t>38-04-080D-0092-0000_12084</t>
  </si>
  <si>
    <t>38-03-065B-0001-0000_1</t>
  </si>
  <si>
    <t>38-03-0009-0003-0025_60</t>
  </si>
  <si>
    <t>38-03-006B-0018-0000_35940</t>
  </si>
  <si>
    <t>38-04-0068-0033-0000_5179</t>
  </si>
  <si>
    <t>38-06-0037-0003-0001_9999</t>
  </si>
  <si>
    <t>38-08-0013-0002-0000_122</t>
  </si>
  <si>
    <t>38-04-0014-0045-0000_9999</t>
  </si>
  <si>
    <t>38-08-0013-0009-0001_19254</t>
  </si>
  <si>
    <t>38-07-0039-0041-0001_836</t>
  </si>
  <si>
    <t>38-08-0012-0001-0001_18942</t>
  </si>
  <si>
    <t>38-03-0009-0004-0000_39002</t>
  </si>
  <si>
    <t>38-07-0029-0003-0011_240</t>
  </si>
  <si>
    <t>38-08-0013-0025-0000_19090</t>
  </si>
  <si>
    <t>Town of Marlinton</t>
  </si>
  <si>
    <t>Knapp Creek</t>
  </si>
  <si>
    <t>38-08-0005-0065-0002</t>
  </si>
  <si>
    <t>5 EVERETT TIBBS RD, Marlinton, WV, 24954</t>
  </si>
  <si>
    <t>Greenbrier River (Lower Reach)</t>
  </si>
  <si>
    <t>38-08-0005-0009-0000</t>
  </si>
  <si>
    <t>926 5TH AVE, Marlinton, WV, 24954</t>
  </si>
  <si>
    <t>38-08-0002-0167-0000</t>
  </si>
  <si>
    <t>300 8TH ST, Marlinton, WV, 24954</t>
  </si>
  <si>
    <t>38-08-0005-0144-0000</t>
  </si>
  <si>
    <t>900 10TH AVE, Marlinton, WV, 24954</t>
  </si>
  <si>
    <t>38-08-0005-0008-0000</t>
  </si>
  <si>
    <t>9999 5TH AVE, Marlinton, WV, 24954</t>
  </si>
  <si>
    <t>38-08-0001-0098-0000</t>
  </si>
  <si>
    <t>201 8TH ST, Marlinton, WV, 24954</t>
  </si>
  <si>
    <t>Pocahontas County</t>
  </si>
  <si>
    <t>38-06-0045-0008-0014</t>
  </si>
  <si>
    <t>6755 HUNTERSVILLE RD, Marlinton, WV, 24954</t>
  </si>
  <si>
    <t>38-08-0005-0088-0000</t>
  </si>
  <si>
    <t>1002 9TH AVE, Marlinton, WV, 24954</t>
  </si>
  <si>
    <t>38-08-0001-0039-0001</t>
  </si>
  <si>
    <t>300 2ND AVE, Marlinton, WV, 24954</t>
  </si>
  <si>
    <t>38-08-0013-0010-0000</t>
  </si>
  <si>
    <t>19180 SENECA TRL, Marlinton, WV, 24954</t>
  </si>
  <si>
    <t>38-08-0005-0015-0000</t>
  </si>
  <si>
    <t>500 8TH ST, Marlinton, WV, 24954</t>
  </si>
  <si>
    <t>Big Spring Fork</t>
  </si>
  <si>
    <t>38-03-0009-0003-0010</t>
  </si>
  <si>
    <t>36 FASSIFERN FIELDS RD, Marlinton, WV, 24954</t>
  </si>
  <si>
    <t>38-08-0001-0103-0000</t>
  </si>
  <si>
    <t>221 8TH ST, Marlinton, WV, 24954</t>
  </si>
  <si>
    <t>38-08-0005-0032-0000</t>
  </si>
  <si>
    <t>806 6TH AVE, Marlinton, WV, 24954</t>
  </si>
  <si>
    <t>38-08-0002-0170-0000</t>
  </si>
  <si>
    <t>819 3RD AVE, Marlinton, WV, 24954</t>
  </si>
  <si>
    <t>North Fork</t>
  </si>
  <si>
    <t>38-04-0067-0003-0009</t>
  </si>
  <si>
    <t>4470 POTOMAC HIGHLANDS TRL, Marlinton, WV, 24954</t>
  </si>
  <si>
    <t>38-03-0009-0003-0026</t>
  </si>
  <si>
    <t>502 CASS RD, Marlinton, WV, 24954</t>
  </si>
  <si>
    <t>North Fork Cranberry River</t>
  </si>
  <si>
    <t>38-07-0001-0001-0000</t>
  </si>
  <si>
    <t>9999 Forest Rd 76, Hillsboro, WV, 24946</t>
  </si>
  <si>
    <t>38-08-0005-0124-0000</t>
  </si>
  <si>
    <t>916 10TH AVE, Marlinton, WV, 24954</t>
  </si>
  <si>
    <t>Greenbrier River (Middle Reach)</t>
  </si>
  <si>
    <t>38-04-080D-0092-0000</t>
  </si>
  <si>
    <t>12084 CASS RD, Marlinton, WV, 24954</t>
  </si>
  <si>
    <t>38-03-065B-0001-0000</t>
  </si>
  <si>
    <t>1 RIVERWATCH LN, Marlinton, WV, 24954</t>
  </si>
  <si>
    <t>38-03-0009-0003-0025</t>
  </si>
  <si>
    <t>60 FASSIFERN FIELDS RD, Marlinton, WV, 24954</t>
  </si>
  <si>
    <t>38-03-006B-0018-0000</t>
  </si>
  <si>
    <t>35940 SENECA TRL, Slatyfork, WV, 26291</t>
  </si>
  <si>
    <t>38-04-0068-0033-0000</t>
  </si>
  <si>
    <t>5179 POTOMAC HIGHLANDS TRL, Cass, WV, 24927</t>
  </si>
  <si>
    <t>38-06-0037-0003-0001</t>
  </si>
  <si>
    <t>9999 AFC LN, Marlinton, WV, 24954</t>
  </si>
  <si>
    <t>Stony Creek</t>
  </si>
  <si>
    <t>38-08-0013-0002-0000</t>
  </si>
  <si>
    <t>122 GLADES DR, Marlinton, WV, 24954</t>
  </si>
  <si>
    <t>East Fork Greenbrier River</t>
  </si>
  <si>
    <t>38-04-0014-0045-0000</t>
  </si>
  <si>
    <t>9999 POTOMAC HIGHLANDS TRL, Marlinton, WV, 24954</t>
  </si>
  <si>
    <t>38-08-0013-0009-0001</t>
  </si>
  <si>
    <t>19254 SENECA TRL, Marlinton, WV, 24954</t>
  </si>
  <si>
    <t>38-07-0039-0041-0001</t>
  </si>
  <si>
    <t>836 WATOGA PARK RD, Marlinton, WV, 24954</t>
  </si>
  <si>
    <t>38-08-0012-0001-0001</t>
  </si>
  <si>
    <t>18942 SENECA TRL, Marlinton, WV, 24954</t>
  </si>
  <si>
    <t>38-03-0009-0004-0000</t>
  </si>
  <si>
    <t>39002 SENECA TRL, Marlinton, WV, 24954</t>
  </si>
  <si>
    <t>38-07-0029-0003-0011</t>
  </si>
  <si>
    <t>240 OLD PYLES FARM RD, Hillsboro, WV, 24946</t>
  </si>
  <si>
    <t>38-08-0013-0025-0000</t>
  </si>
  <si>
    <t>19090 SENECA TRL, Marlinton, WV, 24954</t>
  </si>
  <si>
    <t>LG-OHI MARLINTON LLC</t>
  </si>
  <si>
    <t>MARLINTON GRADE SCHOOL</t>
  </si>
  <si>
    <t>CITY NATIONAL BANK OF WEST VIRGINIA</t>
  </si>
  <si>
    <t>POCAHONTAS COUNTY COURT</t>
  </si>
  <si>
    <t>BANK OF MARLINTON</t>
  </si>
  <si>
    <t>MORRIS I L</t>
  </si>
  <si>
    <t>TOWN OF MARLINTON</t>
  </si>
  <si>
    <t>POCAHONTAS COUNTY COMMISSION</t>
  </si>
  <si>
    <t>PENDLETON COMMUNITY BANK</t>
  </si>
  <si>
    <t>POCAHONTAS COUNTY FREE LIBRARY INC</t>
  </si>
  <si>
    <t>WEESE JAMES N</t>
  </si>
  <si>
    <t>CHITTUM LAND DEVELOPMENT LTD CO</t>
  </si>
  <si>
    <t>MARLINTON METHODIST</t>
  </si>
  <si>
    <t>GRANT COUNTY BANK (THE)</t>
  </si>
  <si>
    <t>TRI-COUNTY HEALTH CLINIC INC</t>
  </si>
  <si>
    <t>DP VENTURES INC</t>
  </si>
  <si>
    <t>MARLINTON ELDERLY APARTMENTS NU-TECH HOUSING SERVICES INC</t>
  </si>
  <si>
    <t>MINGHINI BERYL</t>
  </si>
  <si>
    <t>BOWERS JOHN V &amp; KAREN L</t>
  </si>
  <si>
    <t>MOUNTAIN LINEN SERVICE LLC</t>
  </si>
  <si>
    <t>HORNSBY MICHAEL HARVEY</t>
  </si>
  <si>
    <t>AMBASSADORS FOR CHRIST INC TRS</t>
  </si>
  <si>
    <t>GLADES BUILDING SUPPLY INC</t>
  </si>
  <si>
    <t>BRYANT THOMAS EDWARD</t>
  </si>
  <si>
    <t>RA2 MARLINTON LLC A DELAWARE LLC</t>
  </si>
  <si>
    <t>CLINE THOMAS T &amp; ROSE MELANIE S</t>
  </si>
  <si>
    <t>KIMBLE KEITH A</t>
  </si>
  <si>
    <t>SNOWCREEK PROPERTIES LLC</t>
  </si>
  <si>
    <t>GOLDSBERRY CRAIG W &amp; MICHELLE B</t>
  </si>
  <si>
    <t>WARNER JERRY M &amp; DOTTIE L</t>
  </si>
  <si>
    <t>21754</t>
  </si>
  <si>
    <t>49760</t>
  </si>
  <si>
    <t>60658</t>
  </si>
  <si>
    <t>13170</t>
  </si>
  <si>
    <t>10440</t>
  </si>
  <si>
    <t>3943</t>
  </si>
  <si>
    <t>58832</t>
  </si>
  <si>
    <t>3497</t>
  </si>
  <si>
    <t>8656</t>
  </si>
  <si>
    <t>6510</t>
  </si>
  <si>
    <t>7836</t>
  </si>
  <si>
    <t>8756</t>
  </si>
  <si>
    <t>3848</t>
  </si>
  <si>
    <t>6267</t>
  </si>
  <si>
    <t>6160</t>
  </si>
  <si>
    <t>9445</t>
  </si>
  <si>
    <t>6912</t>
  </si>
  <si>
    <t>3080</t>
  </si>
  <si>
    <t>6564</t>
  </si>
  <si>
    <t>3448</t>
  </si>
  <si>
    <t>2668</t>
  </si>
  <si>
    <t>11171</t>
  </si>
  <si>
    <t>30176</t>
  </si>
  <si>
    <t>12232</t>
  </si>
  <si>
    <t>11416</t>
  </si>
  <si>
    <t>2264</t>
  </si>
  <si>
    <t>2692</t>
  </si>
  <si>
    <t>7776</t>
  </si>
  <si>
    <t>3395</t>
  </si>
  <si>
    <t>9240</t>
  </si>
  <si>
    <t>Marlinton</t>
  </si>
  <si>
    <t>Pocahontas County*</t>
  </si>
  <si>
    <t>WEBSTER</t>
  </si>
  <si>
    <t>51-05-008E-0032-0001_11</t>
  </si>
  <si>
    <t>Webster County</t>
  </si>
  <si>
    <t>Left Fork Holly River</t>
  </si>
  <si>
    <t>51-05-008E-0032-0001</t>
  </si>
  <si>
    <t>51-07-0003-0033-0000_318</t>
  </si>
  <si>
    <t>Town of Webster Springs (Addison)</t>
  </si>
  <si>
    <t>Elk River</t>
  </si>
  <si>
    <t>51-07-0003-0033-0000</t>
  </si>
  <si>
    <t>51-02-0004-0035-0000_25</t>
  </si>
  <si>
    <t>Town of Cowen</t>
  </si>
  <si>
    <t>Big Ditch Run</t>
  </si>
  <si>
    <t>51-02-0004-0035-0000</t>
  </si>
  <si>
    <t>51-04-005S-0019-0000_210</t>
  </si>
  <si>
    <t>Gauley River (Upper)</t>
  </si>
  <si>
    <t>51-04-005S-0019-0000</t>
  </si>
  <si>
    <t>51-04-005S-0020-0000_272</t>
  </si>
  <si>
    <t>51-04-005S-0020-0000</t>
  </si>
  <si>
    <t>51-02-0004-0035-0000_47</t>
  </si>
  <si>
    <t>51-07-0001-0071-0001_9998</t>
  </si>
  <si>
    <t>51-07-0001-0071-0001</t>
  </si>
  <si>
    <t>51-05-008E-0019-0000_4609A</t>
  </si>
  <si>
    <t>Hodam Creek</t>
  </si>
  <si>
    <t>51-05-008E-0019-0000</t>
  </si>
  <si>
    <t>51-07-0001-0144-0001_35</t>
  </si>
  <si>
    <t>Back Fork Elk River</t>
  </si>
  <si>
    <t>51-07-0001-0144-0001</t>
  </si>
  <si>
    <t>51-04-003T-9999-9999_231</t>
  </si>
  <si>
    <t>51-04-003T-9999-9999</t>
  </si>
  <si>
    <t>51-03-005A-0010-0000_665</t>
  </si>
  <si>
    <t>51-03-005A-0010-0000</t>
  </si>
  <si>
    <t>51-07-0001-0112-0000_14</t>
  </si>
  <si>
    <t>51-07-0001-0112-0000</t>
  </si>
  <si>
    <t>51-07-0003-0079-0000_55</t>
  </si>
  <si>
    <t>51-07-0003-0079-0000</t>
  </si>
  <si>
    <t>51-07-0001-0104-0000_138</t>
  </si>
  <si>
    <t>51-07-0001-0104-0000</t>
  </si>
  <si>
    <t>51-07-0001-0083-0000_9999</t>
  </si>
  <si>
    <t>51-07-0001-0083-0000</t>
  </si>
  <si>
    <t>51-07-0003-0005-0000_30</t>
  </si>
  <si>
    <t>51-07-0003-0005-0000</t>
  </si>
  <si>
    <t>51-07-0003-0050-0000_64</t>
  </si>
  <si>
    <t>51-07-0003-0050-0000</t>
  </si>
  <si>
    <t>51-04-003L-0083-0000_5675</t>
  </si>
  <si>
    <t>51-04-003L-0083-0000</t>
  </si>
  <si>
    <t>51-04-0004-0011-0001_208</t>
  </si>
  <si>
    <t>51-04-0004-0011-0001</t>
  </si>
  <si>
    <t>51-03-008N-0087-0011_176</t>
  </si>
  <si>
    <t>51-03-008N-0087-0011</t>
  </si>
  <si>
    <t>51-07-0001-0132-0000_60</t>
  </si>
  <si>
    <t>51-07-0001-0132-0000</t>
  </si>
  <si>
    <t>51-03-005A-0006-0000_625</t>
  </si>
  <si>
    <t>51-03-005A-0006-0000</t>
  </si>
  <si>
    <t>51-01-0003-0144-0000_9999</t>
  </si>
  <si>
    <t>Town of Camden-On-Gauley</t>
  </si>
  <si>
    <t>51-01-0003-0144-0000</t>
  </si>
  <si>
    <t>51-03-011N-0001-0001_9998</t>
  </si>
  <si>
    <t>Leatherwood Creek</t>
  </si>
  <si>
    <t>51-03-011N-0001-0001</t>
  </si>
  <si>
    <t>51-04-002M-0007-0001_4995</t>
  </si>
  <si>
    <t>51-04-002M-0007-0001</t>
  </si>
  <si>
    <t>51-07-0003-0208-0000_56</t>
  </si>
  <si>
    <t>51-07-0003-0208-0000</t>
  </si>
  <si>
    <t>51-04-0011-0003-0000_327</t>
  </si>
  <si>
    <t>Price Glade Run</t>
  </si>
  <si>
    <t>51-04-0011-0003-0000</t>
  </si>
  <si>
    <t>51-07-0001-0154-0000_210</t>
  </si>
  <si>
    <t>51-07-0001-0154-0000</t>
  </si>
  <si>
    <t>51-07-0001-0107-0000_109</t>
  </si>
  <si>
    <t>51-07-0001-0107-0000</t>
  </si>
  <si>
    <t>51-03-0019-0006-0000_26</t>
  </si>
  <si>
    <t>51-03-0019-0006-0000</t>
  </si>
  <si>
    <t>51-03-008M-0026-0003_575</t>
  </si>
  <si>
    <t>51-03-008M-0026-0003</t>
  </si>
  <si>
    <t>51-05-008F-0029-0003_9998</t>
  </si>
  <si>
    <t>51-05-008F-0029-0003</t>
  </si>
  <si>
    <t>51-05-008E-0061-0000_77</t>
  </si>
  <si>
    <t>51-05-008E-0061-0000</t>
  </si>
  <si>
    <t>51-03-011M-0001-0003_9998</t>
  </si>
  <si>
    <t>51-03-011M-0001-0003</t>
  </si>
  <si>
    <t>51-07-0004-0037-0000_57</t>
  </si>
  <si>
    <t>51-07-0004-0037-0000</t>
  </si>
  <si>
    <t>51-04-005N-0018-0002_2577</t>
  </si>
  <si>
    <t>51-04-005N-0018-0002</t>
  </si>
  <si>
    <t>51-04-006R-0014-0000_9995</t>
  </si>
  <si>
    <t>51-04-006R-0014-0000</t>
  </si>
  <si>
    <t>51-06-010H-0002-0003_1565</t>
  </si>
  <si>
    <t>Sugar Creek</t>
  </si>
  <si>
    <t>51-06-010H-0002-0003</t>
  </si>
  <si>
    <t>51-04-0004-0014-0000_370</t>
  </si>
  <si>
    <t>51-04-0004-0014-0000</t>
  </si>
  <si>
    <t>51-07-0001-0123-0000_26</t>
  </si>
  <si>
    <t>51-07-0001-0123-0000</t>
  </si>
  <si>
    <t>51-03-008M-0026-0005_645</t>
  </si>
  <si>
    <t>51-03-008M-0026-0005</t>
  </si>
  <si>
    <t>51-05-008E-0031-0000_40</t>
  </si>
  <si>
    <t>51-05-008E-0031-0000</t>
  </si>
  <si>
    <t>51-03-007P-0051-0000_2374</t>
  </si>
  <si>
    <t>Sandy Run Tributary No.1</t>
  </si>
  <si>
    <t>51-03-007P-0051-0000</t>
  </si>
  <si>
    <t>51-05-008E-0037-0001_20</t>
  </si>
  <si>
    <t>51-05-008E-0037-0001</t>
  </si>
  <si>
    <t>51-05-0HR2-0060-0000_668</t>
  </si>
  <si>
    <t>51-05-0HR2-0060-0000</t>
  </si>
  <si>
    <t>51-05-0HR2-0060-0000_725</t>
  </si>
  <si>
    <t>11 SCHOOL LOOP RD, HACKER VALLEY, WV, 26222</t>
  </si>
  <si>
    <t>318 River Dr, Webster Springs, WV, 26288</t>
  </si>
  <si>
    <t>25 MILL ST, COWEN, WV, 26206</t>
  </si>
  <si>
    <t>210 BAPTIST CAMP RD, COWEN, WV, 26206</t>
  </si>
  <si>
    <t>272 BAPTIST CAMP RD, COWEN, WV, 26206</t>
  </si>
  <si>
    <t>47 Mill St, Cowen, WV 26206</t>
  </si>
  <si>
    <t>9998 BAKER ISLAND RD, WEBSTER SPRINGS, WV, 26288</t>
  </si>
  <si>
    <t>4609A HACKER VALLEY RD, HACKER VALLEY, WV, 26222</t>
  </si>
  <si>
    <t>35 MAIN ST, WEBSTER SPRINGS, WV, 26288</t>
  </si>
  <si>
    <t>231 PSD Dr, CRAIGSVILLE, WV, 26205</t>
  </si>
  <si>
    <t>665 POINT MOUNTAIN RD, WEBSTER SPRINGS, WV, 26288</t>
  </si>
  <si>
    <t>14 MAIN ST, WEBSTER SPRINGS, WV, 26288</t>
  </si>
  <si>
    <t>55 MC GRAW AVE, WEBSTER SPRINGS, WV, 26288</t>
  </si>
  <si>
    <t>138 BAKER ISLAND RD, WEBSTER SPRINGS, WV, 26288</t>
  </si>
  <si>
    <t>9999 BAKER ISLAND RD, WEBSTER SPRINGS, WV, 26288</t>
  </si>
  <si>
    <t>30 MC GRAW AVE, WEBSTER SPRINGS, WV, 26288</t>
  </si>
  <si>
    <t>64 MC GRAW AVE, WEBSTER SPRINGS, WV, 26288</t>
  </si>
  <si>
    <t>5675 ERBACON RD, ERBACON, WV, 26203</t>
  </si>
  <si>
    <t>208 RIVERSIDE DR, CAMDEN ON GAULEY, WV, 26208</t>
  </si>
  <si>
    <t>176 WOOD PLANT RD, WEBSTER SPRINGS, WV, 26288</t>
  </si>
  <si>
    <t>60 MAIN ST, WEBSTER SPRINGS, WV, 26288</t>
  </si>
  <si>
    <t>625 POINT MOUNTAIN RD, WEBSTER SPRINGS, WV, 26288</t>
  </si>
  <si>
    <t>9999 WEBSTER RD, CAMDEN ON GAULEY, WV, 26208</t>
  </si>
  <si>
    <t>9998 LEATHERWOOD RD, WEBSTER SPRINGS, WV, 26288</t>
  </si>
  <si>
    <t xml:space="preserve">4995 BIRCH RIVER RD, BIRCH RIVER, WV, 26610 </t>
  </si>
  <si>
    <t>56 CONRAD ST, WEBSTER SPRINGS, WV, 26288</t>
  </si>
  <si>
    <t>327 WILLIAMS RIVER RD, COWEN, WV, 26206</t>
  </si>
  <si>
    <t>210 Back Fork St, Webster Springs, WV, 26288</t>
  </si>
  <si>
    <t>109 BAKER ISLAND RD, WEBSTER SPRINGS, WV, 26288</t>
  </si>
  <si>
    <t>26 JO BOTTOM CT, WEBSTER SPRINGS, WV, 26288</t>
  </si>
  <si>
    <t>575 BENNETT AVE, WEBSTER SPRINGS, WV, 26288</t>
  </si>
  <si>
    <t>9998 HACKER VALLEY RD, HACKER VALLEY, WV, 26222</t>
  </si>
  <si>
    <t>77 VALLEY DR, HACKER VALLEY, WV, 26222</t>
  </si>
  <si>
    <t>9998 BERGOO RD, WEBSTER SPRINGS, WV, 26288</t>
  </si>
  <si>
    <t>57 ORCHARD ST, WEBSTER SPRINGS, WV, 26288</t>
  </si>
  <si>
    <t>2577 ERBACON RD, COWEN, WV, 26206</t>
  </si>
  <si>
    <t>9995 WEBSTER RD, UPPERGLADE, WV, 26266</t>
  </si>
  <si>
    <t>1565 SUGAR CREEK RD, WEBSTER SPRINGS, WV, 26288</t>
  </si>
  <si>
    <t>370 RIVERSIDE DR, CAMDEN ON GAULEY, WV, 26208</t>
  </si>
  <si>
    <t>26 BRIDGE ST, WEBSTER SPRINGS, WV, 26288</t>
  </si>
  <si>
    <t>645 BENNETT AVE, WEBSTER SPRINGS, WV, 26288</t>
  </si>
  <si>
    <t>40 School Loop Rd, Hacker Valley, WV, 26222</t>
  </si>
  <si>
    <t>2374 WEBSTER RD, WEBSTER SPRINGS, WV, 26288</t>
  </si>
  <si>
    <t>20 BROOKSIDE DR, HACKER VALLEY, WV, 26222</t>
  </si>
  <si>
    <t>668 STATE PARK RD, HACKER VALLEY, WV, 26222</t>
  </si>
  <si>
    <t>725 STATE PARK RD, HACKER VALLEY, WV, 26222</t>
  </si>
  <si>
    <t>HACKER VALLEY SCHOOL</t>
  </si>
  <si>
    <t>W VA STATE BAPTIST CONVENTION</t>
  </si>
  <si>
    <t>FOX JOHNNY &amp; JAMES</t>
  </si>
  <si>
    <t>WEC 98G-43 LLC</t>
  </si>
  <si>
    <t>K &amp; M SALES &amp; SERVICES LLC</t>
  </si>
  <si>
    <t>MUNICIPAL BUILDING COMMISSION OF THE TOWN OF ADDISON</t>
  </si>
  <si>
    <t>BAKER CO THE</t>
  </si>
  <si>
    <t>MINERAL SPRINGS MOTEL INC</t>
  </si>
  <si>
    <t>PETTRY FUNERAL HOMES LLC</t>
  </si>
  <si>
    <t>WEBSTER COUNTY COMMISSION</t>
  </si>
  <si>
    <t>SCHARTIGER MICHAEL</t>
  </si>
  <si>
    <t>FREEDOM BANK</t>
  </si>
  <si>
    <t>GRAHAM CHRISTOPHER &amp; PENNY</t>
  </si>
  <si>
    <t>ELK VALLEY CHAPEL</t>
  </si>
  <si>
    <t>BETHEL METHODIST CHURCH</t>
  </si>
  <si>
    <t>GIBSON EDWARD C</t>
  </si>
  <si>
    <t>HAMRICK FREDRICK S</t>
  </si>
  <si>
    <t>MCCOURT DON E &amp; LINDA D</t>
  </si>
  <si>
    <t>COWEN PENTECOSTAL CHURCH OF GOD</t>
  </si>
  <si>
    <t>BAKER MICHAEL C</t>
  </si>
  <si>
    <t>VANDEVENDER DWAYNE C &amp; PAULA Y</t>
  </si>
  <si>
    <t>MCCOY DELMAS &amp; SUSANNA LIVING TRUST</t>
  </si>
  <si>
    <t>PAULEY SHEENA &amp; MICHAEL</t>
  </si>
  <si>
    <t>HOWES MARK &amp; KENNETHA PARKER</t>
  </si>
  <si>
    <t>WOLFE LEE</t>
  </si>
  <si>
    <t>TRUSTEES ARCOLA COMMUNITY CHURCH</t>
  </si>
  <si>
    <t>FOUR-H CLUBS OF WEBSTER COUNTY</t>
  </si>
  <si>
    <t>COGAR THOMAS</t>
  </si>
  <si>
    <t>BECKETT WILBUR W JR &amp; TAMMY S</t>
  </si>
  <si>
    <t>ADDISON LODGE #116 A F &amp; A M</t>
  </si>
  <si>
    <t>COWGER ARVARD DEE &amp; ANGELA E</t>
  </si>
  <si>
    <t>CALVARY BAPTIST CHURCH</t>
  </si>
  <si>
    <t>ANDERSON WILLARD &amp; JUDY</t>
  </si>
  <si>
    <t>44976</t>
  </si>
  <si>
    <t>64687</t>
  </si>
  <si>
    <t>69597</t>
  </si>
  <si>
    <t>23368</t>
  </si>
  <si>
    <t>5122</t>
  </si>
  <si>
    <t>11269</t>
  </si>
  <si>
    <t>11300</t>
  </si>
  <si>
    <t>11208</t>
  </si>
  <si>
    <t>13620</t>
  </si>
  <si>
    <t>10078</t>
  </si>
  <si>
    <t>6779</t>
  </si>
  <si>
    <t>3660</t>
  </si>
  <si>
    <t>4060</t>
  </si>
  <si>
    <t>11710</t>
  </si>
  <si>
    <t>4644</t>
  </si>
  <si>
    <t>2240</t>
  </si>
  <si>
    <t>3024</t>
  </si>
  <si>
    <t>2060</t>
  </si>
  <si>
    <t>3252</t>
  </si>
  <si>
    <t>3357</t>
  </si>
  <si>
    <t>2432</t>
  </si>
  <si>
    <t>2212</t>
  </si>
  <si>
    <t>2760</t>
  </si>
  <si>
    <t>2463</t>
  </si>
  <si>
    <t>4572</t>
  </si>
  <si>
    <t>7568</t>
  </si>
  <si>
    <t>3584</t>
  </si>
  <si>
    <t>1340</t>
  </si>
  <si>
    <t>8444</t>
  </si>
  <si>
    <t>2450</t>
  </si>
  <si>
    <t>3270</t>
  </si>
  <si>
    <t>1770</t>
  </si>
  <si>
    <t>(Higher than oe equal to $300,000)</t>
  </si>
  <si>
    <t>Cowen</t>
  </si>
  <si>
    <t>Webster County*</t>
  </si>
  <si>
    <t>(Higher than or equal to $100,000)</t>
  </si>
  <si>
    <t>(Higher than $400,000)</t>
  </si>
  <si>
    <t>Webster Springs (Addison)</t>
  </si>
  <si>
    <t>* Unincorporated</t>
  </si>
  <si>
    <t>** Split Community</t>
  </si>
  <si>
    <t>Montgomery**</t>
  </si>
  <si>
    <t>Smithers**</t>
  </si>
  <si>
    <t>Alderson**</t>
  </si>
  <si>
    <t>Rupert</t>
  </si>
  <si>
    <t>The appraised and loss value for this utility structure fixed manually on 10/20/2021.</t>
  </si>
  <si>
    <t>The appraised value for this utility structure fixed manually on 10/20/2021.</t>
  </si>
  <si>
    <t>ARMSTRONG PUB SERV DIST</t>
  </si>
  <si>
    <t>Added this facility here based on the utility value changes on 10/20/2021.</t>
  </si>
  <si>
    <t>WHITE OAK PUBLIC SERVICE DIST</t>
  </si>
  <si>
    <t>CITY OF MT HOPE</t>
  </si>
  <si>
    <t xml:space="preserve">10-02-0038-0033-0000_2502      </t>
  </si>
  <si>
    <t>10-02-0038-0033-0000</t>
  </si>
  <si>
    <t>2502 THURMOND RD, GLEN JEAN, WV, 25901</t>
  </si>
  <si>
    <t>Added this facility here manually based on the utility value changes on 10/20/2021.</t>
  </si>
  <si>
    <t>10-02-053J-0098-0000_272</t>
  </si>
  <si>
    <t>10-02-053J-0098-0000</t>
  </si>
  <si>
    <t>272 KILSYTH RD, MOUNT HOPE, WV, 25880</t>
  </si>
  <si>
    <t>10-03-036C-0105-0000_116</t>
  </si>
  <si>
    <t>10-03-036C-0105-0000</t>
  </si>
  <si>
    <t>116 WATER PLANT RD, KIMBERLY, WV, 25139</t>
  </si>
  <si>
    <t>The value for this utility facility manually updated here on 10/20/2021 based on the BRIM data.</t>
  </si>
  <si>
    <t>34-08-0015-0026-0000_221</t>
  </si>
  <si>
    <t>34-08-0015-0026-0000</t>
  </si>
  <si>
    <t>221 CANVAS NETTIE RD, SUMMERSVILLE, WV, 26651</t>
  </si>
  <si>
    <t xml:space="preserve">	
TOWN OF SUMMERSVILLE </t>
  </si>
  <si>
    <t>Added here manually on 10/20/2021.</t>
  </si>
  <si>
    <t>51-04-004R-0064-0002_7385</t>
  </si>
  <si>
    <t>51-04-004R-0064-0002</t>
  </si>
  <si>
    <t>7385 WEBSTER RD, COWEN, WV, 26206</t>
  </si>
  <si>
    <t>COWEN PUBLIC SERVICE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</si>
</sst>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1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5" borderId="0" xfId="0" applyFont="1" applyFill="1"/>
    <xf numFmtId="164" fontId="4" fillId="4" borderId="0" xfId="2" applyNumberFormat="1" applyFont="1" applyFill="1"/>
    <xf numFmtId="165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0" xfId="3" applyNumberFormat="1" applyFont="1" applyFill="1" applyAlignment="1">
      <alignment horizontal="center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3" fillId="0" borderId="0" xfId="1" applyAlignment="1" applyProtection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164" fontId="14" fillId="4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5" fillId="0" borderId="1" xfId="1" applyFont="1" applyBorder="1" applyAlignment="1">
      <alignment horizontal="center"/>
    </xf>
    <xf numFmtId="0" fontId="12" fillId="0" borderId="1" xfId="0" applyFont="1" applyFill="1" applyBorder="1"/>
    <xf numFmtId="0" fontId="11" fillId="3" borderId="1" xfId="0" applyFont="1" applyFill="1" applyBorder="1"/>
    <xf numFmtId="164" fontId="12" fillId="4" borderId="1" xfId="2" applyNumberFormat="1" applyFont="1" applyFill="1" applyBorder="1"/>
    <xf numFmtId="0" fontId="11" fillId="0" borderId="0" xfId="0" applyFont="1"/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64" fontId="4" fillId="4" borderId="0" xfId="2" applyNumberFormat="1" applyFont="1" applyFill="1" applyBorder="1"/>
    <xf numFmtId="0" fontId="0" fillId="0" borderId="0" xfId="0" applyBorder="1"/>
    <xf numFmtId="0" fontId="0" fillId="0" borderId="0" xfId="0" applyFill="1" applyBorder="1"/>
    <xf numFmtId="0" fontId="9" fillId="0" borderId="0" xfId="0" applyFont="1" applyBorder="1"/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3" borderId="0" xfId="0" applyFill="1" applyBorder="1"/>
    <xf numFmtId="165" fontId="9" fillId="0" borderId="0" xfId="0" applyNumberFormat="1" applyFont="1" applyFill="1" applyBorder="1" applyAlignment="1">
      <alignment horizontal="center"/>
    </xf>
    <xf numFmtId="166" fontId="9" fillId="0" borderId="0" xfId="3" applyNumberFormat="1" applyFont="1" applyFill="1" applyBorder="1" applyAlignment="1">
      <alignment horizontal="center"/>
    </xf>
    <xf numFmtId="164" fontId="9" fillId="0" borderId="0" xfId="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3" fillId="0" borderId="0" xfId="1" applyFill="1" applyAlignment="1" applyProtection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" xfId="0" applyFont="1" applyBorder="1"/>
    <xf numFmtId="0" fontId="16" fillId="0" borderId="0" xfId="0" applyFont="1"/>
    <xf numFmtId="44" fontId="0" fillId="0" borderId="0" xfId="0" applyNumberFormat="1"/>
    <xf numFmtId="0" fontId="0" fillId="0" borderId="0" xfId="0" applyFont="1"/>
    <xf numFmtId="0" fontId="3" fillId="0" borderId="1" xfId="1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wv.gov/flood/map/?wkid=102100&amp;x=-9037994.362032656&amp;y=4601990.165374881&amp;l=13&amp;v=2" TargetMode="External"/><Relationship Id="rId18" Type="http://schemas.openxmlformats.org/officeDocument/2006/relationships/hyperlink" Target="https://mapwv.gov/flood/map/?wkid=102100&amp;x=-9050846.141139716&amp;y=4604216.484850389&amp;l=13&amp;v=2" TargetMode="External"/><Relationship Id="rId26" Type="http://schemas.openxmlformats.org/officeDocument/2006/relationships/hyperlink" Target="https://mapwv.gov/flood/map/?wkid=102100&amp;x=-9034720.865241515&amp;y=4571011.6731522195&amp;l=13&amp;v=2" TargetMode="External"/><Relationship Id="rId39" Type="http://schemas.openxmlformats.org/officeDocument/2006/relationships/hyperlink" Target="https://mapwv.gov/flood/map/?wkid=102100&amp;x=-9049082.6322381&amp;y=4600180.541443069&amp;l=13&amp;v=2" TargetMode="External"/><Relationship Id="rId21" Type="http://schemas.openxmlformats.org/officeDocument/2006/relationships/hyperlink" Target="https://mapwv.gov/flood/map/?wkid=102100&amp;x=-9046302.960285347&amp;y=4565087.564688875&amp;l=13&amp;v=2" TargetMode="External"/><Relationship Id="rId34" Type="http://schemas.openxmlformats.org/officeDocument/2006/relationships/hyperlink" Target="https://mapwv.gov/flood/map/?wkid=102100&amp;x=-9044814.967568723&amp;y=4593034.702818444&amp;l=13&amp;v=2" TargetMode="External"/><Relationship Id="rId42" Type="http://schemas.openxmlformats.org/officeDocument/2006/relationships/hyperlink" Target="https://mapwv.gov/flood/map/?wkid=102100&amp;x=-9040751.570491407&amp;y=4600674.40909535&amp;l=13&amp;v=2" TargetMode="External"/><Relationship Id="rId47" Type="http://schemas.openxmlformats.org/officeDocument/2006/relationships/hyperlink" Target="https://mapwv.gov/flood/map/?wkid=102100&amp;x=-9051045.245177194&amp;y=4575314.181203588&amp;l=13&amp;v=2" TargetMode="External"/><Relationship Id="rId50" Type="http://schemas.openxmlformats.org/officeDocument/2006/relationships/hyperlink" Target="https://mapwv.gov/flood/map/?wkid=102100&amp;x=-9034237.224355418&amp;y=4569224.965006387&amp;l=13&amp;v=2" TargetMode="External"/><Relationship Id="rId55" Type="http://schemas.openxmlformats.org/officeDocument/2006/relationships/hyperlink" Target="https://mapwv.gov/flood/map/?wkid=102100&amp;x=-9049710.398134965&amp;y=4599491.786980152&amp;l=13&amp;v=2" TargetMode="External"/><Relationship Id="rId63" Type="http://schemas.openxmlformats.org/officeDocument/2006/relationships/hyperlink" Target="https://mapwv.gov/flood/map/?wkid=102100&amp;x=-9044814.967568723&amp;y=4593034.702818444&amp;l=13&amp;v=2" TargetMode="External"/><Relationship Id="rId68" Type="http://schemas.openxmlformats.org/officeDocument/2006/relationships/hyperlink" Target="https://mapwv.gov/flood/map/?wkid=102100&amp;x=-9037846.758844389&amp;y=4601851.352978509&amp;l=13&amp;v=2" TargetMode="External"/><Relationship Id="rId76" Type="http://schemas.openxmlformats.org/officeDocument/2006/relationships/hyperlink" Target="https://mapwv.gov/flood/map/?wkid=102100&amp;x=-9051258.64809195&amp;y=4605122.645826196&amp;l=13&amp;v=2" TargetMode="External"/><Relationship Id="rId84" Type="http://schemas.openxmlformats.org/officeDocument/2006/relationships/hyperlink" Target="https://mapwv.gov/flood/map/?wkid=102100&amp;x=-9049558&amp;y=4599481&amp;l=14&amp;v=2" TargetMode="External"/><Relationship Id="rId7" Type="http://schemas.openxmlformats.org/officeDocument/2006/relationships/hyperlink" Target="https://mapwv.gov/flood/map/?wkid=102100&amp;x=-9052955.868463187&amp;y=4605239.729747706&amp;l=13&amp;v=2" TargetMode="External"/><Relationship Id="rId71" Type="http://schemas.openxmlformats.org/officeDocument/2006/relationships/hyperlink" Target="https://mapwv.gov/flood/map/?wkid=102100&amp;x=-9053154.563178902&amp;y=4605248.40097895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9051462.281608194&amp;y=4605121.695569388&amp;l=13&amp;v=2" TargetMode="External"/><Relationship Id="rId29" Type="http://schemas.openxmlformats.org/officeDocument/2006/relationships/hyperlink" Target="https://mapwv.gov/flood/map/?wkid=102100&amp;x=-9047385.426561037&amp;y=4576541.395452769&amp;l=13&amp;v=2" TargetMode="External"/><Relationship Id="rId11" Type="http://schemas.openxmlformats.org/officeDocument/2006/relationships/hyperlink" Target="https://mapwv.gov/flood/map/?wkid=102100&amp;x=-9039019.522926915&amp;y=4602626.434936425&amp;l=13&amp;v=2" TargetMode="External"/><Relationship Id="rId24" Type="http://schemas.openxmlformats.org/officeDocument/2006/relationships/hyperlink" Target="https://mapwv.gov/flood/map/?wkid=102100&amp;x=-9034189.53397237&amp;y=4569291.722782939&amp;l=13&amp;v=2" TargetMode="External"/><Relationship Id="rId32" Type="http://schemas.openxmlformats.org/officeDocument/2006/relationships/hyperlink" Target="https://mapwv.gov/flood/map/?wkid=102100&amp;x=-9052737.672799073&amp;y=4594313.664976795&amp;l=13&amp;v=2" TargetMode="External"/><Relationship Id="rId37" Type="http://schemas.openxmlformats.org/officeDocument/2006/relationships/hyperlink" Target="https://mapwv.gov/flood/map/?wkid=102100&amp;x=-9052234.328808393&amp;y=4595238.887851&amp;l=13&amp;v=2" TargetMode="External"/><Relationship Id="rId40" Type="http://schemas.openxmlformats.org/officeDocument/2006/relationships/hyperlink" Target="https://mapwv.gov/flood/map/?wkid=102100&amp;x=-9049311.896065224&amp;y=4600407.6302711135&amp;l=13&amp;v=2" TargetMode="External"/><Relationship Id="rId45" Type="http://schemas.openxmlformats.org/officeDocument/2006/relationships/hyperlink" Target="https://mapwv.gov/flood/map/?wkid=102100&amp;x=-9039584.964825748&amp;y=4614547.713823341&amp;l=13&amp;v=2" TargetMode="External"/><Relationship Id="rId53" Type="http://schemas.openxmlformats.org/officeDocument/2006/relationships/hyperlink" Target="https://mapwv.gov/flood/map/?wkid=102100&amp;x=-9042650.077986658&amp;y=4589910.539755008&amp;l=13&amp;v=2" TargetMode="External"/><Relationship Id="rId58" Type="http://schemas.openxmlformats.org/officeDocument/2006/relationships/hyperlink" Target="https://mapwv.gov/flood/map/?wkid=102100&amp;x=-9036708.97791372&amp;y=4608240.934723704&amp;l=13&amp;v=2" TargetMode="External"/><Relationship Id="rId66" Type="http://schemas.openxmlformats.org/officeDocument/2006/relationships/hyperlink" Target="https://mapwv.gov/flood/map/?wkid=102100&amp;x=-9037994.362032656&amp;y=4601990.165374881&amp;l=13&amp;v=2" TargetMode="External"/><Relationship Id="rId74" Type="http://schemas.openxmlformats.org/officeDocument/2006/relationships/hyperlink" Target="https://mapwv.gov/flood/map/?wkid=102100&amp;x=-9053497.571703244&amp;y=4604995.690025552&amp;l=13&amp;v=2" TargetMode="External"/><Relationship Id="rId79" Type="http://schemas.openxmlformats.org/officeDocument/2006/relationships/hyperlink" Target="https://mapwv.gov/flood/map/?wkid=102100&amp;x=-9051010.071112411&amp;y=4605116.830284207&amp;l=13&amp;v=2" TargetMode="External"/><Relationship Id="rId87" Type="http://schemas.openxmlformats.org/officeDocument/2006/relationships/hyperlink" Target="https://mapwv.gov/flood/map/?wkid=102100&amp;x=-9049558&amp;y=4599481&amp;l=14&amp;v=2" TargetMode="External"/><Relationship Id="rId5" Type="http://schemas.openxmlformats.org/officeDocument/2006/relationships/hyperlink" Target="https://mapwv.gov/flood/map/?wkid=102100&amp;x=-9053497.571703244&amp;y=4604995.690025552&amp;l=13&amp;v=2" TargetMode="External"/><Relationship Id="rId61" Type="http://schemas.openxmlformats.org/officeDocument/2006/relationships/hyperlink" Target="https://mapwv.gov/flood/map/?wkid=102100&amp;x=-9033844.309967522&amp;y=4569486.000616376&amp;l=13&amp;v=2" TargetMode="External"/><Relationship Id="rId82" Type="http://schemas.openxmlformats.org/officeDocument/2006/relationships/hyperlink" Target="https://mapwv.gov/flood/map/?wkid=102100&amp;x=-9030579&amp;y=4569345&amp;l=11&amp;v=2" TargetMode="External"/><Relationship Id="rId19" Type="http://schemas.openxmlformats.org/officeDocument/2006/relationships/hyperlink" Target="https://mapwv.gov/flood/map/?wkid=102100&amp;x=-9050482.414944943&amp;y=4605461.858544591&amp;l=13&amp;v=2" TargetMode="External"/><Relationship Id="rId4" Type="http://schemas.openxmlformats.org/officeDocument/2006/relationships/hyperlink" Target="https://mapwv.gov/flood/map/?wkid=102100&amp;x=-9053254.863709895&amp;y=4605294.772625053&amp;l=13&amp;v=2" TargetMode="External"/><Relationship Id="rId9" Type="http://schemas.openxmlformats.org/officeDocument/2006/relationships/hyperlink" Target="https://mapwv.gov/flood/map/?wkid=102100&amp;x=-9053016.513651976&amp;y=4605339.231746378&amp;l=13&amp;v=2" TargetMode="External"/><Relationship Id="rId14" Type="http://schemas.openxmlformats.org/officeDocument/2006/relationships/hyperlink" Target="https://mapwv.gov/flood/map/?wkid=102100&amp;x=-9050758.360043928&amp;y=4605234.746012926&amp;l=13&amp;v=2" TargetMode="External"/><Relationship Id="rId22" Type="http://schemas.openxmlformats.org/officeDocument/2006/relationships/hyperlink" Target="https://mapwv.gov/flood/map/?wkid=102100&amp;x=-9037056.205669405&amp;y=4563603.916586615&amp;l=13&amp;v=2" TargetMode="External"/><Relationship Id="rId27" Type="http://schemas.openxmlformats.org/officeDocument/2006/relationships/hyperlink" Target="https://mapwv.gov/flood/map/?wkid=102100&amp;x=-9034186.22633634&amp;y=4569162.0163856605&amp;l=13&amp;v=2" TargetMode="External"/><Relationship Id="rId30" Type="http://schemas.openxmlformats.org/officeDocument/2006/relationships/hyperlink" Target="https://mapwv.gov/flood/map/?wkid=102100&amp;x=-9054290.679103948&amp;y=4589316.748100277&amp;l=13&amp;v=2" TargetMode="External"/><Relationship Id="rId35" Type="http://schemas.openxmlformats.org/officeDocument/2006/relationships/hyperlink" Target="https://mapwv.gov/flood/map/?wkid=102100&amp;x=-9044761.825647565&amp;y=4592910.168491629&amp;l=13&amp;v=2" TargetMode="External"/><Relationship Id="rId43" Type="http://schemas.openxmlformats.org/officeDocument/2006/relationships/hyperlink" Target="https://mapwv.gov/flood/map/?wkid=102100&amp;x=-9036708.97791372&amp;y=4608240.934723704&amp;l=13&amp;v=2" TargetMode="External"/><Relationship Id="rId48" Type="http://schemas.openxmlformats.org/officeDocument/2006/relationships/hyperlink" Target="https://mapwv.gov/flood/map/?wkid=102100&amp;x=-9054290.679103948&amp;y=4589316.748100277&amp;l=13&amp;v=2" TargetMode="External"/><Relationship Id="rId56" Type="http://schemas.openxmlformats.org/officeDocument/2006/relationships/hyperlink" Target="https://mapwv.gov/flood/map/?wkid=102100&amp;x=-9048865.105047528&amp;y=4600569.328760651&amp;l=13&amp;v=2" TargetMode="External"/><Relationship Id="rId64" Type="http://schemas.openxmlformats.org/officeDocument/2006/relationships/hyperlink" Target="https://mapwv.gov/flood/map/?wkid=102100&amp;x=-9034186.22633634&amp;y=4569162.0163856605&amp;l=13&amp;v=2" TargetMode="External"/><Relationship Id="rId69" Type="http://schemas.openxmlformats.org/officeDocument/2006/relationships/hyperlink" Target="https://mapwv.gov/flood/map/?wkid=102100&amp;x=-9052955.868463187&amp;y=4605239.729747706&amp;l=13&amp;v=2" TargetMode="External"/><Relationship Id="rId77" Type="http://schemas.openxmlformats.org/officeDocument/2006/relationships/hyperlink" Target="https://mapwv.gov/flood/map/?wkid=102100&amp;x=-9050758.360043928&amp;y=4605234.746012926&amp;l=13&amp;v=2" TargetMode="External"/><Relationship Id="rId8" Type="http://schemas.openxmlformats.org/officeDocument/2006/relationships/hyperlink" Target="https://mapwv.gov/flood/map/?wkid=102100&amp;x=-9052756.022147343&amp;y=4605360.310918412&amp;l=13&amp;v=2" TargetMode="External"/><Relationship Id="rId51" Type="http://schemas.openxmlformats.org/officeDocument/2006/relationships/hyperlink" Target="https://mapwv.gov/flood/map/?wkid=102100&amp;x=-9034189.53397237&amp;y=4569291.722782939&amp;l=13&amp;v=2" TargetMode="External"/><Relationship Id="rId72" Type="http://schemas.openxmlformats.org/officeDocument/2006/relationships/hyperlink" Target="https://mapwv.gov/flood/map/?wkid=102100&amp;x=-9053016.513651976&amp;y=4605339.231746378&amp;l=13&amp;v=2" TargetMode="External"/><Relationship Id="rId80" Type="http://schemas.openxmlformats.org/officeDocument/2006/relationships/hyperlink" Target="https://mapwv.gov/flood/map/?wkid=102100&amp;x=-9050846.141139716&amp;y=4604216.484850389&amp;l=13&amp;v=2" TargetMode="External"/><Relationship Id="rId85" Type="http://schemas.openxmlformats.org/officeDocument/2006/relationships/hyperlink" Target="https://mapwv.gov/flood/map/?wkid=102100&amp;x=-9030579&amp;y=4569345&amp;l=11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9037846.758844389&amp;y=4601851.352978509&amp;l=13&amp;v=2" TargetMode="External"/><Relationship Id="rId17" Type="http://schemas.openxmlformats.org/officeDocument/2006/relationships/hyperlink" Target="https://mapwv.gov/flood/map/?wkid=102100&amp;x=-9051258.64809195&amp;y=4605122.645826196&amp;l=13&amp;v=2" TargetMode="External"/><Relationship Id="rId25" Type="http://schemas.openxmlformats.org/officeDocument/2006/relationships/hyperlink" Target="https://mapwv.gov/flood/map/?wkid=102100&amp;x=-9034237.224355418&amp;y=4569224.965006387&amp;l=13&amp;v=2" TargetMode="External"/><Relationship Id="rId33" Type="http://schemas.openxmlformats.org/officeDocument/2006/relationships/hyperlink" Target="https://mapwv.gov/flood/map/?wkid=102100&amp;x=-9052773.084642293&amp;y=4594185.090755176&amp;l=13&amp;v=2" TargetMode="External"/><Relationship Id="rId38" Type="http://schemas.openxmlformats.org/officeDocument/2006/relationships/hyperlink" Target="https://mapwv.gov/flood/map/?wkid=102100&amp;x=-9049710.398134965&amp;y=4599491.786980152&amp;l=13&amp;v=2" TargetMode="External"/><Relationship Id="rId46" Type="http://schemas.openxmlformats.org/officeDocument/2006/relationships/hyperlink" Target="https://mapwv.gov/flood/map/?wkid=102100&amp;x=-9038324.023350049&amp;y=4614183.23903928&amp;l=13&amp;v=2" TargetMode="External"/><Relationship Id="rId59" Type="http://schemas.openxmlformats.org/officeDocument/2006/relationships/hyperlink" Target="https://mapwv.gov/flood/map/?wkid=102100&amp;x=-9038324.023350049&amp;y=4614183.23903928&amp;l=13&amp;v=2" TargetMode="External"/><Relationship Id="rId67" Type="http://schemas.openxmlformats.org/officeDocument/2006/relationships/hyperlink" Target="https://mapwv.gov/flood/map/?wkid=102100&amp;x=-9039019.522926915&amp;y=4602626.434936425&amp;l=13&amp;v=2" TargetMode="External"/><Relationship Id="rId20" Type="http://schemas.openxmlformats.org/officeDocument/2006/relationships/hyperlink" Target="https://mapwv.gov/flood/map/?wkid=102100&amp;x=-9050054.184225945&amp;y=4605839.105456775&amp;l=13&amp;v=2" TargetMode="External"/><Relationship Id="rId41" Type="http://schemas.openxmlformats.org/officeDocument/2006/relationships/hyperlink" Target="https://mapwv.gov/flood/map/?wkid=102100&amp;x=-9048865.105047528&amp;y=4600569.328760651&amp;l=13&amp;v=2" TargetMode="External"/><Relationship Id="rId54" Type="http://schemas.openxmlformats.org/officeDocument/2006/relationships/hyperlink" Target="https://mapwv.gov/flood/map/?wkid=102100&amp;x=-9044761.825647565&amp;y=4592910.168491629&amp;l=13&amp;v=2" TargetMode="External"/><Relationship Id="rId62" Type="http://schemas.openxmlformats.org/officeDocument/2006/relationships/hyperlink" Target="https://mapwv.gov/flood/map/?wkid=102100&amp;x=-9052737.672799073&amp;y=4594313.664976795&amp;l=13&amp;v=2" TargetMode="External"/><Relationship Id="rId70" Type="http://schemas.openxmlformats.org/officeDocument/2006/relationships/hyperlink" Target="https://mapwv.gov/flood/map/?wkid=102100&amp;x=-9053254.863709895&amp;y=4605294.772625053&amp;l=13&amp;v=2" TargetMode="External"/><Relationship Id="rId75" Type="http://schemas.openxmlformats.org/officeDocument/2006/relationships/hyperlink" Target="https://mapwv.gov/flood/map/?wkid=102100&amp;x=-9051462.281608194&amp;y=4605121.695569388&amp;l=13&amp;v=2" TargetMode="External"/><Relationship Id="rId83" Type="http://schemas.openxmlformats.org/officeDocument/2006/relationships/hyperlink" Target="https://www.mapwv.gov/flood/map/?wkid=102100&amp;x=-9037419&amp;y=4563360&amp;l=13&amp;v=2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9053154.563178902&amp;y=4605248.40097895&amp;l=13&amp;v=2" TargetMode="External"/><Relationship Id="rId15" Type="http://schemas.openxmlformats.org/officeDocument/2006/relationships/hyperlink" Target="https://mapwv.gov/flood/map/?wkid=102100&amp;x=-9051010.071112411&amp;y=4605116.830284207&amp;l=13&amp;v=2" TargetMode="External"/><Relationship Id="rId23" Type="http://schemas.openxmlformats.org/officeDocument/2006/relationships/hyperlink" Target="https://mapwv.gov/flood/map/?wkid=102100&amp;x=-9033844.309967522&amp;y=4569486.000616376&amp;l=13&amp;v=2" TargetMode="External"/><Relationship Id="rId28" Type="http://schemas.openxmlformats.org/officeDocument/2006/relationships/hyperlink" Target="https://mapwv.gov/flood/map/?wkid=102100&amp;x=-9051045.245177194&amp;y=4575314.181203588&amp;l=13&amp;v=2" TargetMode="External"/><Relationship Id="rId36" Type="http://schemas.openxmlformats.org/officeDocument/2006/relationships/hyperlink" Target="https://mapwv.gov/flood/map/?wkid=102100&amp;x=-9044848.754147371&amp;y=4594291.33214483&amp;l=13&amp;v=2" TargetMode="External"/><Relationship Id="rId49" Type="http://schemas.openxmlformats.org/officeDocument/2006/relationships/hyperlink" Target="https://mapwv.gov/flood/map/?wkid=102100&amp;x=-9039584.964825748&amp;y=4614547.713823341&amp;l=13&amp;v=2" TargetMode="External"/><Relationship Id="rId57" Type="http://schemas.openxmlformats.org/officeDocument/2006/relationships/hyperlink" Target="https://mapwv.gov/flood/map/?wkid=102100&amp;x=-9040751.570491407&amp;y=4600674.40909535&amp;l=13&amp;v=2" TargetMode="External"/><Relationship Id="rId10" Type="http://schemas.openxmlformats.org/officeDocument/2006/relationships/hyperlink" Target="https://mapwv.gov/flood/map/?wkid=102100&amp;x=-9032815.656201597&amp;y=4576395.329483767&amp;l=13&amp;v=2" TargetMode="External"/><Relationship Id="rId31" Type="http://schemas.openxmlformats.org/officeDocument/2006/relationships/hyperlink" Target="https://mapwv.gov/flood/map/?wkid=102100&amp;x=-9042650.077986658&amp;y=4589910.539755008&amp;l=13&amp;v=2" TargetMode="External"/><Relationship Id="rId44" Type="http://schemas.openxmlformats.org/officeDocument/2006/relationships/hyperlink" Target="https://mapwv.gov/flood/map/?wkid=102100&amp;x=-9038345.935923897&amp;y=4610701.5171753755&amp;l=13&amp;v=2" TargetMode="External"/><Relationship Id="rId52" Type="http://schemas.openxmlformats.org/officeDocument/2006/relationships/hyperlink" Target="https://mapwv.gov/flood/map/?wkid=102100&amp;x=-9034720.865241515&amp;y=4571011.6731522195&amp;l=13&amp;v=2" TargetMode="External"/><Relationship Id="rId60" Type="http://schemas.openxmlformats.org/officeDocument/2006/relationships/hyperlink" Target="https://mapwv.gov/flood/map/?wkid=102100&amp;x=-9047385.426561037&amp;y=4576541.395452769&amp;l=13&amp;v=2" TargetMode="External"/><Relationship Id="rId65" Type="http://schemas.openxmlformats.org/officeDocument/2006/relationships/hyperlink" Target="https://mapwv.gov/flood/map/?wkid=102100&amp;x=-9044848.754147371&amp;y=4594291.33214483&amp;l=13&amp;v=2" TargetMode="External"/><Relationship Id="rId73" Type="http://schemas.openxmlformats.org/officeDocument/2006/relationships/hyperlink" Target="https://mapwv.gov/flood/map/?wkid=102100&amp;x=-9052756.022147343&amp;y=4605360.310918412&amp;l=13&amp;v=2" TargetMode="External"/><Relationship Id="rId78" Type="http://schemas.openxmlformats.org/officeDocument/2006/relationships/hyperlink" Target="https://mapwv.gov/flood/map/?wkid=102100&amp;x=-9050482.414944943&amp;y=4605461.858544591&amp;l=13&amp;v=2" TargetMode="External"/><Relationship Id="rId81" Type="http://schemas.openxmlformats.org/officeDocument/2006/relationships/hyperlink" Target="https://mapwv.gov/flood/map/?wkid=102100&amp;x=-9050054.184225945&amp;y=4605839.105456775&amp;l=13&amp;v=2" TargetMode="External"/><Relationship Id="rId86" Type="http://schemas.openxmlformats.org/officeDocument/2006/relationships/hyperlink" Target="https://www.mapwv.gov/flood/map/?wkid=102100&amp;x=-9037419&amp;y=4563360&amp;l=13&amp;v=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flood/map/?wkid=102100&amp;x=-9034237.224355418&amp;y=4569224.965006387&amp;l=13&amp;v=2" TargetMode="External"/><Relationship Id="rId13" Type="http://schemas.openxmlformats.org/officeDocument/2006/relationships/hyperlink" Target="https://mapwv.gov/flood/map/?wkid=102100&amp;x=-9044761.825647565&amp;y=4592910.168491629&amp;l=13&amp;v=2" TargetMode="External"/><Relationship Id="rId18" Type="http://schemas.openxmlformats.org/officeDocument/2006/relationships/hyperlink" Target="https://mapwv.gov/flood/map/?wkid=102100&amp;x=-9038324.023350049&amp;y=4614183.23903928&amp;l=13&amp;v=2" TargetMode="External"/><Relationship Id="rId3" Type="http://schemas.openxmlformats.org/officeDocument/2006/relationships/hyperlink" Target="https://mapwv.gov/flood/map/?wkid=102100&amp;x=-9051258.64809195&amp;y=4605122.645826196&amp;l=13&amp;v=2" TargetMode="External"/><Relationship Id="rId21" Type="http://schemas.openxmlformats.org/officeDocument/2006/relationships/hyperlink" Target="https://www.mapwv.gov/flood/map/?wkid=102100&amp;x=-9037419&amp;y=4563360&amp;l=13&amp;v=2" TargetMode="External"/><Relationship Id="rId7" Type="http://schemas.openxmlformats.org/officeDocument/2006/relationships/hyperlink" Target="https://mapwv.gov/flood/map/?wkid=102100&amp;x=-9034189.53397237&amp;y=4569291.722782939&amp;l=13&amp;v=2" TargetMode="External"/><Relationship Id="rId12" Type="http://schemas.openxmlformats.org/officeDocument/2006/relationships/hyperlink" Target="https://mapwv.gov/flood/map/?wkid=102100&amp;x=-9042650.077986658&amp;y=4589910.539755008&amp;l=13&amp;v=2" TargetMode="External"/><Relationship Id="rId17" Type="http://schemas.openxmlformats.org/officeDocument/2006/relationships/hyperlink" Target="https://mapwv.gov/flood/map/?wkid=102100&amp;x=-9036708.97791372&amp;y=4608240.934723704&amp;l=13&amp;v=2" TargetMode="External"/><Relationship Id="rId2" Type="http://schemas.openxmlformats.org/officeDocument/2006/relationships/hyperlink" Target="https://mapwv.gov/flood/map/?wkid=102100&amp;x=-9051462.281608194&amp;y=4605121.695569388&amp;l=13&amp;v=2" TargetMode="External"/><Relationship Id="rId16" Type="http://schemas.openxmlformats.org/officeDocument/2006/relationships/hyperlink" Target="https://mapwv.gov/flood/map/?wkid=102100&amp;x=-9048865.105047528&amp;y=4600569.328760651&amp;l=13&amp;v=2" TargetMode="External"/><Relationship Id="rId20" Type="http://schemas.openxmlformats.org/officeDocument/2006/relationships/hyperlink" Target="https://mapwv.gov/flood/map/?wkid=102100&amp;x=-9030579&amp;y=4569345&amp;l=11&amp;v=2" TargetMode="External"/><Relationship Id="rId1" Type="http://schemas.openxmlformats.org/officeDocument/2006/relationships/hyperlink" Target="https://mapwv.gov/flood/map/?wkid=102100&amp;x=-9052955.868463187&amp;y=4605239.729747706&amp;l=13&amp;v=2" TargetMode="External"/><Relationship Id="rId6" Type="http://schemas.openxmlformats.org/officeDocument/2006/relationships/hyperlink" Target="https://mapwv.gov/flood/map/?wkid=102100&amp;x=-9037994.362032656&amp;y=4601990.165374881&amp;l=13&amp;v=2" TargetMode="External"/><Relationship Id="rId11" Type="http://schemas.openxmlformats.org/officeDocument/2006/relationships/hyperlink" Target="https://mapwv.gov/flood/map/?wkid=102100&amp;x=-9054290.679103948&amp;y=4589316.748100277&amp;l=13&amp;v=2" TargetMode="External"/><Relationship Id="rId5" Type="http://schemas.openxmlformats.org/officeDocument/2006/relationships/hyperlink" Target="https://mapwv.gov/flood/map/?wkid=102100&amp;x=-9053016.513651976&amp;y=4605339.231746378&amp;l=13&amp;v=2" TargetMode="External"/><Relationship Id="rId15" Type="http://schemas.openxmlformats.org/officeDocument/2006/relationships/hyperlink" Target="https://mapwv.gov/flood/map/?wkid=102100&amp;x=-9049710.398134965&amp;y=4599491.786980152&amp;l=13&amp;v=2" TargetMode="External"/><Relationship Id="rId10" Type="http://schemas.openxmlformats.org/officeDocument/2006/relationships/hyperlink" Target="https://mapwv.gov/flood/map/?wkid=102100&amp;x=-9051045.245177194&amp;y=4575314.181203588&amp;l=13&amp;v=2" TargetMode="External"/><Relationship Id="rId19" Type="http://schemas.openxmlformats.org/officeDocument/2006/relationships/hyperlink" Target="https://mapwv.gov/flood/map/?wkid=102100&amp;x=-9049558&amp;y=4599481&amp;l=14&amp;v=2" TargetMode="External"/><Relationship Id="rId4" Type="http://schemas.openxmlformats.org/officeDocument/2006/relationships/hyperlink" Target="https://mapwv.gov/flood/map/?wkid=102100&amp;x=-9053254.863709895&amp;y=4605294.772625053&amp;l=13&amp;v=2" TargetMode="External"/><Relationship Id="rId9" Type="http://schemas.openxmlformats.org/officeDocument/2006/relationships/hyperlink" Target="https://mapwv.gov/flood/map/?wkid=102100&amp;x=-9034720.865241515&amp;y=4571011.6731522195&amp;l=13&amp;v=2" TargetMode="External"/><Relationship Id="rId14" Type="http://schemas.openxmlformats.org/officeDocument/2006/relationships/hyperlink" Target="https://mapwv.gov/flood/map/?wkid=102100&amp;x=-9039584.964825748&amp;y=4614547.713823341&amp;l=13&amp;v=2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mapwv.gov/flood/map/?wkid=102100&amp;x=-8939882.219605524&amp;y=4550115.212542275&amp;l=13&amp;v=2" TargetMode="External"/><Relationship Id="rId117" Type="http://schemas.openxmlformats.org/officeDocument/2006/relationships/hyperlink" Target="https://mapwv.gov/flood/map/?wkid=102100&amp;x=-8940188.033059731&amp;y=4550047.037874779&amp;l=13&amp;v=2" TargetMode="External"/><Relationship Id="rId21" Type="http://schemas.openxmlformats.org/officeDocument/2006/relationships/hyperlink" Target="https://mapwv.gov/flood/map/?wkid=102100&amp;x=-8942054.285732523&amp;y=4547573.406870376&amp;l=13&amp;v=2" TargetMode="External"/><Relationship Id="rId42" Type="http://schemas.openxmlformats.org/officeDocument/2006/relationships/hyperlink" Target="https://mapwv.gov/flood/map/?wkid=102100&amp;x=-8939921.584181223&amp;y=4550130.453373538&amp;l=13&amp;v=2" TargetMode="External"/><Relationship Id="rId47" Type="http://schemas.openxmlformats.org/officeDocument/2006/relationships/hyperlink" Target="https://mapwv.gov/flood/map/?wkid=102100&amp;x=-8941316.820154775&amp;y=4548638.593354553&amp;l=13&amp;v=2" TargetMode="External"/><Relationship Id="rId63" Type="http://schemas.openxmlformats.org/officeDocument/2006/relationships/hyperlink" Target="https://mapwv.gov/flood/map/?wkid=102100&amp;x=-8976126.215867832&amp;y=4540807.126404676&amp;l=13&amp;v=2" TargetMode="External"/><Relationship Id="rId68" Type="http://schemas.openxmlformats.org/officeDocument/2006/relationships/hyperlink" Target="https://mapwv.gov/flood/map/?wkid=102100&amp;x=-8982467.247130126&amp;y=4573771.510386173&amp;l=13&amp;v=2" TargetMode="External"/><Relationship Id="rId84" Type="http://schemas.openxmlformats.org/officeDocument/2006/relationships/hyperlink" Target="https://mapwv.gov/flood/map/?wkid=102100&amp;x=-8938226.15293684&amp;y=4551389.482668768&amp;l=13&amp;v=2" TargetMode="External"/><Relationship Id="rId89" Type="http://schemas.openxmlformats.org/officeDocument/2006/relationships/hyperlink" Target="https://mapwv.gov/flood/map/?wkid=102100&amp;x=-8957851.954937175&amp;y=4543557.555395515&amp;l=13&amp;v=2" TargetMode="External"/><Relationship Id="rId112" Type="http://schemas.openxmlformats.org/officeDocument/2006/relationships/hyperlink" Target="https://mapwv.gov/flood/map/?wkid=102100&amp;x=-8942613.907737054&amp;y=4547371.244471598&amp;l=13&amp;v=2" TargetMode="External"/><Relationship Id="rId16" Type="http://schemas.openxmlformats.org/officeDocument/2006/relationships/hyperlink" Target="https://mapwv.gov/flood/map/?wkid=102100&amp;x=-8942697.459805386&amp;y=4547390.962681704&amp;l=13&amp;v=2" TargetMode="External"/><Relationship Id="rId107" Type="http://schemas.openxmlformats.org/officeDocument/2006/relationships/hyperlink" Target="https://mapwv.gov/flood/map/?wkid=102100&amp;x=-8941992.662713327&amp;y=4547615.494738479&amp;l=13&amp;v=2" TargetMode="External"/><Relationship Id="rId11" Type="http://schemas.openxmlformats.org/officeDocument/2006/relationships/hyperlink" Target="https://mapwv.gov/flood/map/?wkid=102100&amp;x=-8942713.372592632&amp;y=4547547.539098456&amp;l=13&amp;v=2" TargetMode="External"/><Relationship Id="rId24" Type="http://schemas.openxmlformats.org/officeDocument/2006/relationships/hyperlink" Target="https://mapwv.gov/flood/map/?wkid=102100&amp;x=-8941938.75580463&amp;y=4547671.389687902&amp;l=13&amp;v=2" TargetMode="External"/><Relationship Id="rId32" Type="http://schemas.openxmlformats.org/officeDocument/2006/relationships/hyperlink" Target="https://mapwv.gov/flood/map/?wkid=102100&amp;x=-8940052.633938564&amp;y=4550276.9302934045&amp;l=13&amp;v=2" TargetMode="External"/><Relationship Id="rId37" Type="http://schemas.openxmlformats.org/officeDocument/2006/relationships/hyperlink" Target="https://mapwv.gov/flood/map/?wkid=102100&amp;x=-8940144.139895832&amp;y=4550080.8549682535&amp;l=13&amp;v=2" TargetMode="External"/><Relationship Id="rId40" Type="http://schemas.openxmlformats.org/officeDocument/2006/relationships/hyperlink" Target="https://mapwv.gov/flood/map/?wkid=102100&amp;x=-8939979.531208199&amp;y=4550153.927864138&amp;l=13&amp;v=2" TargetMode="External"/><Relationship Id="rId45" Type="http://schemas.openxmlformats.org/officeDocument/2006/relationships/hyperlink" Target="https://mapwv.gov/flood/map/?wkid=102100&amp;x=-8941603.890189722&amp;y=4548501.997183742&amp;l=13&amp;v=2" TargetMode="External"/><Relationship Id="rId53" Type="http://schemas.openxmlformats.org/officeDocument/2006/relationships/hyperlink" Target="https://mapwv.gov/flood/map/?wkid=102100&amp;x=-8940096.252032&amp;y=4550117.331342171&amp;l=13&amp;v=2" TargetMode="External"/><Relationship Id="rId58" Type="http://schemas.openxmlformats.org/officeDocument/2006/relationships/hyperlink" Target="https://mapwv.gov/flood/map/?wkid=102100&amp;x=-8934348.417177942&amp;y=4555837.697141768&amp;l=13&amp;v=2" TargetMode="External"/><Relationship Id="rId66" Type="http://schemas.openxmlformats.org/officeDocument/2006/relationships/hyperlink" Target="https://mapwv.gov/flood/map/?wkid=102100&amp;x=-8956962.61128008&amp;y=4543579.823935318&amp;l=13&amp;v=2" TargetMode="External"/><Relationship Id="rId74" Type="http://schemas.openxmlformats.org/officeDocument/2006/relationships/hyperlink" Target="https://mapwv.gov/flood/map/?wkid=102100&amp;x=-8938794.44094109&amp;y=4550662.824887344&amp;l=13&amp;v=2" TargetMode="External"/><Relationship Id="rId79" Type="http://schemas.openxmlformats.org/officeDocument/2006/relationships/hyperlink" Target="https://mapwv.gov/flood/map/?wkid=102100&amp;x=-8938411.815368446&amp;y=4550485.862160835&amp;l=13&amp;v=2" TargetMode="External"/><Relationship Id="rId87" Type="http://schemas.openxmlformats.org/officeDocument/2006/relationships/hyperlink" Target="https://mapwv.gov/flood/map/?wkid=102100&amp;x=-8957924.307040213&amp;y=4543185.201151924&amp;l=13&amp;v=2" TargetMode="External"/><Relationship Id="rId102" Type="http://schemas.openxmlformats.org/officeDocument/2006/relationships/hyperlink" Target="https://mapwv.gov/flood/map/?wkid=102100&amp;x=-8941603.890189722&amp;y=4548501.997183742&amp;l=13&amp;v=2" TargetMode="External"/><Relationship Id="rId110" Type="http://schemas.openxmlformats.org/officeDocument/2006/relationships/hyperlink" Target="https://mapwv.gov/flood/map/?wkid=102100&amp;x=-8940969.549429774&amp;y=4549273.114523345&amp;l=13&amp;v=2" TargetMode="External"/><Relationship Id="rId115" Type="http://schemas.openxmlformats.org/officeDocument/2006/relationships/hyperlink" Target="https://mapwv.gov/flood/map/?wkid=102100&amp;x=-8941828.643239759&amp;y=4547905.790980561&amp;l=13&amp;v=2" TargetMode="External"/><Relationship Id="rId5" Type="http://schemas.openxmlformats.org/officeDocument/2006/relationships/hyperlink" Target="https://mapwv.gov/flood/map/?wkid=102100&amp;x=-8945126.043219877&amp;y=4547407.139857976&amp;l=13&amp;v=2" TargetMode="External"/><Relationship Id="rId61" Type="http://schemas.openxmlformats.org/officeDocument/2006/relationships/hyperlink" Target="https://mapwv.gov/flood/map/?wkid=102100&amp;x=-8919631.524307793&amp;y=4574152.468168964&amp;l=13&amp;v=2" TargetMode="External"/><Relationship Id="rId82" Type="http://schemas.openxmlformats.org/officeDocument/2006/relationships/hyperlink" Target="https://mapwv.gov/flood/map/?wkid=102100&amp;x=-8938338.656867016&amp;y=4550202.814663381&amp;l=13&amp;v=2" TargetMode="External"/><Relationship Id="rId90" Type="http://schemas.openxmlformats.org/officeDocument/2006/relationships/hyperlink" Target="https://mapwv.gov/flood/map/?wkid=102100&amp;x=-8991684.480373707&amp;y=4574648.105121062&amp;l=13&amp;v=2" TargetMode="External"/><Relationship Id="rId95" Type="http://schemas.openxmlformats.org/officeDocument/2006/relationships/hyperlink" Target="https://mapwv.gov/flood/map/?wkid=102100&amp;x=-8942756.77060744&amp;y=4547419.61374567&amp;l=13&amp;v=2" TargetMode="External"/><Relationship Id="rId19" Type="http://schemas.openxmlformats.org/officeDocument/2006/relationships/hyperlink" Target="https://mapwv.gov/flood/map/?wkid=102100&amp;x=-8943685.307964807&amp;y=4547539.126551665&amp;l=13&amp;v=2" TargetMode="External"/><Relationship Id="rId14" Type="http://schemas.openxmlformats.org/officeDocument/2006/relationships/hyperlink" Target="https://mapwv.gov/flood/map/?wkid=102100&amp;x=-8942547.408924159&amp;y=4547567.67352463&amp;l=13&amp;v=2" TargetMode="External"/><Relationship Id="rId22" Type="http://schemas.openxmlformats.org/officeDocument/2006/relationships/hyperlink" Target="https://mapwv.gov/flood/map/?wkid=102100&amp;x=-8941808.659832686&amp;y=4547929.722546853&amp;l=13&amp;v=2" TargetMode="External"/><Relationship Id="rId27" Type="http://schemas.openxmlformats.org/officeDocument/2006/relationships/hyperlink" Target="https://mapwv.gov/flood/map/?wkid=102100&amp;x=-8940095.112009097&amp;y=4550368.332098588&amp;l=13&amp;v=2" TargetMode="External"/><Relationship Id="rId30" Type="http://schemas.openxmlformats.org/officeDocument/2006/relationships/hyperlink" Target="https://mapwv.gov/flood/map/?wkid=102100&amp;x=-8940136.821975142&amp;y=4550228.3005151665&amp;l=13&amp;v=2" TargetMode="External"/><Relationship Id="rId35" Type="http://schemas.openxmlformats.org/officeDocument/2006/relationships/hyperlink" Target="https://mapwv.gov/flood/map/?wkid=102100&amp;x=-8941649.583389785&amp;y=4548489.313969288&amp;l=13&amp;v=2" TargetMode="External"/><Relationship Id="rId43" Type="http://schemas.openxmlformats.org/officeDocument/2006/relationships/hyperlink" Target="https://mapwv.gov/flood/map/?wkid=102100&amp;x=-8941744.26885435&amp;y=4548448.781871614&amp;l=13&amp;v=2" TargetMode="External"/><Relationship Id="rId48" Type="http://schemas.openxmlformats.org/officeDocument/2006/relationships/hyperlink" Target="https://mapwv.gov/flood/map/?wkid=102100&amp;x=-8940969.549429774&amp;y=4549273.114523345&amp;l=13&amp;v=2" TargetMode="External"/><Relationship Id="rId56" Type="http://schemas.openxmlformats.org/officeDocument/2006/relationships/hyperlink" Target="https://mapwv.gov/flood/map/?wkid=102100&amp;x=-8941610.846544702&amp;y=4548529.813125754&amp;l=13&amp;v=2" TargetMode="External"/><Relationship Id="rId64" Type="http://schemas.openxmlformats.org/officeDocument/2006/relationships/hyperlink" Target="https://mapwv.gov/flood/map/?wkid=102100&amp;x=-8957924.307040213&amp;y=4543185.201151924&amp;l=13&amp;v=2" TargetMode="External"/><Relationship Id="rId69" Type="http://schemas.openxmlformats.org/officeDocument/2006/relationships/hyperlink" Target="https://mapwv.gov/flood/map/?wkid=102100&amp;x=-8938411.815368446&amp;y=4550485.862160835&amp;l=13&amp;v=2" TargetMode="External"/><Relationship Id="rId77" Type="http://schemas.openxmlformats.org/officeDocument/2006/relationships/hyperlink" Target="https://mapwv.gov/flood/map/?wkid=102100&amp;x=-8990193.771350186&amp;y=4575386.111219227&amp;l=13&amp;v=2" TargetMode="External"/><Relationship Id="rId100" Type="http://schemas.openxmlformats.org/officeDocument/2006/relationships/hyperlink" Target="https://mapwv.gov/flood/map/?wkid=102100&amp;x=-8942807.668772936&amp;y=4547589.185910434&amp;l=13&amp;v=2" TargetMode="External"/><Relationship Id="rId105" Type="http://schemas.openxmlformats.org/officeDocument/2006/relationships/hyperlink" Target="https://mapwv.gov/flood/map/?wkid=102100&amp;x=-8942697.459805386&amp;y=4547390.962681704&amp;l=13&amp;v=2" TargetMode="External"/><Relationship Id="rId113" Type="http://schemas.openxmlformats.org/officeDocument/2006/relationships/hyperlink" Target="https://mapwv.gov/flood/map/?wkid=102100&amp;x=-8943682.356662469&amp;y=4547574.611704298&amp;l=13&amp;v=2" TargetMode="External"/><Relationship Id="rId118" Type="http://schemas.openxmlformats.org/officeDocument/2006/relationships/hyperlink" Target="https://mapwv.gov/flood/map/?wkid=102100&amp;x=-8941610.846544702&amp;y=4548529.813125754&amp;l=13&amp;v=2" TargetMode="External"/><Relationship Id="rId8" Type="http://schemas.openxmlformats.org/officeDocument/2006/relationships/hyperlink" Target="https://mapwv.gov/flood/map/?wkid=102100&amp;x=-8943648.886565126&amp;y=4547651.112254544&amp;l=13&amp;v=2" TargetMode="External"/><Relationship Id="rId51" Type="http://schemas.openxmlformats.org/officeDocument/2006/relationships/hyperlink" Target="https://mapwv.gov/flood/map/?wkid=102100&amp;x=-8940188.033059731&amp;y=4550047.037874779&amp;l=13&amp;v=2" TargetMode="External"/><Relationship Id="rId72" Type="http://schemas.openxmlformats.org/officeDocument/2006/relationships/hyperlink" Target="https://mapwv.gov/flood/map/?wkid=102100&amp;x=-8938969.2340263&amp;y=4550320.605721917&amp;l=13&amp;v=2" TargetMode="External"/><Relationship Id="rId80" Type="http://schemas.openxmlformats.org/officeDocument/2006/relationships/hyperlink" Target="https://mapwv.gov/flood/map/?wkid=102100&amp;x=-8938969.2340263&amp;y=4550320.605721917&amp;l=13&amp;v=2" TargetMode="External"/><Relationship Id="rId85" Type="http://schemas.openxmlformats.org/officeDocument/2006/relationships/hyperlink" Target="https://mapwv.gov/flood/map/?wkid=102100&amp;x=-8938920.9556537&amp;y=4550494.701399982&amp;l=13&amp;v=2" TargetMode="External"/><Relationship Id="rId93" Type="http://schemas.openxmlformats.org/officeDocument/2006/relationships/hyperlink" Target="https://mapwv.gov/flood/map/?wkid=102100&amp;x=-8976391.967663689&amp;y=4540923.430134374&amp;l=13&amp;v=2" TargetMode="External"/><Relationship Id="rId98" Type="http://schemas.openxmlformats.org/officeDocument/2006/relationships/hyperlink" Target="https://mapwv.gov/flood/map/?wkid=102100&amp;x=-8942646.886247521&amp;y=4547529.933795195&amp;l=13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44007.247160446&amp;y=4547371.237852533&amp;l=13&amp;v=2" TargetMode="External"/><Relationship Id="rId17" Type="http://schemas.openxmlformats.org/officeDocument/2006/relationships/hyperlink" Target="https://mapwv.gov/flood/map/?wkid=102100&amp;x=-8942613.907737054&amp;y=4547371.244471598&amp;l=13&amp;v=2" TargetMode="External"/><Relationship Id="rId25" Type="http://schemas.openxmlformats.org/officeDocument/2006/relationships/hyperlink" Target="https://mapwv.gov/flood/map/?wkid=102100&amp;x=-8941992.662713327&amp;y=4547615.494738479&amp;l=13&amp;v=2" TargetMode="External"/><Relationship Id="rId33" Type="http://schemas.openxmlformats.org/officeDocument/2006/relationships/hyperlink" Target="https://mapwv.gov/flood/map/?wkid=102100&amp;x=-8941702.011196407&amp;y=4548464.020826613&amp;l=13&amp;v=2" TargetMode="External"/><Relationship Id="rId38" Type="http://schemas.openxmlformats.org/officeDocument/2006/relationships/hyperlink" Target="https://mapwv.gov/flood/map/?wkid=102100&amp;x=-8939832.741876733&amp;y=4549986.700760448&amp;l=13&amp;v=2" TargetMode="External"/><Relationship Id="rId46" Type="http://schemas.openxmlformats.org/officeDocument/2006/relationships/hyperlink" Target="https://mapwv.gov/flood/map/?wkid=102100&amp;x=-8940083.733264705&amp;y=4550424.99902041&amp;l=13&amp;v=2" TargetMode="External"/><Relationship Id="rId59" Type="http://schemas.openxmlformats.org/officeDocument/2006/relationships/hyperlink" Target="https://mapwv.gov/flood/map/?wkid=102100&amp;x=-8934489.911486503&amp;y=4555819.61212268&amp;l=13&amp;v=2" TargetMode="External"/><Relationship Id="rId67" Type="http://schemas.openxmlformats.org/officeDocument/2006/relationships/hyperlink" Target="https://mapwv.gov/flood/map/?wkid=102100&amp;x=-8956879.527866809&amp;y=4544159.37442407&amp;l=13&amp;v=2" TargetMode="External"/><Relationship Id="rId103" Type="http://schemas.openxmlformats.org/officeDocument/2006/relationships/hyperlink" Target="https://mapwv.gov/flood/map/?wkid=102100&amp;x=-8943381.001999147&amp;y=4547526.450565921&amp;l=13&amp;v=2" TargetMode="External"/><Relationship Id="rId108" Type="http://schemas.openxmlformats.org/officeDocument/2006/relationships/hyperlink" Target="https://mapwv.gov/flood/map/?wkid=102100&amp;x=-8940136.821975142&amp;y=4550228.3005151665&amp;l=13&amp;v=2" TargetMode="External"/><Relationship Id="rId116" Type="http://schemas.openxmlformats.org/officeDocument/2006/relationships/hyperlink" Target="https://mapwv.gov/flood/map/?wkid=102100&amp;x=-8941702.011196407&amp;y=4548464.020826613&amp;l=13&amp;v=2" TargetMode="External"/><Relationship Id="rId20" Type="http://schemas.openxmlformats.org/officeDocument/2006/relationships/hyperlink" Target="https://mapwv.gov/flood/map/?wkid=102100&amp;x=-8944241.066181134&amp;y=4547748.4652794&amp;l=13&amp;v=2" TargetMode="External"/><Relationship Id="rId41" Type="http://schemas.openxmlformats.org/officeDocument/2006/relationships/hyperlink" Target="https://mapwv.gov/flood/map/?wkid=102100&amp;x=-8939769.361122774&amp;y=4549882.805590212&amp;l=13&amp;v=2" TargetMode="External"/><Relationship Id="rId54" Type="http://schemas.openxmlformats.org/officeDocument/2006/relationships/hyperlink" Target="https://mapwv.gov/flood/map/?wkid=102100&amp;x=-8940029.355697207&amp;y=4550141.497608978&amp;l=13&amp;v=2" TargetMode="External"/><Relationship Id="rId62" Type="http://schemas.openxmlformats.org/officeDocument/2006/relationships/hyperlink" Target="https://mapwv.gov/flood/map/?wkid=102100&amp;x=-8976391.967663689&amp;y=4540923.430134374&amp;l=13&amp;v=2" TargetMode="External"/><Relationship Id="rId70" Type="http://schemas.openxmlformats.org/officeDocument/2006/relationships/hyperlink" Target="https://mapwv.gov/flood/map/?wkid=102100&amp;x=-8937567.631357105&amp;y=4549375.433461077&amp;l=13&amp;v=2" TargetMode="External"/><Relationship Id="rId75" Type="http://schemas.openxmlformats.org/officeDocument/2006/relationships/hyperlink" Target="https://mapwv.gov/flood/map/?wkid=102100&amp;x=-8938226.15293684&amp;y=4551389.482668768&amp;l=13&amp;v=2" TargetMode="External"/><Relationship Id="rId83" Type="http://schemas.openxmlformats.org/officeDocument/2006/relationships/hyperlink" Target="https://mapwv.gov/flood/map/?wkid=102100&amp;x=-8938794.44094109&amp;y=4550662.824887344&amp;l=13&amp;v=2" TargetMode="External"/><Relationship Id="rId88" Type="http://schemas.openxmlformats.org/officeDocument/2006/relationships/hyperlink" Target="https://mapwv.gov/flood/map/?wkid=102100&amp;x=-8956879.527866809&amp;y=4544159.37442407&amp;l=13&amp;v=2" TargetMode="External"/><Relationship Id="rId91" Type="http://schemas.openxmlformats.org/officeDocument/2006/relationships/hyperlink" Target="https://mapwv.gov/flood/map/?wkid=102100&amp;x=-8990193.771350186&amp;y=4575386.111219227&amp;l=13&amp;v=2" TargetMode="External"/><Relationship Id="rId96" Type="http://schemas.openxmlformats.org/officeDocument/2006/relationships/hyperlink" Target="https://mapwv.gov/flood/map/?wkid=102100&amp;x=-8919631.524307793&amp;y=4574152.468168964&amp;l=13&amp;v=2" TargetMode="External"/><Relationship Id="rId111" Type="http://schemas.openxmlformats.org/officeDocument/2006/relationships/hyperlink" Target="https://mapwv.gov/flood/map/?wkid=102100&amp;x=-8942547.408924159&amp;y=4547567.67352463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8944226.774428304&amp;y=4547660.801279915&amp;l=13&amp;v=2" TargetMode="External"/><Relationship Id="rId15" Type="http://schemas.openxmlformats.org/officeDocument/2006/relationships/hyperlink" Target="https://mapwv.gov/flood/map/?wkid=102100&amp;x=-8942756.77060744&amp;y=4547419.61374567&amp;l=13&amp;v=2" TargetMode="External"/><Relationship Id="rId23" Type="http://schemas.openxmlformats.org/officeDocument/2006/relationships/hyperlink" Target="https://mapwv.gov/flood/map/?wkid=102100&amp;x=-8941828.643239759&amp;y=4547905.790980561&amp;l=13&amp;v=2" TargetMode="External"/><Relationship Id="rId28" Type="http://schemas.openxmlformats.org/officeDocument/2006/relationships/hyperlink" Target="https://mapwv.gov/flood/map/?wkid=102100&amp;x=-8939812.777171332&amp;y=4550027.006838685&amp;l=13&amp;v=2" TargetMode="External"/><Relationship Id="rId36" Type="http://schemas.openxmlformats.org/officeDocument/2006/relationships/hyperlink" Target="https://mapwv.gov/flood/map/?wkid=102100&amp;x=-8939882.86113975&amp;y=4550028.540740418&amp;l=13&amp;v=2" TargetMode="External"/><Relationship Id="rId49" Type="http://schemas.openxmlformats.org/officeDocument/2006/relationships/hyperlink" Target="https://mapwv.gov/flood/map/?wkid=102100&amp;x=-8941035.913768722&amp;y=4549177.554276593&amp;l=13&amp;v=2" TargetMode="External"/><Relationship Id="rId57" Type="http://schemas.openxmlformats.org/officeDocument/2006/relationships/hyperlink" Target="https://mapwv.gov/flood/map/?wkid=102100&amp;x=-8940061.297934534&amp;y=4550142.567788006&amp;l=13&amp;v=2" TargetMode="External"/><Relationship Id="rId106" Type="http://schemas.openxmlformats.org/officeDocument/2006/relationships/hyperlink" Target="https://mapwv.gov/flood/map/?wkid=102100&amp;x=-8943685.307964807&amp;y=4547539.126551665&amp;l=13&amp;v=2" TargetMode="External"/><Relationship Id="rId114" Type="http://schemas.openxmlformats.org/officeDocument/2006/relationships/hyperlink" Target="https://mapwv.gov/flood/map/?wkid=102100&amp;x=-8942054.285732523&amp;y=4547573.406870376&amp;l=13&amp;v=2" TargetMode="External"/><Relationship Id="rId119" Type="http://schemas.openxmlformats.org/officeDocument/2006/relationships/printerSettings" Target="../printerSettings/printerSettings3.bin"/><Relationship Id="rId10" Type="http://schemas.openxmlformats.org/officeDocument/2006/relationships/hyperlink" Target="https://mapwv.gov/flood/map/?wkid=102100&amp;x=-8943381.001999147&amp;y=4547526.450565921&amp;l=13&amp;v=2" TargetMode="External"/><Relationship Id="rId31" Type="http://schemas.openxmlformats.org/officeDocument/2006/relationships/hyperlink" Target="https://mapwv.gov/flood/map/?wkid=102100&amp;x=-8939847.574864924&amp;y=4550027.09600755&amp;l=13&amp;v=2" TargetMode="External"/><Relationship Id="rId44" Type="http://schemas.openxmlformats.org/officeDocument/2006/relationships/hyperlink" Target="https://mapwv.gov/flood/map/?wkid=102100&amp;x=-8941670.21690268&amp;y=4548477.703876773&amp;l=13&amp;v=2" TargetMode="External"/><Relationship Id="rId52" Type="http://schemas.openxmlformats.org/officeDocument/2006/relationships/hyperlink" Target="https://mapwv.gov/flood/map/?wkid=102100&amp;x=-8940099.31031237&amp;y=4550400.042366152&amp;l=13&amp;v=2" TargetMode="External"/><Relationship Id="rId60" Type="http://schemas.openxmlformats.org/officeDocument/2006/relationships/hyperlink" Target="https://mapwv.gov/flood/map/?wkid=102100&amp;x=-8944744.887509793&amp;y=4559344.723568378&amp;l=13&amp;v=2" TargetMode="External"/><Relationship Id="rId65" Type="http://schemas.openxmlformats.org/officeDocument/2006/relationships/hyperlink" Target="https://mapwv.gov/flood/map/?wkid=102100&amp;x=-8957851.954937175&amp;y=4543557.555395515&amp;l=13&amp;v=2" TargetMode="External"/><Relationship Id="rId73" Type="http://schemas.openxmlformats.org/officeDocument/2006/relationships/hyperlink" Target="https://mapwv.gov/flood/map/?wkid=102100&amp;x=-8938920.9556537&amp;y=4550494.701399982&amp;l=13&amp;v=2" TargetMode="External"/><Relationship Id="rId78" Type="http://schemas.openxmlformats.org/officeDocument/2006/relationships/hyperlink" Target="https://mapwv.gov/flood/map/?wkid=102100&amp;x=-8990924.84307034&amp;y=4574982.906275677&amp;l=13&amp;v=2" TargetMode="External"/><Relationship Id="rId81" Type="http://schemas.openxmlformats.org/officeDocument/2006/relationships/hyperlink" Target="https://mapwv.gov/flood/map/?wkid=102100&amp;x=-8937567.631357105&amp;y=4549375.433461077&amp;l=13&amp;v=2" TargetMode="External"/><Relationship Id="rId86" Type="http://schemas.openxmlformats.org/officeDocument/2006/relationships/hyperlink" Target="https://mapwv.gov/flood/map/?wkid=102100&amp;x=-8956962.61128008&amp;y=4543579.823935318&amp;l=13&amp;v=2" TargetMode="External"/><Relationship Id="rId94" Type="http://schemas.openxmlformats.org/officeDocument/2006/relationships/hyperlink" Target="https://mapwv.gov/flood/map/?wkid=102100&amp;x=-8976126.215867832&amp;y=4540807.126404676&amp;l=13&amp;v=2" TargetMode="External"/><Relationship Id="rId99" Type="http://schemas.openxmlformats.org/officeDocument/2006/relationships/hyperlink" Target="https://mapwv.gov/flood/map/?wkid=102100&amp;x=-8943648.886565126&amp;y=4547651.112254544&amp;l=13&amp;v=2" TargetMode="External"/><Relationship Id="rId101" Type="http://schemas.openxmlformats.org/officeDocument/2006/relationships/hyperlink" Target="https://mapwv.gov/flood/map/?wkid=102100&amp;x=-8942432.882875437&amp;y=4547923.2680520145&amp;l=13&amp;v=2" TargetMode="External"/><Relationship Id="rId4" Type="http://schemas.openxmlformats.org/officeDocument/2006/relationships/hyperlink" Target="https://mapwv.gov/flood/map/?wkid=102100&amp;x=-8976017.54934314&amp;y=4540643.87967873&amp;l=13&amp;v=2" TargetMode="External"/><Relationship Id="rId9" Type="http://schemas.openxmlformats.org/officeDocument/2006/relationships/hyperlink" Target="https://mapwv.gov/flood/map/?wkid=102100&amp;x=-8942807.668772936&amp;y=4547589.185910434&amp;l=13&amp;v=2" TargetMode="External"/><Relationship Id="rId13" Type="http://schemas.openxmlformats.org/officeDocument/2006/relationships/hyperlink" Target="https://mapwv.gov/flood/map/?wkid=102100&amp;x=-8942432.882875437&amp;y=4547923.2680520145&amp;l=13&amp;v=2" TargetMode="External"/><Relationship Id="rId18" Type="http://schemas.openxmlformats.org/officeDocument/2006/relationships/hyperlink" Target="https://mapwv.gov/flood/map/?wkid=102100&amp;x=-8943682.356662469&amp;y=4547574.611704298&amp;l=13&amp;v=2" TargetMode="External"/><Relationship Id="rId39" Type="http://schemas.openxmlformats.org/officeDocument/2006/relationships/hyperlink" Target="https://mapwv.gov/flood/map/?wkid=102100&amp;x=-8939837.581491593&amp;y=4550112.265014962&amp;l=13&amp;v=2" TargetMode="External"/><Relationship Id="rId109" Type="http://schemas.openxmlformats.org/officeDocument/2006/relationships/hyperlink" Target="https://mapwv.gov/flood/map/?wkid=102100&amp;x=-8940052.633938564&amp;y=4550276.9302934045&amp;l=13&amp;v=2" TargetMode="External"/><Relationship Id="rId34" Type="http://schemas.openxmlformats.org/officeDocument/2006/relationships/hyperlink" Target="https://mapwv.gov/flood/map/?wkid=102100&amp;x=-8940375.389106067&amp;y=4550024.768601918&amp;l=13&amp;v=2" TargetMode="External"/><Relationship Id="rId50" Type="http://schemas.openxmlformats.org/officeDocument/2006/relationships/hyperlink" Target="https://mapwv.gov/flood/map/?wkid=102100&amp;x=-8940079.888512129&amp;y=4550441.62015323&amp;l=13&amp;v=2" TargetMode="External"/><Relationship Id="rId55" Type="http://schemas.openxmlformats.org/officeDocument/2006/relationships/hyperlink" Target="https://mapwv.gov/flood/map/?wkid=102100&amp;x=-8939970.89493078&amp;y=4550067.038381152&amp;l=13&amp;v=2" TargetMode="External"/><Relationship Id="rId76" Type="http://schemas.openxmlformats.org/officeDocument/2006/relationships/hyperlink" Target="https://mapwv.gov/flood/map/?wkid=102100&amp;x=-8991684.480373707&amp;y=4574648.105121062&amp;l=13&amp;v=2" TargetMode="External"/><Relationship Id="rId97" Type="http://schemas.openxmlformats.org/officeDocument/2006/relationships/hyperlink" Target="https://mapwv.gov/flood/map/?wkid=102100&amp;x=-8939879.849502247&amp;y=4550269.471205166&amp;l=13&amp;v=2" TargetMode="External"/><Relationship Id="rId104" Type="http://schemas.openxmlformats.org/officeDocument/2006/relationships/hyperlink" Target="https://mapwv.gov/flood/map/?wkid=102100&amp;x=-8942713.372592632&amp;y=4547547.539098456&amp;l=13&amp;v=2" TargetMode="External"/><Relationship Id="rId7" Type="http://schemas.openxmlformats.org/officeDocument/2006/relationships/hyperlink" Target="https://mapwv.gov/flood/map/?wkid=102100&amp;x=-8942646.886247521&amp;y=4547529.933795195&amp;l=13&amp;v=2" TargetMode="External"/><Relationship Id="rId71" Type="http://schemas.openxmlformats.org/officeDocument/2006/relationships/hyperlink" Target="https://mapwv.gov/flood/map/?wkid=102100&amp;x=-8938338.656867016&amp;y=4550202.814663381&amp;l=13&amp;v=2" TargetMode="External"/><Relationship Id="rId92" Type="http://schemas.openxmlformats.org/officeDocument/2006/relationships/hyperlink" Target="https://mapwv.gov/flood/map/?wkid=102100&amp;x=-8990924.84307034&amp;y=4574982.906275677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29" Type="http://schemas.openxmlformats.org/officeDocument/2006/relationships/hyperlink" Target="https://mapwv.gov/flood/map/?wkid=102100&amp;x=-8939879.849502247&amp;y=4550269.471205166&amp;l=13&amp;v=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flood/map/?wkid=102100&amp;x=-8934348.417177942&amp;y=4555837.697141768&amp;l=13&amp;v=2" TargetMode="External"/><Relationship Id="rId13" Type="http://schemas.openxmlformats.org/officeDocument/2006/relationships/hyperlink" Target="https://mapwv.gov/flood/map/?wkid=102100&amp;x=-8939832.741876733&amp;y=4549986.700760448&amp;l=13&amp;v=2" TargetMode="External"/><Relationship Id="rId18" Type="http://schemas.openxmlformats.org/officeDocument/2006/relationships/hyperlink" Target="https://mapwv.gov/flood/map/?wkid=102100&amp;x=-8990193.771350186&amp;y=4575386.111219227&amp;l=13&amp;v=2" TargetMode="External"/><Relationship Id="rId3" Type="http://schemas.openxmlformats.org/officeDocument/2006/relationships/hyperlink" Target="https://mapwv.gov/flood/map/?wkid=102100&amp;x=-8976391.967663689&amp;y=4540923.430134374&amp;l=13&amp;v=2" TargetMode="External"/><Relationship Id="rId7" Type="http://schemas.openxmlformats.org/officeDocument/2006/relationships/hyperlink" Target="https://mapwv.gov/flood/map/?wkid=102100&amp;x=-8957924.307040213&amp;y=4543185.201151924&amp;l=13&amp;v=2" TargetMode="External"/><Relationship Id="rId12" Type="http://schemas.openxmlformats.org/officeDocument/2006/relationships/hyperlink" Target="https://mapwv.gov/flood/map/?wkid=102100&amp;x=-8941938.75580463&amp;y=4547671.389687902&amp;l=13&amp;v=2" TargetMode="External"/><Relationship Id="rId17" Type="http://schemas.openxmlformats.org/officeDocument/2006/relationships/hyperlink" Target="https://mapwv.gov/flood/map/?wkid=102100&amp;x=-8938226.15293684&amp;y=4551389.482668768&amp;l=13&amp;v=2" TargetMode="External"/><Relationship Id="rId2" Type="http://schemas.openxmlformats.org/officeDocument/2006/relationships/hyperlink" Target="https://mapwv.gov/flood/map/?wkid=102100&amp;x=-8919631.524307793&amp;y=4574152.468168964&amp;l=13&amp;v=2" TargetMode="External"/><Relationship Id="rId16" Type="http://schemas.openxmlformats.org/officeDocument/2006/relationships/hyperlink" Target="https://mapwv.gov/flood/map/?wkid=102100&amp;x=-8938794.44094109&amp;y=4550662.824887344&amp;l=13&amp;v=2" TargetMode="External"/><Relationship Id="rId1" Type="http://schemas.openxmlformats.org/officeDocument/2006/relationships/hyperlink" Target="https://mapwv.gov/flood/map/?wkid=102100&amp;x=-8938411.815368446&amp;y=4550485.862160835&amp;l=13&amp;v=2" TargetMode="External"/><Relationship Id="rId6" Type="http://schemas.openxmlformats.org/officeDocument/2006/relationships/hyperlink" Target="https://mapwv.gov/flood/map/?wkid=102100&amp;x=-8938969.2340263&amp;y=4550320.605721917&amp;l=13&amp;v=2" TargetMode="External"/><Relationship Id="rId11" Type="http://schemas.openxmlformats.org/officeDocument/2006/relationships/hyperlink" Target="https://mapwv.gov/flood/map/?wkid=102100&amp;x=-8944007.247160446&amp;y=4547371.237852533&amp;l=13&amp;v=2" TargetMode="External"/><Relationship Id="rId5" Type="http://schemas.openxmlformats.org/officeDocument/2006/relationships/hyperlink" Target="https://mapwv.gov/flood/map/?wkid=102100&amp;x=-8991684.480373707&amp;y=4574648.105121062&amp;l=13&amp;v=2" TargetMode="External"/><Relationship Id="rId15" Type="http://schemas.openxmlformats.org/officeDocument/2006/relationships/hyperlink" Target="https://mapwv.gov/flood/map/?wkid=102100&amp;x=-8982467.247130126&amp;y=4573771.510386173&amp;l=13&amp;v=2" TargetMode="External"/><Relationship Id="rId10" Type="http://schemas.openxmlformats.org/officeDocument/2006/relationships/hyperlink" Target="https://mapwv.gov/flood/map/?wkid=102100&amp;x=-8945126.043219877&amp;y=4547407.139857976&amp;l=13&amp;v=2" TargetMode="External"/><Relationship Id="rId4" Type="http://schemas.openxmlformats.org/officeDocument/2006/relationships/hyperlink" Target="https://mapwv.gov/flood/map/?wkid=102100&amp;x=-8956962.61128008&amp;y=4543579.823935318&amp;l=13&amp;v=2" TargetMode="External"/><Relationship Id="rId9" Type="http://schemas.openxmlformats.org/officeDocument/2006/relationships/hyperlink" Target="https://mapwv.gov/flood/map/?wkid=102100&amp;x=-8937567.631357105&amp;y=4549375.433461077&amp;l=13&amp;v=2" TargetMode="External"/><Relationship Id="rId14" Type="http://schemas.openxmlformats.org/officeDocument/2006/relationships/hyperlink" Target="https://mapwv.gov/flood/map/?wkid=102100&amp;x=-8956879.527866809&amp;y=4544159.37442407&amp;l=13&amp;v=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apwv.gov/flood/map/?wkid=102100&amp;x=-8981619.512472307&amp;y=4627140.758795468&amp;l=13&amp;v=2" TargetMode="External"/><Relationship Id="rId21" Type="http://schemas.openxmlformats.org/officeDocument/2006/relationships/hyperlink" Target="https://mapwv.gov/flood/map/?wkid=102100&amp;x=-9005729.461487845&amp;y=4623494.446532584&amp;l=13&amp;v=2" TargetMode="External"/><Relationship Id="rId34" Type="http://schemas.openxmlformats.org/officeDocument/2006/relationships/hyperlink" Target="https://mapwv.gov/flood/map/?wkid=102100&amp;x=-8989549.427643439&amp;y=4650081.569773656&amp;l=13&amp;v=2" TargetMode="External"/><Relationship Id="rId42" Type="http://schemas.openxmlformats.org/officeDocument/2006/relationships/hyperlink" Target="https://mapwv.gov/flood/map/?wkid=102100&amp;x=-8986491.387945615&amp;y=4653470.963342481&amp;l=13&amp;v=2" TargetMode="External"/><Relationship Id="rId47" Type="http://schemas.openxmlformats.org/officeDocument/2006/relationships/hyperlink" Target="https://mapwv.gov/flood/map/?wkid=102100&amp;x=-8964793.511103734&amp;y=4611288.430803373&amp;l=13&amp;v=2" TargetMode="External"/><Relationship Id="rId50" Type="http://schemas.openxmlformats.org/officeDocument/2006/relationships/hyperlink" Target="https://mapwv.gov/flood/map/?wkid=102100&amp;x=-8965665.21062154&amp;y=4610584.610268929&amp;l=13&amp;v=2" TargetMode="External"/><Relationship Id="rId55" Type="http://schemas.openxmlformats.org/officeDocument/2006/relationships/hyperlink" Target="https://mapwv.gov/flood/map/?wkid=102100&amp;x=-9000457.576678889&amp;y=4618889.035112937&amp;l=13&amp;v=2" TargetMode="External"/><Relationship Id="rId63" Type="http://schemas.openxmlformats.org/officeDocument/2006/relationships/hyperlink" Target="https://mapwv.gov/flood/map/?wkid=102100&amp;x=-8989018.406510396&amp;y=4649998.89263407&amp;l=13&amp;v=2" TargetMode="External"/><Relationship Id="rId68" Type="http://schemas.openxmlformats.org/officeDocument/2006/relationships/hyperlink" Target="https://mapwv.gov/flood/map/?wkid=102100&amp;x=-9038222.986106662&amp;y=4612018.136147542&amp;l=13&amp;v=2" TargetMode="External"/><Relationship Id="rId76" Type="http://schemas.openxmlformats.org/officeDocument/2006/relationships/hyperlink" Target="https://mapwv.gov/flood/map/?wkid=102100&amp;x=-8970644.035071112&amp;y=4611723.208810954&amp;l=13&amp;v=2" TargetMode="External"/><Relationship Id="rId84" Type="http://schemas.openxmlformats.org/officeDocument/2006/relationships/hyperlink" Target="https://mapwv.gov/flood/map/?wkid=102100&amp;x=-8965156.956662074&amp;y=4610971.947913334&amp;l=13&amp;v=2" TargetMode="External"/><Relationship Id="rId89" Type="http://schemas.openxmlformats.org/officeDocument/2006/relationships/hyperlink" Target="https://mapwv.gov/flood/map/?wkid=102100&amp;x=-8966108.120485187&amp;y=4610484.245049811&amp;l=13&amp;v=2" TargetMode="External"/><Relationship Id="rId97" Type="http://schemas.openxmlformats.org/officeDocument/2006/relationships/hyperlink" Target="https://mapwv.gov/flood/map/?wkid=102100&amp;x=-8998140&amp;y=4618607&amp;l=12&amp;v=2" TargetMode="External"/><Relationship Id="rId7" Type="http://schemas.openxmlformats.org/officeDocument/2006/relationships/hyperlink" Target="https://mapwv.gov/flood/map/?wkid=102100&amp;x=-9038253.8112529&amp;y=4612066.891538021&amp;l=13&amp;v=2" TargetMode="External"/><Relationship Id="rId71" Type="http://schemas.openxmlformats.org/officeDocument/2006/relationships/hyperlink" Target="https://mapwv.gov/flood/map/?wkid=102100&amp;x=-9022932.91596891&amp;y=4624857.432019844&amp;l=13&amp;v=2" TargetMode="External"/><Relationship Id="rId92" Type="http://schemas.openxmlformats.org/officeDocument/2006/relationships/hyperlink" Target="https://mapwv.gov/flood/map/?wkid=102100&amp;x=-9000043.681016007&amp;y=4618810.067048544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9009393.360408613&amp;y=4618350.258510267&amp;l=13&amp;v=2" TargetMode="External"/><Relationship Id="rId29" Type="http://schemas.openxmlformats.org/officeDocument/2006/relationships/hyperlink" Target="https://mapwv.gov/flood/map/?wkid=102100&amp;x=-8975838.491051644&amp;y=4627786.563051652&amp;l=13&amp;v=2" TargetMode="External"/><Relationship Id="rId11" Type="http://schemas.openxmlformats.org/officeDocument/2006/relationships/hyperlink" Target="https://mapwv.gov/flood/map/?wkid=102100&amp;x=-8971142.871067695&amp;y=4613314.104080813&amp;l=13&amp;v=2" TargetMode="External"/><Relationship Id="rId24" Type="http://schemas.openxmlformats.org/officeDocument/2006/relationships/hyperlink" Target="https://mapwv.gov/flood/map/?wkid=102100&amp;x=-8993466.222739993&amp;y=4626776.273791502&amp;l=13&amp;v=2" TargetMode="External"/><Relationship Id="rId32" Type="http://schemas.openxmlformats.org/officeDocument/2006/relationships/hyperlink" Target="https://mapwv.gov/flood/map/?wkid=102100&amp;x=-8989698.293751318&amp;y=4648320.297778637&amp;l=13&amp;v=2" TargetMode="External"/><Relationship Id="rId37" Type="http://schemas.openxmlformats.org/officeDocument/2006/relationships/hyperlink" Target="https://mapwv.gov/flood/map/?wkid=102100&amp;x=-8989607.241420982&amp;y=4650257.629545872&amp;l=13&amp;v=2" TargetMode="External"/><Relationship Id="rId40" Type="http://schemas.openxmlformats.org/officeDocument/2006/relationships/hyperlink" Target="https://mapwv.gov/flood/map/?wkid=102100&amp;x=-8983517.9928056&amp;y=4650504.528997935&amp;l=13&amp;v=2" TargetMode="External"/><Relationship Id="rId45" Type="http://schemas.openxmlformats.org/officeDocument/2006/relationships/hyperlink" Target="https://mapwv.gov/flood/map/?wkid=102100&amp;x=-8966108.120485187&amp;y=4610484.245049811&amp;l=13&amp;v=2" TargetMode="External"/><Relationship Id="rId53" Type="http://schemas.openxmlformats.org/officeDocument/2006/relationships/hyperlink" Target="https://mapwv.gov/flood/map/?wkid=102100&amp;x=-8965042.38697611&amp;y=4611111.571757561&amp;l=13&amp;v=2" TargetMode="External"/><Relationship Id="rId58" Type="http://schemas.openxmlformats.org/officeDocument/2006/relationships/hyperlink" Target="https://mapwv.gov/flood/map/?wkid=102100&amp;x=-8999893.450576443&amp;y=4618790.128548621&amp;l=13&amp;v=2" TargetMode="External"/><Relationship Id="rId66" Type="http://schemas.openxmlformats.org/officeDocument/2006/relationships/hyperlink" Target="https://mapwv.gov/flood/map/?wkid=102100&amp;x=-8989607.241420982&amp;y=4650257.629545872&amp;l=13&amp;v=2" TargetMode="External"/><Relationship Id="rId74" Type="http://schemas.openxmlformats.org/officeDocument/2006/relationships/hyperlink" Target="https://mapwv.gov/flood/map/?wkid=102100&amp;x=-8986491.387945615&amp;y=4653470.963342481&amp;l=13&amp;v=2" TargetMode="External"/><Relationship Id="rId79" Type="http://schemas.openxmlformats.org/officeDocument/2006/relationships/hyperlink" Target="https://mapwv.gov/flood/map/?wkid=102100&amp;x=-8965665.21062154&amp;y=4610584.610268929&amp;l=13&amp;v=2" TargetMode="External"/><Relationship Id="rId87" Type="http://schemas.openxmlformats.org/officeDocument/2006/relationships/hyperlink" Target="https://mapwv.gov/flood/map/?wkid=102100&amp;x=-8964793.511103734&amp;y=4611288.430803373&amp;l=13&amp;v=2" TargetMode="External"/><Relationship Id="rId5" Type="http://schemas.openxmlformats.org/officeDocument/2006/relationships/hyperlink" Target="https://mapwv.gov/flood/map/?wkid=102100&amp;x=-8967726.328174286&amp;y=4608356.945961157&amp;l=13&amp;v=2" TargetMode="External"/><Relationship Id="rId61" Type="http://schemas.openxmlformats.org/officeDocument/2006/relationships/hyperlink" Target="https://mapwv.gov/flood/map/?wkid=102100&amp;x=-8998661.22852749&amp;y=4623400.045595534&amp;l=13&amp;v=2" TargetMode="External"/><Relationship Id="rId82" Type="http://schemas.openxmlformats.org/officeDocument/2006/relationships/hyperlink" Target="https://mapwv.gov/flood/map/?wkid=102100&amp;x=-8963965.95577529&amp;y=4611558.382525546&amp;l=13&amp;v=2" TargetMode="External"/><Relationship Id="rId90" Type="http://schemas.openxmlformats.org/officeDocument/2006/relationships/hyperlink" Target="https://mapwv.gov/flood/map/?wkid=102100&amp;x=-8998661.22852749&amp;y=4623400.045595534&amp;l=13&amp;v=2" TargetMode="External"/><Relationship Id="rId95" Type="http://schemas.openxmlformats.org/officeDocument/2006/relationships/hyperlink" Target="https://mapwv.gov/flood/map/?wkid=102100&amp;x=-8999002.388480369&amp;y=4623294.264300052&amp;l=13&amp;v=2" TargetMode="External"/><Relationship Id="rId19" Type="http://schemas.openxmlformats.org/officeDocument/2006/relationships/hyperlink" Target="https://mapwv.gov/flood/map/?wkid=102100&amp;x=-8999073.79136211&amp;y=4623260.187521471&amp;l=13&amp;v=2" TargetMode="External"/><Relationship Id="rId14" Type="http://schemas.openxmlformats.org/officeDocument/2006/relationships/hyperlink" Target="https://mapwv.gov/flood/map/?wkid=102100&amp;x=-9023205.30964219&amp;y=4616135.89219476&amp;l=13&amp;v=2" TargetMode="External"/><Relationship Id="rId22" Type="http://schemas.openxmlformats.org/officeDocument/2006/relationships/hyperlink" Target="https://mapwv.gov/flood/map/?wkid=102100&amp;x=-8998974.761431783&amp;y=4623435.718590395&amp;l=13&amp;v=2" TargetMode="External"/><Relationship Id="rId27" Type="http://schemas.openxmlformats.org/officeDocument/2006/relationships/hyperlink" Target="https://mapwv.gov/flood/map/?wkid=102100&amp;x=-8981122.479851471&amp;y=4627559.493493438&amp;l=13&amp;v=2" TargetMode="External"/><Relationship Id="rId30" Type="http://schemas.openxmlformats.org/officeDocument/2006/relationships/hyperlink" Target="https://mapwv.gov/flood/map/?wkid=102100&amp;x=-8986183.046425775&amp;y=4633722.268737124&amp;l=13&amp;v=2" TargetMode="External"/><Relationship Id="rId35" Type="http://schemas.openxmlformats.org/officeDocument/2006/relationships/hyperlink" Target="https://mapwv.gov/flood/map/?wkid=102100&amp;x=-8989593.79436045&amp;y=4650105.243426564&amp;l=13&amp;v=2" TargetMode="External"/><Relationship Id="rId43" Type="http://schemas.openxmlformats.org/officeDocument/2006/relationships/hyperlink" Target="https://mapwv.gov/flood/map/?wkid=102100&amp;x=-8965925.686764084&amp;y=4610564.984811032&amp;l=13&amp;v=2" TargetMode="External"/><Relationship Id="rId48" Type="http://schemas.openxmlformats.org/officeDocument/2006/relationships/hyperlink" Target="https://mapwv.gov/flood/map/?wkid=102100&amp;x=-8964544.016517637&amp;y=4611276.217171065&amp;l=13&amp;v=2" TargetMode="External"/><Relationship Id="rId56" Type="http://schemas.openxmlformats.org/officeDocument/2006/relationships/hyperlink" Target="https://mapwv.gov/flood/map/?wkid=102100&amp;x=-9000043.681016007&amp;y=4618810.067048544&amp;l=13&amp;v=2" TargetMode="External"/><Relationship Id="rId64" Type="http://schemas.openxmlformats.org/officeDocument/2006/relationships/hyperlink" Target="https://mapwv.gov/flood/map/?wkid=102100&amp;x=-9005729.461487845&amp;y=4623494.446532584&amp;l=13&amp;v=2" TargetMode="External"/><Relationship Id="rId69" Type="http://schemas.openxmlformats.org/officeDocument/2006/relationships/hyperlink" Target="https://mapwv.gov/flood/map/?wkid=102100&amp;x=-8981619.512472307&amp;y=4627140.758795468&amp;l=13&amp;v=2" TargetMode="External"/><Relationship Id="rId77" Type="http://schemas.openxmlformats.org/officeDocument/2006/relationships/hyperlink" Target="https://mapwv.gov/flood/map/?wkid=102100&amp;x=-8981122.479851471&amp;y=4627559.493493438&amp;l=13&amp;v=2" TargetMode="External"/><Relationship Id="rId8" Type="http://schemas.openxmlformats.org/officeDocument/2006/relationships/hyperlink" Target="https://mapwv.gov/flood/map/?wkid=102100&amp;x=-9031333.611730644&amp;y=4612789.094174981&amp;l=13&amp;v=2" TargetMode="External"/><Relationship Id="rId51" Type="http://schemas.openxmlformats.org/officeDocument/2006/relationships/hyperlink" Target="https://mapwv.gov/flood/map/?wkid=102100&amp;x=-8964626.971022941&amp;y=4611182.751168202&amp;l=13&amp;v=2" TargetMode="External"/><Relationship Id="rId72" Type="http://schemas.openxmlformats.org/officeDocument/2006/relationships/hyperlink" Target="https://mapwv.gov/flood/map/?wkid=102100&amp;x=-8975838.491051644&amp;y=4627786.563051652&amp;l=13&amp;v=2" TargetMode="External"/><Relationship Id="rId80" Type="http://schemas.openxmlformats.org/officeDocument/2006/relationships/hyperlink" Target="https://mapwv.gov/flood/map/?wkid=102100&amp;x=-8964626.971022941&amp;y=4611182.751168202&amp;l=13&amp;v=2" TargetMode="External"/><Relationship Id="rId85" Type="http://schemas.openxmlformats.org/officeDocument/2006/relationships/hyperlink" Target="https://mapwv.gov/flood/map/?wkid=102100&amp;x=-8964540.128795737&amp;y=4611253.104096171&amp;l=13&amp;v=2" TargetMode="External"/><Relationship Id="rId93" Type="http://schemas.openxmlformats.org/officeDocument/2006/relationships/hyperlink" Target="https://mapwv.gov/flood/map/?wkid=102100&amp;x=-8999893.450576443&amp;y=4618790.128548621&amp;l=13&amp;v=2" TargetMode="External"/><Relationship Id="rId98" Type="http://schemas.openxmlformats.org/officeDocument/2006/relationships/hyperlink" Target="https://mapwv.gov/flood/map/?wkid=102100&amp;x=-8998140&amp;y=4618607&amp;l=12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64562.087344537&amp;y=4613334.317996372&amp;l=13&amp;v=2" TargetMode="External"/><Relationship Id="rId17" Type="http://schemas.openxmlformats.org/officeDocument/2006/relationships/hyperlink" Target="https://mapwv.gov/flood/map/?wkid=102100&amp;x=-9005068.090685742&amp;y=4623145.207369642&amp;l=13&amp;v=2" TargetMode="External"/><Relationship Id="rId25" Type="http://schemas.openxmlformats.org/officeDocument/2006/relationships/hyperlink" Target="https://mapwv.gov/flood/map/?wkid=102100&amp;x=-8985091.48367789&amp;y=4627054.266219557&amp;l=13&amp;v=2" TargetMode="External"/><Relationship Id="rId33" Type="http://schemas.openxmlformats.org/officeDocument/2006/relationships/hyperlink" Target="https://mapwv.gov/flood/map/?wkid=102100&amp;x=-8986910.891439164&amp;y=4648196.79604282&amp;l=13&amp;v=2" TargetMode="External"/><Relationship Id="rId38" Type="http://schemas.openxmlformats.org/officeDocument/2006/relationships/hyperlink" Target="https://mapwv.gov/flood/map/?wkid=102100&amp;x=-8988331.500575578&amp;y=4651913.935211027&amp;l=13&amp;v=2" TargetMode="External"/><Relationship Id="rId46" Type="http://schemas.openxmlformats.org/officeDocument/2006/relationships/hyperlink" Target="https://mapwv.gov/flood/map/?wkid=102100&amp;x=-8964540.128795737&amp;y=4611253.104096171&amp;l=13&amp;v=2" TargetMode="External"/><Relationship Id="rId59" Type="http://schemas.openxmlformats.org/officeDocument/2006/relationships/hyperlink" Target="https://mapwv.gov/flood/map/?wkid=102100&amp;x=-9000512.73259227&amp;y=4618873.744895085&amp;l=13&amp;v=2" TargetMode="External"/><Relationship Id="rId67" Type="http://schemas.openxmlformats.org/officeDocument/2006/relationships/hyperlink" Target="https://mapwv.gov/flood/map/?wkid=102100&amp;x=-9038613.774292288&amp;y=4614823.280656855&amp;l=13&amp;v=2" TargetMode="External"/><Relationship Id="rId20" Type="http://schemas.openxmlformats.org/officeDocument/2006/relationships/hyperlink" Target="https://mapwv.gov/flood/map/?wkid=102100&amp;x=-9022932.91596891&amp;y=4624857.432019844&amp;l=13&amp;v=2" TargetMode="External"/><Relationship Id="rId41" Type="http://schemas.openxmlformats.org/officeDocument/2006/relationships/hyperlink" Target="https://mapwv.gov/flood/map/?wkid=102100&amp;x=-8981176.113916095&amp;y=4650957.913449617&amp;l=13&amp;v=2" TargetMode="External"/><Relationship Id="rId54" Type="http://schemas.openxmlformats.org/officeDocument/2006/relationships/hyperlink" Target="https://mapwv.gov/flood/map/?wkid=102100&amp;x=-8963965.95577529&amp;y=4611558.382525546&amp;l=13&amp;v=2" TargetMode="External"/><Relationship Id="rId62" Type="http://schemas.openxmlformats.org/officeDocument/2006/relationships/hyperlink" Target="https://mapwv.gov/flood/map/?wkid=102100&amp;x=-8986183.046425775&amp;y=4633722.268737124&amp;l=13&amp;v=2" TargetMode="External"/><Relationship Id="rId70" Type="http://schemas.openxmlformats.org/officeDocument/2006/relationships/hyperlink" Target="https://mapwv.gov/flood/map/?wkid=102100&amp;x=-9023205.30964219&amp;y=4616135.89219476&amp;l=13&amp;v=2" TargetMode="External"/><Relationship Id="rId75" Type="http://schemas.openxmlformats.org/officeDocument/2006/relationships/hyperlink" Target="https://mapwv.gov/flood/map/?wkid=102100&amp;x=-8967726.328174286&amp;y=4608356.945961157&amp;l=13&amp;v=2" TargetMode="External"/><Relationship Id="rId83" Type="http://schemas.openxmlformats.org/officeDocument/2006/relationships/hyperlink" Target="https://mapwv.gov/flood/map/?wkid=102100&amp;x=-8965042.38697611&amp;y=4611111.571757561&amp;l=13&amp;v=2" TargetMode="External"/><Relationship Id="rId88" Type="http://schemas.openxmlformats.org/officeDocument/2006/relationships/hyperlink" Target="https://mapwv.gov/flood/map/?wkid=102100&amp;x=-8965925.686764084&amp;y=4610564.984811032&amp;l=13&amp;v=2" TargetMode="External"/><Relationship Id="rId91" Type="http://schemas.openxmlformats.org/officeDocument/2006/relationships/hyperlink" Target="https://mapwv.gov/flood/map/?wkid=102100&amp;x=-9000457.576678889&amp;y=4618889.035112937&amp;l=13&amp;v=2" TargetMode="External"/><Relationship Id="rId96" Type="http://schemas.openxmlformats.org/officeDocument/2006/relationships/hyperlink" Target="https://mapwv.gov/flood/map/?wkid=102100&amp;x=-9000512.73259227&amp;y=4618873.744895085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9038222.986106662&amp;y=4612018.136147542&amp;l=13&amp;v=2" TargetMode="External"/><Relationship Id="rId15" Type="http://schemas.openxmlformats.org/officeDocument/2006/relationships/hyperlink" Target="https://mapwv.gov/flood/map/?wkid=102100&amp;x=-9010903.775431033&amp;y=4620411.130524545&amp;l=13&amp;v=2" TargetMode="External"/><Relationship Id="rId23" Type="http://schemas.openxmlformats.org/officeDocument/2006/relationships/hyperlink" Target="https://mapwv.gov/flood/map/?wkid=102100&amp;x=-8979646.95013108&amp;y=4625573.405105934&amp;l=13&amp;v=2" TargetMode="External"/><Relationship Id="rId28" Type="http://schemas.openxmlformats.org/officeDocument/2006/relationships/hyperlink" Target="https://mapwv.gov/flood/map/?wkid=102100&amp;x=-8976624.771339295&amp;y=4626816.392396544&amp;l=13&amp;v=2" TargetMode="External"/><Relationship Id="rId36" Type="http://schemas.openxmlformats.org/officeDocument/2006/relationships/hyperlink" Target="https://mapwv.gov/flood/map/?wkid=102100&amp;x=-8989418.579708332&amp;y=4650098.381822381&amp;l=13&amp;v=2" TargetMode="External"/><Relationship Id="rId49" Type="http://schemas.openxmlformats.org/officeDocument/2006/relationships/hyperlink" Target="https://mapwv.gov/flood/map/?wkid=102100&amp;x=-8965156.956662074&amp;y=4610971.947913334&amp;l=13&amp;v=2" TargetMode="External"/><Relationship Id="rId57" Type="http://schemas.openxmlformats.org/officeDocument/2006/relationships/hyperlink" Target="https://mapwv.gov/flood/map/?wkid=102100&amp;x=-9000696.708978873&amp;y=4618729.0568873575&amp;l=13&amp;v=2" TargetMode="External"/><Relationship Id="rId10" Type="http://schemas.openxmlformats.org/officeDocument/2006/relationships/hyperlink" Target="https://mapwv.gov/flood/map/?wkid=102100&amp;x=-9038613.774292288&amp;y=4614823.280656855&amp;l=13&amp;v=2" TargetMode="External"/><Relationship Id="rId31" Type="http://schemas.openxmlformats.org/officeDocument/2006/relationships/hyperlink" Target="https://mapwv.gov/flood/map/?wkid=102100&amp;x=-8994410.872814419&amp;y=4636347.888832135&amp;l=13&amp;v=2" TargetMode="External"/><Relationship Id="rId44" Type="http://schemas.openxmlformats.org/officeDocument/2006/relationships/hyperlink" Target="https://mapwv.gov/flood/map/?wkid=102100&amp;x=-8968229.348225249&amp;y=4610726.692800797&amp;l=13&amp;v=2" TargetMode="External"/><Relationship Id="rId52" Type="http://schemas.openxmlformats.org/officeDocument/2006/relationships/hyperlink" Target="https://mapwv.gov/flood/map/?wkid=102100&amp;x=-8964704.566385316&amp;y=4610924.465896&amp;l=13&amp;v=2" TargetMode="External"/><Relationship Id="rId60" Type="http://schemas.openxmlformats.org/officeDocument/2006/relationships/hyperlink" Target="https://mapwv.gov/flood/map/?wkid=102100&amp;x=-8999002.388480369&amp;y=4623294.264300052&amp;l=13&amp;v=2" TargetMode="External"/><Relationship Id="rId65" Type="http://schemas.openxmlformats.org/officeDocument/2006/relationships/hyperlink" Target="https://mapwv.gov/flood/map/?wkid=102100&amp;x=-8998974.761431783&amp;y=4623435.718590395&amp;l=13&amp;v=2" TargetMode="External"/><Relationship Id="rId73" Type="http://schemas.openxmlformats.org/officeDocument/2006/relationships/hyperlink" Target="https://mapwv.gov/flood/map/?wkid=102100&amp;x=-8989418.579708332&amp;y=4650098.381822381&amp;l=13&amp;v=2" TargetMode="External"/><Relationship Id="rId78" Type="http://schemas.openxmlformats.org/officeDocument/2006/relationships/hyperlink" Target="https://mapwv.gov/flood/map/?wkid=102100&amp;x=-8976624.771339295&amp;y=4626816.392396544&amp;l=13&amp;v=2" TargetMode="External"/><Relationship Id="rId81" Type="http://schemas.openxmlformats.org/officeDocument/2006/relationships/hyperlink" Target="https://mapwv.gov/flood/map/?wkid=102100&amp;x=-8964544.016517637&amp;y=4611276.217171065&amp;l=13&amp;v=2" TargetMode="External"/><Relationship Id="rId86" Type="http://schemas.openxmlformats.org/officeDocument/2006/relationships/hyperlink" Target="https://mapwv.gov/flood/map/?wkid=102100&amp;x=-8964704.566385316&amp;y=4610924.465896&amp;l=13&amp;v=2" TargetMode="External"/><Relationship Id="rId94" Type="http://schemas.openxmlformats.org/officeDocument/2006/relationships/hyperlink" Target="https://mapwv.gov/flood/map/?wkid=102100&amp;x=-9000696.708978873&amp;y=4618729.0568873575&amp;l=13&amp;v=2" TargetMode="External"/><Relationship Id="rId99" Type="http://schemas.openxmlformats.org/officeDocument/2006/relationships/hyperlink" Target="https://mapwv.gov/flood/map/?wkid=102100&amp;x=-8968229.348225249&amp;y=4610726.692800797&amp;l=13&amp;v=2" TargetMode="External"/><Relationship Id="rId4" Type="http://schemas.openxmlformats.org/officeDocument/2006/relationships/hyperlink" Target="https://mapwv.gov/flood/map/?wkid=102100&amp;x=-9004143.233216776&amp;y=4598813.41392283&amp;l=13&amp;v=2" TargetMode="External"/><Relationship Id="rId9" Type="http://schemas.openxmlformats.org/officeDocument/2006/relationships/hyperlink" Target="https://mapwv.gov/flood/map/?wkid=102100&amp;x=-8970644.035071112&amp;y=4611723.208810954&amp;l=13&amp;v=2" TargetMode="External"/><Relationship Id="rId13" Type="http://schemas.openxmlformats.org/officeDocument/2006/relationships/hyperlink" Target="https://mapwv.gov/flood/map/?wkid=102100&amp;x=-9038997.908244032&amp;y=4616984.45858683&amp;l=13&amp;v=2" TargetMode="External"/><Relationship Id="rId18" Type="http://schemas.openxmlformats.org/officeDocument/2006/relationships/hyperlink" Target="https://mapwv.gov/flood/map/?wkid=102100&amp;x=-8999318.894282985&amp;y=4623184.572264907&amp;l=13&amp;v=2" TargetMode="External"/><Relationship Id="rId39" Type="http://schemas.openxmlformats.org/officeDocument/2006/relationships/hyperlink" Target="https://mapwv.gov/flood/map/?wkid=102100&amp;x=-8989018.406510396&amp;y=4649998.89263407&amp;l=13&amp;v=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wv.gov/flood/map/?wkid=102100&amp;x=-8906369.30845707&amp;y=4606989.354100173&amp;l=13&amp;v=2" TargetMode="External"/><Relationship Id="rId18" Type="http://schemas.openxmlformats.org/officeDocument/2006/relationships/hyperlink" Target="https://mapwv.gov/flood/map/?wkid=102100&amp;x=-8887109.365421636&amp;y=4638776.196000209&amp;l=13&amp;v=2" TargetMode="External"/><Relationship Id="rId26" Type="http://schemas.openxmlformats.org/officeDocument/2006/relationships/hyperlink" Target="https://mapwv.gov/flood/map/?wkid=102100&amp;x=-8915678.195712835&amp;y=4610219.12056744&amp;l=13&amp;v=2" TargetMode="External"/><Relationship Id="rId39" Type="http://schemas.openxmlformats.org/officeDocument/2006/relationships/hyperlink" Target="https://mapwv.gov/flood/map/?wkid=102100&amp;x=-8915386.687035838&amp;y=4610250.39243327&amp;l=13&amp;v=2" TargetMode="External"/><Relationship Id="rId21" Type="http://schemas.openxmlformats.org/officeDocument/2006/relationships/hyperlink" Target="https://mapwv.gov/flood/map/?wkid=102100&amp;x=-8916033.428007819&amp;y=4611052.32350088&amp;l=13&amp;v=2" TargetMode="External"/><Relationship Id="rId34" Type="http://schemas.openxmlformats.org/officeDocument/2006/relationships/hyperlink" Target="https://mapwv.gov/flood/map/?wkid=102100&amp;x=-8915346.725119757&amp;y=4612941.249190647&amp;l=13&amp;v=2" TargetMode="External"/><Relationship Id="rId42" Type="http://schemas.openxmlformats.org/officeDocument/2006/relationships/hyperlink" Target="https://mapwv.gov/flood/map/?wkid=102100&amp;x=-8915856.46519442&amp;y=4610367.100584261&amp;l=13&amp;v=2" TargetMode="External"/><Relationship Id="rId47" Type="http://schemas.openxmlformats.org/officeDocument/2006/relationships/hyperlink" Target="https://mapwv.gov/flood/map/?wkid=102100&amp;x=-8915990.635237085&amp;y=4611000.580939584&amp;l=13&amp;v=2" TargetMode="External"/><Relationship Id="rId50" Type="http://schemas.openxmlformats.org/officeDocument/2006/relationships/hyperlink" Target="https://mapwv.gov/flood/map/?wkid=102100&amp;x=-8915529.971027855&amp;y=4610221.392393198&amp;l=13&amp;v=2" TargetMode="External"/><Relationship Id="rId55" Type="http://schemas.openxmlformats.org/officeDocument/2006/relationships/hyperlink" Target="https://mapwv.gov/flood/map/?wkid=102100&amp;x=-8906349.585426286&amp;y=4605779.375643659&amp;l=13&amp;v=2" TargetMode="External"/><Relationship Id="rId63" Type="http://schemas.openxmlformats.org/officeDocument/2006/relationships/hyperlink" Target="https://mapwv.gov/flood/map/?wkid=102100&amp;x=-8906369.30845707&amp;y=4606989.354100173&amp;l=13&amp;v=2" TargetMode="External"/><Relationship Id="rId68" Type="http://schemas.openxmlformats.org/officeDocument/2006/relationships/hyperlink" Target="https://mapwv.gov/flood/map/?wkid=102100&amp;x=-8910523.390065124&amp;y=4638941.569287557&amp;l=13&amp;v=2" TargetMode="External"/><Relationship Id="rId7" Type="http://schemas.openxmlformats.org/officeDocument/2006/relationships/hyperlink" Target="https://mapwv.gov/flood/map/?wkid=102100&amp;x=-8924877.324956305&amp;y=4596939.40901761&amp;l=13&amp;v=2" TargetMode="External"/><Relationship Id="rId2" Type="http://schemas.openxmlformats.org/officeDocument/2006/relationships/hyperlink" Target="https://data.wvgis.wvu.edu/pub/RA/_resources/FRA/Occupancy_Class_Types_Reference.xlsx" TargetMode="External"/><Relationship Id="rId16" Type="http://schemas.openxmlformats.org/officeDocument/2006/relationships/hyperlink" Target="https://mapwv.gov/flood/map/?wkid=102100&amp;x=-8941463.52955885&amp;y=4616080.329237403&amp;l=13&amp;v=2" TargetMode="External"/><Relationship Id="rId29" Type="http://schemas.openxmlformats.org/officeDocument/2006/relationships/hyperlink" Target="https://mapwv.gov/flood/map/?wkid=102100&amp;x=-8915803.402866699&amp;y=4610643.180808079&amp;l=13&amp;v=2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6" Type="http://schemas.openxmlformats.org/officeDocument/2006/relationships/hyperlink" Target="https://mapwv.gov/flood/map/?wkid=102100&amp;x=-8917653.508647354&amp;y=4606551.163599366&amp;l=13&amp;v=2" TargetMode="External"/><Relationship Id="rId11" Type="http://schemas.openxmlformats.org/officeDocument/2006/relationships/hyperlink" Target="https://mapwv.gov/flood/map/?wkid=102100&amp;x=-8910032.460535377&amp;y=4638545.918647377&amp;l=13&amp;v=2" TargetMode="External"/><Relationship Id="rId24" Type="http://schemas.openxmlformats.org/officeDocument/2006/relationships/hyperlink" Target="https://mapwv.gov/flood/map/?wkid=102100&amp;x=-8915386.687035838&amp;y=4610250.39243327&amp;l=13&amp;v=2" TargetMode="External"/><Relationship Id="rId32" Type="http://schemas.openxmlformats.org/officeDocument/2006/relationships/hyperlink" Target="https://mapwv.gov/flood/map/?wkid=102100&amp;x=-8915561.249689696&amp;y=4612508.394234867&amp;l=13&amp;v=2" TargetMode="External"/><Relationship Id="rId37" Type="http://schemas.openxmlformats.org/officeDocument/2006/relationships/hyperlink" Target="https://mapwv.gov/flood/map/?wkid=102100&amp;x=-8916033.428007819&amp;y=4611052.32350088&amp;l=13&amp;v=2" TargetMode="External"/><Relationship Id="rId40" Type="http://schemas.openxmlformats.org/officeDocument/2006/relationships/hyperlink" Target="https://mapwv.gov/flood/map/?wkid=102100&amp;x=-8915983.083100194&amp;y=4610911.733798565&amp;l=13&amp;v=2" TargetMode="External"/><Relationship Id="rId45" Type="http://schemas.openxmlformats.org/officeDocument/2006/relationships/hyperlink" Target="https://mapwv.gov/flood/map/?wkid=102100&amp;x=-8915850.6063383&amp;y=4610678.931358319&amp;l=13&amp;v=2" TargetMode="External"/><Relationship Id="rId53" Type="http://schemas.openxmlformats.org/officeDocument/2006/relationships/hyperlink" Target="https://mapwv.gov/flood/map/?wkid=102100&amp;x=-8915561.249689696&amp;y=4612508.394234867&amp;l=13&amp;v=2" TargetMode="External"/><Relationship Id="rId58" Type="http://schemas.openxmlformats.org/officeDocument/2006/relationships/hyperlink" Target="https://mapwv.gov/flood/map/?wkid=102100&amp;x=-8888578.166658042&amp;y=4638200.321854272&amp;l=13&amp;v=2" TargetMode="External"/><Relationship Id="rId66" Type="http://schemas.openxmlformats.org/officeDocument/2006/relationships/hyperlink" Target="https://mapwv.gov/flood/map/?wkid=102100&amp;x=-8874944.820307933&amp;y=4659594.57335081&amp;l=13&amp;v=2" TargetMode="External"/><Relationship Id="rId5" Type="http://schemas.openxmlformats.org/officeDocument/2006/relationships/hyperlink" Target="https://mapwv.gov/flood/map/?wkid=102100&amp;x=-8910523.390065124&amp;y=4638941.569287557&amp;l=13&amp;v=2" TargetMode="External"/><Relationship Id="rId15" Type="http://schemas.openxmlformats.org/officeDocument/2006/relationships/hyperlink" Target="https://mapwv.gov/flood/map/?wkid=102100&amp;x=-8874944.820307933&amp;y=4659594.57335081&amp;l=13&amp;v=2" TargetMode="External"/><Relationship Id="rId23" Type="http://schemas.openxmlformats.org/officeDocument/2006/relationships/hyperlink" Target="https://mapwv.gov/flood/map/?wkid=102100&amp;x=-8915971.305386748&amp;y=4610647.648699074&amp;l=13&amp;v=2" TargetMode="External"/><Relationship Id="rId28" Type="http://schemas.openxmlformats.org/officeDocument/2006/relationships/hyperlink" Target="https://mapwv.gov/flood/map/?wkid=102100&amp;x=-8915983.083100194&amp;y=4610911.733798565&amp;l=13&amp;v=2" TargetMode="External"/><Relationship Id="rId36" Type="http://schemas.openxmlformats.org/officeDocument/2006/relationships/hyperlink" Target="https://mapwv.gov/flood/map/?wkid=102100&amp;x=-8915856.46519442&amp;y=4610367.100584261&amp;l=13&amp;v=2" TargetMode="External"/><Relationship Id="rId49" Type="http://schemas.openxmlformats.org/officeDocument/2006/relationships/hyperlink" Target="https://mapwv.gov/flood/map/?wkid=102100&amp;x=-8915803.402866699&amp;y=4610643.180808079&amp;l=13&amp;v=2" TargetMode="External"/><Relationship Id="rId57" Type="http://schemas.openxmlformats.org/officeDocument/2006/relationships/hyperlink" Target="https://mapwv.gov/flood/map/?wkid=102100&amp;x=-8909774.378429797&amp;y=4638338.39206564&amp;l=13&amp;v=2" TargetMode="External"/><Relationship Id="rId61" Type="http://schemas.openxmlformats.org/officeDocument/2006/relationships/hyperlink" Target="https://mapwv.gov/flood/map/?wkid=102100&amp;x=-8909987.133576438&amp;y=4638574.3112686&amp;l=13&amp;v=2" TargetMode="External"/><Relationship Id="rId10" Type="http://schemas.openxmlformats.org/officeDocument/2006/relationships/hyperlink" Target="https://mapwv.gov/flood/map/?wkid=102100&amp;x=-8895981.043039603&amp;y=4635483.733244997&amp;l=13&amp;v=2" TargetMode="External"/><Relationship Id="rId19" Type="http://schemas.openxmlformats.org/officeDocument/2006/relationships/hyperlink" Target="https://mapwv.gov/flood/map/?wkid=102100&amp;x=-8915613.145834427&amp;y=4611674.712813032&amp;l=13&amp;v=2" TargetMode="External"/><Relationship Id="rId31" Type="http://schemas.openxmlformats.org/officeDocument/2006/relationships/hyperlink" Target="https://mapwv.gov/flood/map/?wkid=102100&amp;x=-8915439.775968911&amp;y=4612756.15545626&amp;l=13&amp;v=2" TargetMode="External"/><Relationship Id="rId44" Type="http://schemas.openxmlformats.org/officeDocument/2006/relationships/hyperlink" Target="https://mapwv.gov/flood/map/?wkid=102100&amp;x=-8915678.195712835&amp;y=4610219.12056744&amp;l=13&amp;v=2" TargetMode="External"/><Relationship Id="rId52" Type="http://schemas.openxmlformats.org/officeDocument/2006/relationships/hyperlink" Target="https://mapwv.gov/flood/map/?wkid=102100&amp;x=-8915304.21354205&amp;y=4613016.958201737&amp;l=13&amp;v=2" TargetMode="External"/><Relationship Id="rId60" Type="http://schemas.openxmlformats.org/officeDocument/2006/relationships/hyperlink" Target="https://mapwv.gov/flood/map/?wkid=102100&amp;x=-8917653.508647354&amp;y=4606551.163599366&amp;l=13&amp;v=2" TargetMode="External"/><Relationship Id="rId65" Type="http://schemas.openxmlformats.org/officeDocument/2006/relationships/hyperlink" Target="https://mapwv.gov/flood/map/?wkid=102100&amp;x=-8887109.365421636&amp;y=4638776.196000209&amp;l=13&amp;v=2" TargetMode="External"/><Relationship Id="rId4" Type="http://schemas.openxmlformats.org/officeDocument/2006/relationships/hyperlink" Target="https://mapwv.gov/flood/map/?wkid=102100&amp;x=-8909774.378429797&amp;y=4638338.39206564&amp;l=13&amp;v=2" TargetMode="External"/><Relationship Id="rId9" Type="http://schemas.openxmlformats.org/officeDocument/2006/relationships/hyperlink" Target="https://mapwv.gov/flood/map/?wkid=102100&amp;x=-8888578.166658042&amp;y=4638200.321854272&amp;l=13&amp;v=2" TargetMode="External"/><Relationship Id="rId14" Type="http://schemas.openxmlformats.org/officeDocument/2006/relationships/hyperlink" Target="https://mapwv.gov/flood/map/?wkid=102100&amp;x=-8916384.92987535&amp;y=4638518.329841731&amp;l=13&amp;v=2" TargetMode="External"/><Relationship Id="rId22" Type="http://schemas.openxmlformats.org/officeDocument/2006/relationships/hyperlink" Target="https://mapwv.gov/flood/map/?wkid=102100&amp;x=-8916017.394661559&amp;y=4610862.505503058&amp;l=13&amp;v=2" TargetMode="External"/><Relationship Id="rId27" Type="http://schemas.openxmlformats.org/officeDocument/2006/relationships/hyperlink" Target="https://mapwv.gov/flood/map/?wkid=102100&amp;x=-8915850.6063383&amp;y=4610678.931358319&amp;l=13&amp;v=2" TargetMode="External"/><Relationship Id="rId30" Type="http://schemas.openxmlformats.org/officeDocument/2006/relationships/hyperlink" Target="https://mapwv.gov/flood/map/?wkid=102100&amp;x=-8915304.21354205&amp;y=4613016.958201737&amp;l=13&amp;v=2" TargetMode="External"/><Relationship Id="rId35" Type="http://schemas.openxmlformats.org/officeDocument/2006/relationships/hyperlink" Target="https://mapwv.gov/flood/map/?wkid=102100&amp;x=-8916033.943639701&amp;y=4610554.967562792&amp;l=13&amp;v=2" TargetMode="External"/><Relationship Id="rId43" Type="http://schemas.openxmlformats.org/officeDocument/2006/relationships/hyperlink" Target="https://mapwv.gov/flood/map/?wkid=102100&amp;x=-8915613.145834427&amp;y=4611674.712813032&amp;l=13&amp;v=2" TargetMode="External"/><Relationship Id="rId48" Type="http://schemas.openxmlformats.org/officeDocument/2006/relationships/hyperlink" Target="https://mapwv.gov/flood/map/?wkid=102100&amp;x=-8916017.394661559&amp;y=4610862.505503058&amp;l=13&amp;v=2" TargetMode="External"/><Relationship Id="rId56" Type="http://schemas.openxmlformats.org/officeDocument/2006/relationships/hyperlink" Target="https://mapwv.gov/flood/map/?wkid=102100&amp;x=-8910032.460535377&amp;y=4638545.918647377&amp;l=13&amp;v=2" TargetMode="External"/><Relationship Id="rId64" Type="http://schemas.openxmlformats.org/officeDocument/2006/relationships/hyperlink" Target="https://mapwv.gov/flood/map/?wkid=102100&amp;x=-8916384.92987535&amp;y=4638518.329841731&amp;l=13&amp;v=2" TargetMode="External"/><Relationship Id="rId69" Type="http://schemas.openxmlformats.org/officeDocument/2006/relationships/hyperlink" Target="https://mapwv.gov/flood/map/?wkid=102100&amp;x=-8925050.743134478&amp;y=4598220.886857911&amp;l=13&amp;v=2" TargetMode="External"/><Relationship Id="rId8" Type="http://schemas.openxmlformats.org/officeDocument/2006/relationships/hyperlink" Target="https://mapwv.gov/flood/map/?wkid=102100&amp;x=-8909987.133576438&amp;y=4638574.3112686&amp;l=13&amp;v=2" TargetMode="External"/><Relationship Id="rId51" Type="http://schemas.openxmlformats.org/officeDocument/2006/relationships/hyperlink" Target="https://mapwv.gov/flood/map/?wkid=102100&amp;x=-8915323.504875848&amp;y=4613381.319308799&amp;l=13&amp;v=2" TargetMode="External"/><Relationship Id="rId3" Type="http://schemas.openxmlformats.org/officeDocument/2006/relationships/hyperlink" Target="https://data.wvgis.wvu.edu/pub/RA/_resources/FRA/CL-FRA_Bldg_FIRM-Status_Freeboard_FloodStudies.xlsx" TargetMode="External"/><Relationship Id="rId12" Type="http://schemas.openxmlformats.org/officeDocument/2006/relationships/hyperlink" Target="https://mapwv.gov/flood/map/?wkid=102100&amp;x=-8906349.585426286&amp;y=4605779.375643659&amp;l=13&amp;v=2" TargetMode="External"/><Relationship Id="rId17" Type="http://schemas.openxmlformats.org/officeDocument/2006/relationships/hyperlink" Target="https://mapwv.gov/flood/map/?wkid=102100&amp;x=-8925050.743134478&amp;y=4598220.886857911&amp;l=13&amp;v=2" TargetMode="External"/><Relationship Id="rId25" Type="http://schemas.openxmlformats.org/officeDocument/2006/relationships/hyperlink" Target="https://mapwv.gov/flood/map/?wkid=102100&amp;x=-8915529.971027855&amp;y=4610221.392393198&amp;l=13&amp;v=2" TargetMode="External"/><Relationship Id="rId33" Type="http://schemas.openxmlformats.org/officeDocument/2006/relationships/hyperlink" Target="https://mapwv.gov/flood/map/?wkid=102100&amp;x=-8915323.504875848&amp;y=4613381.319308799&amp;l=13&amp;v=2" TargetMode="External"/><Relationship Id="rId38" Type="http://schemas.openxmlformats.org/officeDocument/2006/relationships/hyperlink" Target="https://mapwv.gov/flood/map/?wkid=102100&amp;x=-8915971.305386748&amp;y=4610647.648699074&amp;l=13&amp;v=2" TargetMode="External"/><Relationship Id="rId46" Type="http://schemas.openxmlformats.org/officeDocument/2006/relationships/hyperlink" Target="https://mapwv.gov/flood/map/?wkid=102100&amp;x=-8915346.725119757&amp;y=4612941.249190647&amp;l=13&amp;v=2" TargetMode="External"/><Relationship Id="rId59" Type="http://schemas.openxmlformats.org/officeDocument/2006/relationships/hyperlink" Target="https://mapwv.gov/flood/map/?wkid=102100&amp;x=-8941463.52955885&amp;y=4616080.329237403&amp;l=13&amp;v=2" TargetMode="External"/><Relationship Id="rId67" Type="http://schemas.openxmlformats.org/officeDocument/2006/relationships/hyperlink" Target="https://mapwv.gov/flood/map/?wkid=102100&amp;x=-8924877.324956305&amp;y=4596939.40901761&amp;l=13&amp;v=2" TargetMode="External"/><Relationship Id="rId20" Type="http://schemas.openxmlformats.org/officeDocument/2006/relationships/hyperlink" Target="https://mapwv.gov/flood/map/?wkid=102100&amp;x=-8915990.635237085&amp;y=4611000.580939584&amp;l=13&amp;v=2" TargetMode="External"/><Relationship Id="rId41" Type="http://schemas.openxmlformats.org/officeDocument/2006/relationships/hyperlink" Target="https://mapwv.gov/flood/map/?wkid=102100&amp;x=-8916033.943639701&amp;y=4610554.967562792&amp;l=13&amp;v=2" TargetMode="External"/><Relationship Id="rId54" Type="http://schemas.openxmlformats.org/officeDocument/2006/relationships/hyperlink" Target="https://mapwv.gov/flood/map/?wkid=102100&amp;x=-8915439.775968911&amp;y=4612756.15545626&amp;l=13&amp;v=2" TargetMode="External"/><Relationship Id="rId62" Type="http://schemas.openxmlformats.org/officeDocument/2006/relationships/hyperlink" Target="https://mapwv.gov/flood/map/?wkid=102100&amp;x=-8895981.043039603&amp;y=4635483.733244997&amp;l=13&amp;v=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CL-FRA_Bldg_FIRM-Status_Freeboard_FloodStudies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Basement-Foundation_Types-FFH_Reference.xlsx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3C10-4FFC-4284-91AB-5455CA6BFEC7}">
  <dimension ref="A1:Z102"/>
  <sheetViews>
    <sheetView tabSelected="1" workbookViewId="0">
      <pane ySplit="6" topLeftCell="A7" activePane="bottomLeft" state="frozen"/>
      <selection pane="bottomLeft" activeCell="E2" sqref="E2"/>
    </sheetView>
  </sheetViews>
  <sheetFormatPr defaultRowHeight="14.4" x14ac:dyDescent="0.3"/>
  <cols>
    <col min="1" max="1" width="37" bestFit="1" customWidth="1"/>
    <col min="2" max="2" width="22.88671875" bestFit="1" customWidth="1"/>
    <col min="5" max="5" width="49.88671875" bestFit="1" customWidth="1"/>
    <col min="6" max="6" width="18.109375" style="8" bestFit="1" customWidth="1"/>
    <col min="7" max="7" width="11.6640625" style="8" customWidth="1"/>
    <col min="8" max="8" width="10" style="8" customWidth="1"/>
    <col min="9" max="9" width="61.5546875" bestFit="1" customWidth="1"/>
    <col min="10" max="10" width="9.109375" style="8"/>
    <col min="13" max="13" width="10.88671875" customWidth="1"/>
    <col min="14" max="14" width="14.6640625" bestFit="1" customWidth="1"/>
    <col min="17" max="17" width="11.33203125" customWidth="1"/>
    <col min="19" max="19" width="22.5546875" bestFit="1" customWidth="1"/>
    <col min="24" max="24" width="9.5546875" bestFit="1" customWidth="1"/>
    <col min="26" max="26" width="11.109375" bestFit="1" customWidth="1"/>
  </cols>
  <sheetData>
    <row r="1" spans="1:26" ht="14.25" customHeight="1" x14ac:dyDescent="0.3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6" x14ac:dyDescent="0.3">
      <c r="A2" s="10">
        <v>44489</v>
      </c>
      <c r="B2" s="11" t="s">
        <v>82</v>
      </c>
      <c r="D2" s="32"/>
      <c r="E2" s="32"/>
      <c r="H2" s="25"/>
      <c r="J2" s="25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6" x14ac:dyDescent="0.3">
      <c r="A3" t="s">
        <v>84</v>
      </c>
      <c r="B3" s="6"/>
      <c r="D3" s="32"/>
      <c r="E3" s="32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4" spans="1:26" x14ac:dyDescent="0.3">
      <c r="H4" s="25"/>
      <c r="O4" s="8"/>
    </row>
    <row r="5" spans="1:26" x14ac:dyDescent="0.3">
      <c r="A5" s="1" t="s">
        <v>543</v>
      </c>
      <c r="D5" s="32"/>
      <c r="E5" s="32"/>
      <c r="H5" s="25"/>
      <c r="J5" s="25"/>
      <c r="K5" s="29"/>
      <c r="L5" s="8"/>
      <c r="M5" s="32"/>
      <c r="O5" s="29"/>
      <c r="P5" s="29"/>
      <c r="Q5" s="32"/>
      <c r="R5" s="29"/>
      <c r="S5" s="46" t="s">
        <v>179</v>
      </c>
      <c r="U5" s="36"/>
      <c r="V5" s="36"/>
      <c r="W5" s="38"/>
      <c r="X5" s="9"/>
    </row>
    <row r="6" spans="1:26" s="21" customFormat="1" ht="43.2" x14ac:dyDescent="0.3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6" x14ac:dyDescent="0.3">
      <c r="A7" s="22" t="s">
        <v>581</v>
      </c>
      <c r="B7" s="33" t="s">
        <v>587</v>
      </c>
      <c r="C7" s="33" t="s">
        <v>588</v>
      </c>
      <c r="D7" s="33" t="s">
        <v>589</v>
      </c>
      <c r="E7" s="33" t="s">
        <v>590</v>
      </c>
      <c r="F7" s="24" t="s">
        <v>24</v>
      </c>
      <c r="G7" s="41" t="s">
        <v>86</v>
      </c>
      <c r="H7" s="41" t="s">
        <v>26</v>
      </c>
      <c r="I7" s="40" t="s">
        <v>689</v>
      </c>
      <c r="J7" s="23" t="s">
        <v>41</v>
      </c>
      <c r="K7" s="41" t="s">
        <v>164</v>
      </c>
      <c r="L7" s="41"/>
      <c r="M7" s="33" t="s">
        <v>72</v>
      </c>
      <c r="N7" s="3" t="s">
        <v>119</v>
      </c>
      <c r="O7" s="31" t="s">
        <v>123</v>
      </c>
      <c r="P7" s="31" t="s">
        <v>728</v>
      </c>
      <c r="Q7" s="22" t="s">
        <v>31</v>
      </c>
      <c r="R7" s="23" t="s">
        <v>132</v>
      </c>
      <c r="S7" s="42">
        <v>17343724</v>
      </c>
      <c r="T7" s="2" t="s">
        <v>73</v>
      </c>
      <c r="U7" s="43">
        <v>0</v>
      </c>
      <c r="V7" s="43">
        <v>-1</v>
      </c>
      <c r="W7" s="44">
        <v>0</v>
      </c>
      <c r="X7" s="45">
        <v>0</v>
      </c>
      <c r="Z7" s="78"/>
    </row>
    <row r="8" spans="1:26" x14ac:dyDescent="0.3">
      <c r="A8" s="22" t="s">
        <v>579</v>
      </c>
      <c r="B8" s="33" t="s">
        <v>591</v>
      </c>
      <c r="C8" s="33" t="s">
        <v>588</v>
      </c>
      <c r="D8" s="33" t="s">
        <v>592</v>
      </c>
      <c r="E8" s="33" t="s">
        <v>593</v>
      </c>
      <c r="F8" s="24" t="s">
        <v>24</v>
      </c>
      <c r="G8" s="41" t="s">
        <v>86</v>
      </c>
      <c r="H8" s="41" t="s">
        <v>26</v>
      </c>
      <c r="I8" s="40" t="s">
        <v>690</v>
      </c>
      <c r="J8" s="23" t="s">
        <v>41</v>
      </c>
      <c r="K8" s="41" t="s">
        <v>154</v>
      </c>
      <c r="L8" s="41"/>
      <c r="M8" s="33" t="s">
        <v>116</v>
      </c>
      <c r="N8" s="3" t="s">
        <v>36</v>
      </c>
      <c r="O8" s="31" t="s">
        <v>123</v>
      </c>
      <c r="P8" s="31" t="s">
        <v>729</v>
      </c>
      <c r="Q8" s="22" t="s">
        <v>31</v>
      </c>
      <c r="R8" s="23" t="s">
        <v>132</v>
      </c>
      <c r="S8" s="42">
        <v>5254600</v>
      </c>
      <c r="T8" s="2" t="s">
        <v>46</v>
      </c>
      <c r="U8" s="43">
        <v>0</v>
      </c>
      <c r="V8" s="43">
        <v>-1</v>
      </c>
      <c r="W8" s="44">
        <v>0</v>
      </c>
      <c r="X8" s="45">
        <v>0</v>
      </c>
    </row>
    <row r="9" spans="1:26" x14ac:dyDescent="0.3">
      <c r="A9" s="22" t="s">
        <v>582</v>
      </c>
      <c r="B9" s="33" t="s">
        <v>587</v>
      </c>
      <c r="C9" s="33" t="s">
        <v>588</v>
      </c>
      <c r="D9" s="33" t="s">
        <v>589</v>
      </c>
      <c r="E9" s="33" t="s">
        <v>594</v>
      </c>
      <c r="F9" s="24" t="s">
        <v>24</v>
      </c>
      <c r="G9" s="41" t="s">
        <v>86</v>
      </c>
      <c r="H9" s="41" t="s">
        <v>26</v>
      </c>
      <c r="I9" s="40" t="s">
        <v>689</v>
      </c>
      <c r="J9" s="23" t="s">
        <v>41</v>
      </c>
      <c r="K9" s="41" t="s">
        <v>164</v>
      </c>
      <c r="L9" s="41"/>
      <c r="M9" s="33" t="s">
        <v>72</v>
      </c>
      <c r="N9" s="3" t="s">
        <v>119</v>
      </c>
      <c r="O9" s="31" t="s">
        <v>123</v>
      </c>
      <c r="P9" s="31" t="s">
        <v>730</v>
      </c>
      <c r="Q9" s="22" t="s">
        <v>31</v>
      </c>
      <c r="R9" s="23" t="s">
        <v>132</v>
      </c>
      <c r="S9" s="42">
        <v>4213763</v>
      </c>
      <c r="T9" s="2" t="s">
        <v>73</v>
      </c>
      <c r="U9" s="43">
        <v>0</v>
      </c>
      <c r="V9" s="43">
        <v>-1</v>
      </c>
      <c r="W9" s="44">
        <v>0</v>
      </c>
      <c r="X9" s="45">
        <v>0</v>
      </c>
    </row>
    <row r="10" spans="1:26" x14ac:dyDescent="0.3">
      <c r="A10" s="22" t="s">
        <v>1476</v>
      </c>
      <c r="B10" s="33" t="s">
        <v>599</v>
      </c>
      <c r="C10" s="2" t="s">
        <v>611</v>
      </c>
      <c r="D10" s="33" t="s">
        <v>1477</v>
      </c>
      <c r="E10" s="22" t="s">
        <v>1478</v>
      </c>
      <c r="F10" s="80" t="s">
        <v>24</v>
      </c>
      <c r="G10" s="41" t="s">
        <v>40</v>
      </c>
      <c r="H10" s="41" t="s">
        <v>26</v>
      </c>
      <c r="I10" s="40" t="s">
        <v>1474</v>
      </c>
      <c r="J10" s="23" t="s">
        <v>37</v>
      </c>
      <c r="K10" s="41">
        <v>0</v>
      </c>
      <c r="L10" s="41"/>
      <c r="M10" s="33" t="s">
        <v>60</v>
      </c>
      <c r="N10" s="3" t="s">
        <v>36</v>
      </c>
      <c r="O10" s="31">
        <v>1</v>
      </c>
      <c r="P10" s="31">
        <v>672</v>
      </c>
      <c r="Q10" s="22" t="s">
        <v>31</v>
      </c>
      <c r="R10" s="23" t="s">
        <v>132</v>
      </c>
      <c r="S10" s="42">
        <v>4000000</v>
      </c>
      <c r="T10" s="2" t="s">
        <v>30</v>
      </c>
      <c r="U10" s="43">
        <v>0.3358003</v>
      </c>
      <c r="V10" s="43">
        <v>-1.3283994197845439</v>
      </c>
      <c r="W10" s="44">
        <v>6.7160058021545396E-3</v>
      </c>
      <c r="X10" s="45">
        <v>28000</v>
      </c>
      <c r="Y10" s="79" t="s">
        <v>1479</v>
      </c>
    </row>
    <row r="11" spans="1:26" x14ac:dyDescent="0.3">
      <c r="A11" s="22" t="s">
        <v>1480</v>
      </c>
      <c r="B11" s="33" t="s">
        <v>599</v>
      </c>
      <c r="C11" s="2" t="s">
        <v>611</v>
      </c>
      <c r="D11" s="33" t="s">
        <v>1481</v>
      </c>
      <c r="E11" s="22" t="s">
        <v>1482</v>
      </c>
      <c r="F11" s="80" t="s">
        <v>24</v>
      </c>
      <c r="G11" s="41" t="s">
        <v>25</v>
      </c>
      <c r="H11" s="41" t="s">
        <v>26</v>
      </c>
      <c r="I11" s="40" t="s">
        <v>1475</v>
      </c>
      <c r="J11" s="23" t="s">
        <v>175</v>
      </c>
      <c r="K11" s="41">
        <v>9999</v>
      </c>
      <c r="L11" s="41"/>
      <c r="M11" s="33" t="s">
        <v>60</v>
      </c>
      <c r="N11" s="3" t="s">
        <v>36</v>
      </c>
      <c r="O11" s="31">
        <v>1</v>
      </c>
      <c r="P11" s="31">
        <v>4228</v>
      </c>
      <c r="Q11" s="22" t="s">
        <v>31</v>
      </c>
      <c r="R11" s="23" t="s">
        <v>132</v>
      </c>
      <c r="S11" s="42">
        <v>3000000</v>
      </c>
      <c r="T11" s="2" t="s">
        <v>30</v>
      </c>
      <c r="U11" s="43">
        <v>9.5483349999999995E-2</v>
      </c>
      <c r="V11" s="43">
        <v>-0.90451665222644795</v>
      </c>
      <c r="W11" s="44">
        <v>1.90966695547103E-3</v>
      </c>
      <c r="X11" s="45">
        <v>600000</v>
      </c>
      <c r="Y11" s="79" t="s">
        <v>1479</v>
      </c>
    </row>
    <row r="12" spans="1:26" x14ac:dyDescent="0.3">
      <c r="A12" s="22" t="s">
        <v>577</v>
      </c>
      <c r="B12" s="33" t="s">
        <v>591</v>
      </c>
      <c r="C12" s="33" t="s">
        <v>588</v>
      </c>
      <c r="D12" s="33" t="s">
        <v>595</v>
      </c>
      <c r="E12" s="33" t="s">
        <v>596</v>
      </c>
      <c r="F12" s="24" t="s">
        <v>24</v>
      </c>
      <c r="G12" s="41" t="s">
        <v>86</v>
      </c>
      <c r="H12" s="41" t="s">
        <v>26</v>
      </c>
      <c r="I12" s="40" t="s">
        <v>691</v>
      </c>
      <c r="J12" s="23" t="s">
        <v>27</v>
      </c>
      <c r="K12" s="41" t="s">
        <v>136</v>
      </c>
      <c r="L12" s="41"/>
      <c r="M12" s="33" t="s">
        <v>117</v>
      </c>
      <c r="N12" s="3" t="s">
        <v>44</v>
      </c>
      <c r="O12" s="31" t="s">
        <v>123</v>
      </c>
      <c r="P12" s="31" t="s">
        <v>731</v>
      </c>
      <c r="Q12" s="22" t="s">
        <v>31</v>
      </c>
      <c r="R12" s="23" t="s">
        <v>132</v>
      </c>
      <c r="S12" s="42">
        <v>2466700</v>
      </c>
      <c r="T12" s="2" t="s">
        <v>46</v>
      </c>
      <c r="U12" s="43">
        <v>0</v>
      </c>
      <c r="V12" s="43">
        <v>-1</v>
      </c>
      <c r="W12" s="44">
        <v>0</v>
      </c>
      <c r="X12" s="45">
        <v>0</v>
      </c>
    </row>
    <row r="13" spans="1:26" x14ac:dyDescent="0.3">
      <c r="A13" s="22" t="s">
        <v>558</v>
      </c>
      <c r="B13" s="33" t="s">
        <v>591</v>
      </c>
      <c r="C13" s="33" t="s">
        <v>588</v>
      </c>
      <c r="D13" s="33" t="s">
        <v>597</v>
      </c>
      <c r="E13" s="33" t="s">
        <v>598</v>
      </c>
      <c r="F13" s="24" t="s">
        <v>24</v>
      </c>
      <c r="G13" s="41" t="s">
        <v>33</v>
      </c>
      <c r="H13" s="41" t="s">
        <v>26</v>
      </c>
      <c r="I13" s="40" t="s">
        <v>692</v>
      </c>
      <c r="J13" s="23" t="s">
        <v>37</v>
      </c>
      <c r="K13" s="41" t="s">
        <v>93</v>
      </c>
      <c r="L13" s="41"/>
      <c r="M13" s="33" t="s">
        <v>70</v>
      </c>
      <c r="N13" s="3" t="s">
        <v>121</v>
      </c>
      <c r="O13" s="31" t="s">
        <v>123</v>
      </c>
      <c r="P13" s="31" t="s">
        <v>732</v>
      </c>
      <c r="Q13" s="22" t="s">
        <v>31</v>
      </c>
      <c r="R13" s="23" t="s">
        <v>132</v>
      </c>
      <c r="S13" s="42">
        <v>2214940</v>
      </c>
      <c r="T13" s="2" t="s">
        <v>32</v>
      </c>
      <c r="U13" s="43">
        <v>0</v>
      </c>
      <c r="V13" s="43">
        <v>-1</v>
      </c>
      <c r="W13" s="44">
        <v>0</v>
      </c>
      <c r="X13" s="45">
        <v>0</v>
      </c>
    </row>
    <row r="14" spans="1:26" x14ac:dyDescent="0.3">
      <c r="A14" s="22" t="s">
        <v>1483</v>
      </c>
      <c r="B14" s="33" t="s">
        <v>599</v>
      </c>
      <c r="C14" s="33" t="s">
        <v>603</v>
      </c>
      <c r="D14" s="33" t="s">
        <v>1484</v>
      </c>
      <c r="E14" s="33" t="s">
        <v>1485</v>
      </c>
      <c r="F14" s="80" t="s">
        <v>24</v>
      </c>
      <c r="G14" s="41" t="s">
        <v>33</v>
      </c>
      <c r="H14" s="41" t="s">
        <v>26</v>
      </c>
      <c r="I14" s="40" t="s">
        <v>1472</v>
      </c>
      <c r="J14" s="23" t="s">
        <v>37</v>
      </c>
      <c r="K14" s="41">
        <v>0</v>
      </c>
      <c r="L14" s="41"/>
      <c r="M14" s="33" t="s">
        <v>60</v>
      </c>
      <c r="N14" s="3" t="s">
        <v>36</v>
      </c>
      <c r="O14" s="31">
        <v>1</v>
      </c>
      <c r="P14" s="31">
        <v>928</v>
      </c>
      <c r="Q14" s="22" t="s">
        <v>31</v>
      </c>
      <c r="R14" s="23" t="s">
        <v>132</v>
      </c>
      <c r="S14" s="42">
        <v>2000000</v>
      </c>
      <c r="T14" s="2" t="s">
        <v>30</v>
      </c>
      <c r="U14" s="43">
        <v>0</v>
      </c>
      <c r="V14" s="43">
        <v>-1</v>
      </c>
      <c r="W14" s="44">
        <v>0</v>
      </c>
      <c r="X14" s="45">
        <v>0</v>
      </c>
      <c r="Y14" s="79" t="s">
        <v>1479</v>
      </c>
    </row>
    <row r="15" spans="1:26" x14ac:dyDescent="0.3">
      <c r="A15" s="22" t="s">
        <v>554</v>
      </c>
      <c r="B15" s="33" t="s">
        <v>599</v>
      </c>
      <c r="C15" s="33" t="s">
        <v>600</v>
      </c>
      <c r="D15" s="33" t="s">
        <v>601</v>
      </c>
      <c r="E15" s="33" t="s">
        <v>602</v>
      </c>
      <c r="F15" s="24" t="s">
        <v>24</v>
      </c>
      <c r="G15" s="41" t="s">
        <v>40</v>
      </c>
      <c r="H15" s="41" t="s">
        <v>26</v>
      </c>
      <c r="I15" s="40" t="s">
        <v>693</v>
      </c>
      <c r="J15" s="23" t="s">
        <v>27</v>
      </c>
      <c r="K15" s="41" t="s">
        <v>127</v>
      </c>
      <c r="L15" s="41" t="s">
        <v>526</v>
      </c>
      <c r="M15" s="33" t="s">
        <v>118</v>
      </c>
      <c r="N15" s="3" t="s">
        <v>122</v>
      </c>
      <c r="O15" s="31" t="s">
        <v>124</v>
      </c>
      <c r="P15" s="31" t="s">
        <v>733</v>
      </c>
      <c r="Q15" s="22" t="s">
        <v>31</v>
      </c>
      <c r="R15" s="23" t="s">
        <v>132</v>
      </c>
      <c r="S15" s="42">
        <v>1285200</v>
      </c>
      <c r="T15" s="2" t="s">
        <v>46</v>
      </c>
      <c r="U15" s="43">
        <v>0</v>
      </c>
      <c r="V15" s="43">
        <v>-1</v>
      </c>
      <c r="W15" s="44">
        <v>0</v>
      </c>
      <c r="X15" s="45">
        <v>0</v>
      </c>
    </row>
    <row r="16" spans="1:26" x14ac:dyDescent="0.3">
      <c r="A16" s="22" t="s">
        <v>545</v>
      </c>
      <c r="B16" s="33" t="s">
        <v>599</v>
      </c>
      <c r="C16" s="33" t="s">
        <v>603</v>
      </c>
      <c r="D16" s="33" t="s">
        <v>604</v>
      </c>
      <c r="E16" s="33" t="s">
        <v>605</v>
      </c>
      <c r="F16" s="24" t="s">
        <v>24</v>
      </c>
      <c r="G16" s="41" t="s">
        <v>25</v>
      </c>
      <c r="H16" s="41" t="s">
        <v>26</v>
      </c>
      <c r="I16" s="40" t="s">
        <v>694</v>
      </c>
      <c r="J16" s="23" t="s">
        <v>41</v>
      </c>
      <c r="K16" s="41" t="s">
        <v>153</v>
      </c>
      <c r="L16" s="41"/>
      <c r="M16" s="33" t="s">
        <v>118</v>
      </c>
      <c r="N16" s="3" t="s">
        <v>122</v>
      </c>
      <c r="O16" s="31" t="s">
        <v>123</v>
      </c>
      <c r="P16" s="31" t="s">
        <v>734</v>
      </c>
      <c r="Q16" s="22" t="s">
        <v>31</v>
      </c>
      <c r="R16" s="23" t="s">
        <v>132</v>
      </c>
      <c r="S16" s="42">
        <v>1242267</v>
      </c>
      <c r="T16" s="2" t="s">
        <v>134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3">
      <c r="A17" s="22" t="s">
        <v>546</v>
      </c>
      <c r="B17" s="33" t="s">
        <v>599</v>
      </c>
      <c r="C17" s="33" t="s">
        <v>606</v>
      </c>
      <c r="D17" s="33" t="s">
        <v>607</v>
      </c>
      <c r="E17" s="33" t="s">
        <v>608</v>
      </c>
      <c r="F17" s="24" t="s">
        <v>24</v>
      </c>
      <c r="G17" s="41" t="s">
        <v>25</v>
      </c>
      <c r="H17" s="41" t="s">
        <v>26</v>
      </c>
      <c r="I17" s="40" t="s">
        <v>695</v>
      </c>
      <c r="J17" s="23" t="s">
        <v>175</v>
      </c>
      <c r="K17" s="41" t="s">
        <v>135</v>
      </c>
      <c r="L17" s="41"/>
      <c r="M17" s="33" t="s">
        <v>39</v>
      </c>
      <c r="N17" s="3" t="s">
        <v>122</v>
      </c>
      <c r="O17" s="31" t="s">
        <v>123</v>
      </c>
      <c r="P17" s="31" t="s">
        <v>735</v>
      </c>
      <c r="Q17" s="22" t="s">
        <v>31</v>
      </c>
      <c r="R17" s="23" t="s">
        <v>132</v>
      </c>
      <c r="S17" s="42">
        <v>1176608</v>
      </c>
      <c r="T17" s="2" t="s">
        <v>134</v>
      </c>
      <c r="U17" s="43">
        <v>1.4214910999999999</v>
      </c>
      <c r="V17" s="43">
        <v>0.42149114608764598</v>
      </c>
      <c r="W17" s="44">
        <v>4.2149114608764603E-2</v>
      </c>
      <c r="X17" s="45">
        <v>49592.985441589299</v>
      </c>
    </row>
    <row r="18" spans="1:24" x14ac:dyDescent="0.3">
      <c r="A18" s="22" t="s">
        <v>555</v>
      </c>
      <c r="B18" s="33" t="s">
        <v>591</v>
      </c>
      <c r="C18" s="33" t="s">
        <v>588</v>
      </c>
      <c r="D18" s="33" t="s">
        <v>609</v>
      </c>
      <c r="E18" s="33" t="s">
        <v>610</v>
      </c>
      <c r="F18" s="24" t="s">
        <v>24</v>
      </c>
      <c r="G18" s="41" t="s">
        <v>33</v>
      </c>
      <c r="H18" s="41" t="s">
        <v>26</v>
      </c>
      <c r="I18" s="40" t="s">
        <v>690</v>
      </c>
      <c r="J18" s="23" t="s">
        <v>37</v>
      </c>
      <c r="K18" s="41" t="s">
        <v>93</v>
      </c>
      <c r="L18" s="41"/>
      <c r="M18" s="33" t="s">
        <v>727</v>
      </c>
      <c r="N18" s="3" t="s">
        <v>36</v>
      </c>
      <c r="O18" s="31" t="s">
        <v>123</v>
      </c>
      <c r="P18" s="31" t="s">
        <v>736</v>
      </c>
      <c r="Q18" s="22" t="s">
        <v>31</v>
      </c>
      <c r="R18" s="23" t="s">
        <v>132</v>
      </c>
      <c r="S18" s="42">
        <v>1000000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3">
      <c r="A19" s="22" t="s">
        <v>566</v>
      </c>
      <c r="B19" s="33" t="s">
        <v>599</v>
      </c>
      <c r="C19" s="33" t="s">
        <v>611</v>
      </c>
      <c r="D19" s="33" t="s">
        <v>612</v>
      </c>
      <c r="E19" s="33" t="s">
        <v>613</v>
      </c>
      <c r="F19" s="24" t="s">
        <v>24</v>
      </c>
      <c r="G19" s="41" t="s">
        <v>40</v>
      </c>
      <c r="H19" s="41" t="s">
        <v>26</v>
      </c>
      <c r="I19" s="40" t="s">
        <v>191</v>
      </c>
      <c r="J19" s="23" t="s">
        <v>37</v>
      </c>
      <c r="K19" s="41" t="s">
        <v>93</v>
      </c>
      <c r="L19" s="41"/>
      <c r="M19" s="33" t="s">
        <v>29</v>
      </c>
      <c r="N19" s="3" t="s">
        <v>120</v>
      </c>
      <c r="O19" s="31" t="s">
        <v>123</v>
      </c>
      <c r="P19" s="31" t="s">
        <v>737</v>
      </c>
      <c r="Q19" s="22" t="s">
        <v>31</v>
      </c>
      <c r="R19" s="23" t="s">
        <v>132</v>
      </c>
      <c r="S19" s="42">
        <v>750000</v>
      </c>
      <c r="T19" s="2" t="s">
        <v>46</v>
      </c>
      <c r="U19" s="43">
        <v>4.3121147000000004</v>
      </c>
      <c r="V19" s="43">
        <v>3.3121147155761701</v>
      </c>
      <c r="W19" s="44">
        <v>0.13312114715576101</v>
      </c>
      <c r="X19" s="45">
        <v>99840.860366821304</v>
      </c>
    </row>
    <row r="20" spans="1:24" x14ac:dyDescent="0.3">
      <c r="A20" s="22" t="s">
        <v>562</v>
      </c>
      <c r="B20" s="33" t="s">
        <v>614</v>
      </c>
      <c r="C20" s="33" t="s">
        <v>187</v>
      </c>
      <c r="D20" s="33" t="s">
        <v>615</v>
      </c>
      <c r="E20" s="33" t="s">
        <v>616</v>
      </c>
      <c r="F20" s="24" t="s">
        <v>24</v>
      </c>
      <c r="G20" s="41" t="s">
        <v>33</v>
      </c>
      <c r="H20" s="41" t="s">
        <v>26</v>
      </c>
      <c r="I20" s="40" t="s">
        <v>696</v>
      </c>
      <c r="J20" s="23" t="s">
        <v>41</v>
      </c>
      <c r="K20" s="41" t="s">
        <v>145</v>
      </c>
      <c r="L20" s="41" t="s">
        <v>52</v>
      </c>
      <c r="M20" s="33" t="s">
        <v>50</v>
      </c>
      <c r="N20" s="3" t="s">
        <v>36</v>
      </c>
      <c r="O20" s="31" t="s">
        <v>123</v>
      </c>
      <c r="P20" s="31" t="s">
        <v>738</v>
      </c>
      <c r="Q20" s="22" t="s">
        <v>31</v>
      </c>
      <c r="R20" s="23" t="s">
        <v>132</v>
      </c>
      <c r="S20" s="42">
        <v>653400</v>
      </c>
      <c r="T20" s="2" t="s">
        <v>46</v>
      </c>
      <c r="U20" s="43">
        <v>1.8220825</v>
      </c>
      <c r="V20" s="43">
        <v>0.82208251953125</v>
      </c>
      <c r="W20" s="44">
        <v>7.5766601562499897E-2</v>
      </c>
      <c r="X20" s="45">
        <v>49505.897460937398</v>
      </c>
    </row>
    <row r="21" spans="1:24" x14ac:dyDescent="0.3">
      <c r="A21" s="22" t="s">
        <v>565</v>
      </c>
      <c r="B21" s="33" t="s">
        <v>599</v>
      </c>
      <c r="C21" s="33" t="s">
        <v>611</v>
      </c>
      <c r="D21" s="33" t="s">
        <v>617</v>
      </c>
      <c r="E21" s="33" t="s">
        <v>618</v>
      </c>
      <c r="F21" s="24" t="s">
        <v>24</v>
      </c>
      <c r="G21" s="41" t="s">
        <v>40</v>
      </c>
      <c r="H21" s="41" t="s">
        <v>26</v>
      </c>
      <c r="I21" s="40" t="s">
        <v>191</v>
      </c>
      <c r="J21" s="23" t="s">
        <v>37</v>
      </c>
      <c r="K21" s="41" t="s">
        <v>93</v>
      </c>
      <c r="L21" s="41"/>
      <c r="M21" s="33" t="s">
        <v>29</v>
      </c>
      <c r="N21" s="3" t="s">
        <v>120</v>
      </c>
      <c r="O21" s="31" t="s">
        <v>123</v>
      </c>
      <c r="P21" s="31" t="s">
        <v>188</v>
      </c>
      <c r="Q21" s="22" t="s">
        <v>31</v>
      </c>
      <c r="R21" s="23" t="s">
        <v>132</v>
      </c>
      <c r="S21" s="42">
        <v>611294</v>
      </c>
      <c r="T21" s="2" t="s">
        <v>134</v>
      </c>
      <c r="U21" s="43">
        <v>4.7753177000000004</v>
      </c>
      <c r="V21" s="43">
        <v>3.77531766891479</v>
      </c>
      <c r="W21" s="44">
        <v>0.13775317668914699</v>
      </c>
      <c r="X21" s="45">
        <v>84207.690391016004</v>
      </c>
    </row>
    <row r="22" spans="1:24" x14ac:dyDescent="0.3">
      <c r="A22" s="22" t="s">
        <v>544</v>
      </c>
      <c r="B22" s="33" t="s">
        <v>599</v>
      </c>
      <c r="C22" s="33" t="s">
        <v>186</v>
      </c>
      <c r="D22" s="33" t="s">
        <v>619</v>
      </c>
      <c r="E22" s="33" t="s">
        <v>620</v>
      </c>
      <c r="F22" s="24" t="s">
        <v>24</v>
      </c>
      <c r="G22" s="41" t="s">
        <v>57</v>
      </c>
      <c r="H22" s="41" t="s">
        <v>26</v>
      </c>
      <c r="I22" s="40" t="s">
        <v>697</v>
      </c>
      <c r="J22" s="23" t="s">
        <v>175</v>
      </c>
      <c r="K22" s="41" t="s">
        <v>108</v>
      </c>
      <c r="L22" s="41" t="s">
        <v>34</v>
      </c>
      <c r="M22" s="33" t="s">
        <v>59</v>
      </c>
      <c r="N22" s="3" t="s">
        <v>36</v>
      </c>
      <c r="O22" s="31" t="s">
        <v>123</v>
      </c>
      <c r="P22" s="31" t="s">
        <v>739</v>
      </c>
      <c r="Q22" s="22" t="s">
        <v>31</v>
      </c>
      <c r="R22" s="23" t="s">
        <v>132</v>
      </c>
      <c r="S22" s="42">
        <v>570700</v>
      </c>
      <c r="T22" s="2" t="s">
        <v>46</v>
      </c>
      <c r="U22" s="43">
        <v>0.40551757999999999</v>
      </c>
      <c r="V22" s="43">
        <v>-0.594482421875</v>
      </c>
      <c r="W22" s="44">
        <v>8.1103515624999997E-3</v>
      </c>
      <c r="X22" s="45">
        <v>4628.57763671875</v>
      </c>
    </row>
    <row r="23" spans="1:24" x14ac:dyDescent="0.3">
      <c r="A23" s="22" t="s">
        <v>575</v>
      </c>
      <c r="B23" s="33" t="s">
        <v>599</v>
      </c>
      <c r="C23" s="33" t="s">
        <v>621</v>
      </c>
      <c r="D23" s="33" t="s">
        <v>622</v>
      </c>
      <c r="E23" s="33" t="s">
        <v>623</v>
      </c>
      <c r="F23" s="24" t="s">
        <v>24</v>
      </c>
      <c r="G23" s="41" t="s">
        <v>40</v>
      </c>
      <c r="H23" s="41" t="s">
        <v>26</v>
      </c>
      <c r="I23" s="40" t="s">
        <v>698</v>
      </c>
      <c r="J23" s="23" t="s">
        <v>27</v>
      </c>
      <c r="K23" s="41" t="s">
        <v>90</v>
      </c>
      <c r="L23" s="41" t="s">
        <v>28</v>
      </c>
      <c r="M23" s="33" t="s">
        <v>72</v>
      </c>
      <c r="N23" s="3" t="s">
        <v>119</v>
      </c>
      <c r="O23" s="31" t="s">
        <v>123</v>
      </c>
      <c r="P23" s="31" t="s">
        <v>536</v>
      </c>
      <c r="Q23" s="22" t="s">
        <v>31</v>
      </c>
      <c r="R23" s="23" t="s">
        <v>132</v>
      </c>
      <c r="S23" s="42">
        <v>490100</v>
      </c>
      <c r="T23" s="2" t="s">
        <v>46</v>
      </c>
      <c r="U23" s="43">
        <v>0.45344958000000002</v>
      </c>
      <c r="V23" s="43">
        <v>-0.54655042290687506</v>
      </c>
      <c r="W23" s="44">
        <v>0</v>
      </c>
      <c r="X23" s="45">
        <v>0</v>
      </c>
    </row>
    <row r="24" spans="1:24" x14ac:dyDescent="0.3">
      <c r="A24" s="22" t="s">
        <v>550</v>
      </c>
      <c r="B24" s="33" t="s">
        <v>599</v>
      </c>
      <c r="C24" s="33" t="s">
        <v>624</v>
      </c>
      <c r="D24" s="33" t="s">
        <v>625</v>
      </c>
      <c r="E24" s="33" t="s">
        <v>626</v>
      </c>
      <c r="F24" s="24" t="s">
        <v>24</v>
      </c>
      <c r="G24" s="41" t="s">
        <v>25</v>
      </c>
      <c r="H24" s="41" t="s">
        <v>26</v>
      </c>
      <c r="I24" s="40" t="s">
        <v>699</v>
      </c>
      <c r="J24" s="23" t="s">
        <v>37</v>
      </c>
      <c r="K24" s="41" t="s">
        <v>93</v>
      </c>
      <c r="L24" s="41"/>
      <c r="M24" s="33" t="s">
        <v>70</v>
      </c>
      <c r="N24" s="3" t="s">
        <v>121</v>
      </c>
      <c r="O24" s="31" t="s">
        <v>123</v>
      </c>
      <c r="P24" s="31" t="s">
        <v>740</v>
      </c>
      <c r="Q24" s="22" t="s">
        <v>31</v>
      </c>
      <c r="R24" s="23" t="s">
        <v>132</v>
      </c>
      <c r="S24" s="42">
        <v>486910</v>
      </c>
      <c r="T24" s="2" t="s">
        <v>32</v>
      </c>
      <c r="U24" s="43">
        <v>1.0872847000000001</v>
      </c>
      <c r="V24" s="43">
        <v>8.7284684181213296E-2</v>
      </c>
      <c r="W24" s="44">
        <v>8.7284684181213306E-3</v>
      </c>
      <c r="X24" s="45">
        <v>4249.9785574674597</v>
      </c>
    </row>
    <row r="25" spans="1:24" x14ac:dyDescent="0.3">
      <c r="A25" s="22" t="s">
        <v>559</v>
      </c>
      <c r="B25" s="33" t="s">
        <v>599</v>
      </c>
      <c r="C25" s="33" t="s">
        <v>588</v>
      </c>
      <c r="D25" s="33" t="s">
        <v>627</v>
      </c>
      <c r="E25" s="33" t="s">
        <v>628</v>
      </c>
      <c r="F25" s="24" t="s">
        <v>24</v>
      </c>
      <c r="G25" s="41" t="s">
        <v>33</v>
      </c>
      <c r="H25" s="41" t="s">
        <v>69</v>
      </c>
      <c r="I25" s="40" t="s">
        <v>700</v>
      </c>
      <c r="J25" s="23" t="s">
        <v>41</v>
      </c>
      <c r="K25" s="41" t="s">
        <v>726</v>
      </c>
      <c r="L25" s="41" t="s">
        <v>49</v>
      </c>
      <c r="M25" s="33" t="s">
        <v>74</v>
      </c>
      <c r="N25" s="3" t="s">
        <v>44</v>
      </c>
      <c r="O25" s="31" t="s">
        <v>125</v>
      </c>
      <c r="P25" s="31" t="s">
        <v>741</v>
      </c>
      <c r="Q25" s="22" t="s">
        <v>45</v>
      </c>
      <c r="R25" s="23" t="s">
        <v>133</v>
      </c>
      <c r="S25" s="42">
        <v>477000</v>
      </c>
      <c r="T25" s="2" t="s">
        <v>46</v>
      </c>
      <c r="U25" s="43">
        <v>0</v>
      </c>
      <c r="V25" s="43">
        <v>-4</v>
      </c>
      <c r="W25" s="44">
        <v>0</v>
      </c>
      <c r="X25" s="45">
        <v>0</v>
      </c>
    </row>
    <row r="26" spans="1:24" x14ac:dyDescent="0.3">
      <c r="A26" s="22" t="s">
        <v>569</v>
      </c>
      <c r="B26" s="33" t="s">
        <v>599</v>
      </c>
      <c r="C26" s="33" t="s">
        <v>588</v>
      </c>
      <c r="D26" s="33" t="s">
        <v>629</v>
      </c>
      <c r="E26" s="33" t="s">
        <v>630</v>
      </c>
      <c r="F26" s="24" t="s">
        <v>24</v>
      </c>
      <c r="G26" s="41" t="s">
        <v>86</v>
      </c>
      <c r="H26" s="41" t="s">
        <v>26</v>
      </c>
      <c r="I26" s="40" t="s">
        <v>701</v>
      </c>
      <c r="J26" s="23" t="s">
        <v>41</v>
      </c>
      <c r="K26" s="41" t="s">
        <v>515</v>
      </c>
      <c r="L26" s="41" t="s">
        <v>47</v>
      </c>
      <c r="M26" s="33" t="s">
        <v>72</v>
      </c>
      <c r="N26" s="3" t="s">
        <v>119</v>
      </c>
      <c r="O26" s="31" t="s">
        <v>123</v>
      </c>
      <c r="P26" s="31" t="s">
        <v>742</v>
      </c>
      <c r="Q26" s="22" t="s">
        <v>31</v>
      </c>
      <c r="R26" s="23" t="s">
        <v>132</v>
      </c>
      <c r="S26" s="42">
        <v>475800</v>
      </c>
      <c r="T26" s="2" t="s">
        <v>46</v>
      </c>
      <c r="U26" s="43">
        <v>0</v>
      </c>
      <c r="V26" s="43">
        <v>-1</v>
      </c>
      <c r="W26" s="44">
        <v>0</v>
      </c>
      <c r="X26" s="45">
        <v>0</v>
      </c>
    </row>
    <row r="27" spans="1:24" x14ac:dyDescent="0.3">
      <c r="A27" s="22" t="s">
        <v>557</v>
      </c>
      <c r="B27" s="33" t="s">
        <v>599</v>
      </c>
      <c r="C27" s="33" t="s">
        <v>600</v>
      </c>
      <c r="D27" s="33" t="s">
        <v>631</v>
      </c>
      <c r="E27" s="33" t="s">
        <v>632</v>
      </c>
      <c r="F27" s="24" t="s">
        <v>24</v>
      </c>
      <c r="G27" s="41" t="s">
        <v>40</v>
      </c>
      <c r="H27" s="41" t="s">
        <v>26</v>
      </c>
      <c r="I27" s="40" t="s">
        <v>702</v>
      </c>
      <c r="J27" s="23" t="s">
        <v>41</v>
      </c>
      <c r="K27" s="41" t="s">
        <v>89</v>
      </c>
      <c r="L27" s="41" t="s">
        <v>28</v>
      </c>
      <c r="M27" s="33" t="s">
        <v>70</v>
      </c>
      <c r="N27" s="3" t="s">
        <v>121</v>
      </c>
      <c r="O27" s="31" t="s">
        <v>123</v>
      </c>
      <c r="P27" s="31" t="s">
        <v>743</v>
      </c>
      <c r="Q27" s="22" t="s">
        <v>31</v>
      </c>
      <c r="R27" s="23" t="s">
        <v>132</v>
      </c>
      <c r="S27" s="42">
        <v>430420</v>
      </c>
      <c r="T27" s="2" t="s">
        <v>32</v>
      </c>
      <c r="U27" s="43">
        <v>0</v>
      </c>
      <c r="V27" s="43">
        <v>-1</v>
      </c>
      <c r="W27" s="44">
        <v>0</v>
      </c>
      <c r="X27" s="45">
        <v>0</v>
      </c>
    </row>
    <row r="28" spans="1:24" x14ac:dyDescent="0.3">
      <c r="A28" s="22" t="s">
        <v>570</v>
      </c>
      <c r="B28" s="33" t="s">
        <v>599</v>
      </c>
      <c r="C28" s="33" t="s">
        <v>603</v>
      </c>
      <c r="D28" s="33" t="s">
        <v>633</v>
      </c>
      <c r="E28" s="33" t="s">
        <v>634</v>
      </c>
      <c r="F28" s="24" t="s">
        <v>24</v>
      </c>
      <c r="G28" s="41" t="s">
        <v>33</v>
      </c>
      <c r="H28" s="41" t="s">
        <v>26</v>
      </c>
      <c r="I28" s="40" t="s">
        <v>703</v>
      </c>
      <c r="J28" s="23" t="s">
        <v>37</v>
      </c>
      <c r="K28" s="41" t="s">
        <v>93</v>
      </c>
      <c r="L28" s="41"/>
      <c r="M28" s="33" t="s">
        <v>70</v>
      </c>
      <c r="N28" s="3" t="s">
        <v>121</v>
      </c>
      <c r="O28" s="31" t="s">
        <v>123</v>
      </c>
      <c r="P28" s="31" t="s">
        <v>744</v>
      </c>
      <c r="Q28" s="22" t="s">
        <v>31</v>
      </c>
      <c r="R28" s="23" t="s">
        <v>132</v>
      </c>
      <c r="S28" s="42">
        <v>428600</v>
      </c>
      <c r="T28" s="2" t="s">
        <v>32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3">
      <c r="A29" s="22" t="s">
        <v>547</v>
      </c>
      <c r="B29" s="33" t="s">
        <v>599</v>
      </c>
      <c r="C29" s="33" t="s">
        <v>635</v>
      </c>
      <c r="D29" s="33" t="s">
        <v>636</v>
      </c>
      <c r="E29" s="33" t="s">
        <v>637</v>
      </c>
      <c r="F29" s="24" t="s">
        <v>24</v>
      </c>
      <c r="G29" s="41" t="s">
        <v>25</v>
      </c>
      <c r="H29" s="41" t="s">
        <v>26</v>
      </c>
      <c r="I29" s="40" t="s">
        <v>443</v>
      </c>
      <c r="J29" s="23" t="s">
        <v>37</v>
      </c>
      <c r="K29" s="41" t="s">
        <v>93</v>
      </c>
      <c r="L29" s="41"/>
      <c r="M29" s="33" t="s">
        <v>54</v>
      </c>
      <c r="N29" s="3" t="s">
        <v>36</v>
      </c>
      <c r="O29" s="31" t="s">
        <v>123</v>
      </c>
      <c r="P29" s="31" t="s">
        <v>745</v>
      </c>
      <c r="Q29" s="22" t="s">
        <v>31</v>
      </c>
      <c r="R29" s="23" t="s">
        <v>132</v>
      </c>
      <c r="S29" s="42">
        <v>407788</v>
      </c>
      <c r="T29" s="2" t="s">
        <v>134</v>
      </c>
      <c r="U29" s="43">
        <v>2.8576546</v>
      </c>
      <c r="V29" s="43">
        <v>1.8576545715332</v>
      </c>
      <c r="W29" s="44">
        <v>0.107153091430664</v>
      </c>
      <c r="X29" s="45">
        <v>43695.744848327602</v>
      </c>
    </row>
    <row r="30" spans="1:24" x14ac:dyDescent="0.3">
      <c r="A30" s="22" t="s">
        <v>561</v>
      </c>
      <c r="B30" s="33" t="s">
        <v>587</v>
      </c>
      <c r="C30" s="33" t="s">
        <v>638</v>
      </c>
      <c r="D30" s="33" t="s">
        <v>639</v>
      </c>
      <c r="E30" s="33" t="s">
        <v>640</v>
      </c>
      <c r="F30" s="24" t="s">
        <v>24</v>
      </c>
      <c r="G30" s="41" t="s">
        <v>33</v>
      </c>
      <c r="H30" s="41" t="s">
        <v>26</v>
      </c>
      <c r="I30" s="40" t="s">
        <v>704</v>
      </c>
      <c r="J30" s="23" t="s">
        <v>27</v>
      </c>
      <c r="K30" s="41" t="s">
        <v>143</v>
      </c>
      <c r="L30" s="41" t="s">
        <v>34</v>
      </c>
      <c r="M30" s="33" t="s">
        <v>118</v>
      </c>
      <c r="N30" s="3" t="s">
        <v>122</v>
      </c>
      <c r="O30" s="31" t="s">
        <v>124</v>
      </c>
      <c r="P30" s="31" t="s">
        <v>746</v>
      </c>
      <c r="Q30" s="22" t="s">
        <v>31</v>
      </c>
      <c r="R30" s="23" t="s">
        <v>132</v>
      </c>
      <c r="S30" s="42">
        <v>394700</v>
      </c>
      <c r="T30" s="2" t="s">
        <v>46</v>
      </c>
      <c r="U30" s="43">
        <v>1.1782836999999999</v>
      </c>
      <c r="V30" s="43">
        <v>0.17828369140625</v>
      </c>
      <c r="W30" s="44">
        <v>2.6045532226562501E-2</v>
      </c>
      <c r="X30" s="45">
        <v>10280.171569824201</v>
      </c>
    </row>
    <row r="31" spans="1:24" x14ac:dyDescent="0.3">
      <c r="A31" s="22" t="s">
        <v>583</v>
      </c>
      <c r="B31" s="33" t="s">
        <v>587</v>
      </c>
      <c r="C31" s="33" t="s">
        <v>638</v>
      </c>
      <c r="D31" s="33" t="s">
        <v>641</v>
      </c>
      <c r="E31" s="33" t="s">
        <v>642</v>
      </c>
      <c r="F31" s="24" t="s">
        <v>24</v>
      </c>
      <c r="G31" s="41" t="s">
        <v>33</v>
      </c>
      <c r="H31" s="41" t="s">
        <v>26</v>
      </c>
      <c r="I31" s="40" t="s">
        <v>705</v>
      </c>
      <c r="J31" s="23" t="s">
        <v>27</v>
      </c>
      <c r="K31" s="41" t="s">
        <v>177</v>
      </c>
      <c r="L31" s="41" t="s">
        <v>28</v>
      </c>
      <c r="M31" s="33" t="s">
        <v>70</v>
      </c>
      <c r="N31" s="3" t="s">
        <v>121</v>
      </c>
      <c r="O31" s="31" t="s">
        <v>123</v>
      </c>
      <c r="P31" s="31" t="s">
        <v>747</v>
      </c>
      <c r="Q31" s="22" t="s">
        <v>31</v>
      </c>
      <c r="R31" s="23" t="s">
        <v>132</v>
      </c>
      <c r="S31" s="42">
        <v>373840</v>
      </c>
      <c r="T31" s="2" t="s">
        <v>32</v>
      </c>
      <c r="U31" s="43">
        <v>3.6235352000000001</v>
      </c>
      <c r="V31" s="43">
        <v>2.62353515625</v>
      </c>
      <c r="W31" s="44">
        <v>0.11</v>
      </c>
      <c r="X31" s="45">
        <v>41122.400000000001</v>
      </c>
    </row>
    <row r="32" spans="1:24" x14ac:dyDescent="0.3">
      <c r="A32" s="22" t="s">
        <v>551</v>
      </c>
      <c r="B32" s="33" t="s">
        <v>599</v>
      </c>
      <c r="C32" s="33" t="s">
        <v>643</v>
      </c>
      <c r="D32" s="33" t="s">
        <v>644</v>
      </c>
      <c r="E32" s="33" t="s">
        <v>645</v>
      </c>
      <c r="F32" s="24" t="s">
        <v>24</v>
      </c>
      <c r="G32" s="41" t="s">
        <v>25</v>
      </c>
      <c r="H32" s="41" t="s">
        <v>26</v>
      </c>
      <c r="I32" s="40" t="s">
        <v>706</v>
      </c>
      <c r="J32" s="23" t="s">
        <v>175</v>
      </c>
      <c r="K32" s="41" t="s">
        <v>139</v>
      </c>
      <c r="L32" s="41" t="s">
        <v>47</v>
      </c>
      <c r="M32" s="33" t="s">
        <v>70</v>
      </c>
      <c r="N32" s="3" t="s">
        <v>121</v>
      </c>
      <c r="O32" s="31" t="s">
        <v>123</v>
      </c>
      <c r="P32" s="31" t="s">
        <v>748</v>
      </c>
      <c r="Q32" s="22" t="s">
        <v>31</v>
      </c>
      <c r="R32" s="23" t="s">
        <v>132</v>
      </c>
      <c r="S32" s="42">
        <v>367880</v>
      </c>
      <c r="T32" s="2" t="s">
        <v>32</v>
      </c>
      <c r="U32" s="43">
        <v>0.47605832999999997</v>
      </c>
      <c r="V32" s="43">
        <v>-0.52394166588783198</v>
      </c>
      <c r="W32" s="44">
        <v>0</v>
      </c>
      <c r="X32" s="45">
        <v>0</v>
      </c>
    </row>
    <row r="33" spans="1:24" x14ac:dyDescent="0.3">
      <c r="A33" s="22" t="s">
        <v>556</v>
      </c>
      <c r="B33" s="33" t="s">
        <v>587</v>
      </c>
      <c r="C33" s="33" t="s">
        <v>588</v>
      </c>
      <c r="D33" s="33" t="s">
        <v>646</v>
      </c>
      <c r="E33" s="33" t="s">
        <v>647</v>
      </c>
      <c r="F33" s="24" t="s">
        <v>24</v>
      </c>
      <c r="G33" s="41" t="s">
        <v>33</v>
      </c>
      <c r="H33" s="41" t="s">
        <v>26</v>
      </c>
      <c r="I33" s="40" t="s">
        <v>707</v>
      </c>
      <c r="J33" s="23" t="s">
        <v>27</v>
      </c>
      <c r="K33" s="41" t="s">
        <v>177</v>
      </c>
      <c r="L33" s="41" t="s">
        <v>47</v>
      </c>
      <c r="M33" s="33" t="s">
        <v>54</v>
      </c>
      <c r="N33" s="3" t="s">
        <v>36</v>
      </c>
      <c r="O33" s="31" t="s">
        <v>123</v>
      </c>
      <c r="P33" s="31" t="s">
        <v>749</v>
      </c>
      <c r="Q33" s="22" t="s">
        <v>31</v>
      </c>
      <c r="R33" s="23" t="s">
        <v>132</v>
      </c>
      <c r="S33" s="42">
        <v>355000</v>
      </c>
      <c r="T33" s="2" t="s">
        <v>46</v>
      </c>
      <c r="U33" s="43">
        <v>0</v>
      </c>
      <c r="V33" s="43">
        <v>-1</v>
      </c>
      <c r="W33" s="44">
        <v>0</v>
      </c>
      <c r="X33" s="45">
        <v>0</v>
      </c>
    </row>
    <row r="34" spans="1:24" x14ac:dyDescent="0.3">
      <c r="A34" s="22" t="s">
        <v>564</v>
      </c>
      <c r="B34" s="33" t="s">
        <v>599</v>
      </c>
      <c r="C34" s="33" t="s">
        <v>611</v>
      </c>
      <c r="D34" s="33" t="s">
        <v>648</v>
      </c>
      <c r="E34" s="33" t="s">
        <v>649</v>
      </c>
      <c r="F34" s="24" t="s">
        <v>24</v>
      </c>
      <c r="G34" s="41" t="s">
        <v>40</v>
      </c>
      <c r="H34" s="41" t="s">
        <v>26</v>
      </c>
      <c r="I34" s="40" t="s">
        <v>708</v>
      </c>
      <c r="J34" s="23" t="s">
        <v>41</v>
      </c>
      <c r="K34" s="41" t="s">
        <v>524</v>
      </c>
      <c r="L34" s="41" t="s">
        <v>47</v>
      </c>
      <c r="M34" s="33" t="s">
        <v>70</v>
      </c>
      <c r="N34" s="3" t="s">
        <v>121</v>
      </c>
      <c r="O34" s="31" t="s">
        <v>123</v>
      </c>
      <c r="P34" s="31" t="s">
        <v>750</v>
      </c>
      <c r="Q34" s="22" t="s">
        <v>31</v>
      </c>
      <c r="R34" s="23" t="s">
        <v>132</v>
      </c>
      <c r="S34" s="42">
        <v>332840</v>
      </c>
      <c r="T34" s="2" t="s">
        <v>32</v>
      </c>
      <c r="U34" s="43">
        <v>4.0577335000000003</v>
      </c>
      <c r="V34" s="43">
        <v>3.0577335357665998</v>
      </c>
      <c r="W34" s="44">
        <v>0.11057733535766599</v>
      </c>
      <c r="X34" s="45">
        <v>36804.560300445497</v>
      </c>
    </row>
    <row r="35" spans="1:24" x14ac:dyDescent="0.3">
      <c r="A35" s="22" t="s">
        <v>571</v>
      </c>
      <c r="B35" s="33" t="s">
        <v>599</v>
      </c>
      <c r="C35" s="33" t="s">
        <v>603</v>
      </c>
      <c r="D35" s="33" t="s">
        <v>650</v>
      </c>
      <c r="E35" s="33" t="s">
        <v>651</v>
      </c>
      <c r="F35" s="24" t="s">
        <v>24</v>
      </c>
      <c r="G35" s="41" t="s">
        <v>40</v>
      </c>
      <c r="H35" s="41" t="s">
        <v>26</v>
      </c>
      <c r="I35" s="40" t="s">
        <v>709</v>
      </c>
      <c r="J35" s="23" t="s">
        <v>27</v>
      </c>
      <c r="K35" s="41" t="s">
        <v>138</v>
      </c>
      <c r="L35" s="41"/>
      <c r="M35" s="33" t="s">
        <v>76</v>
      </c>
      <c r="N35" s="3" t="s">
        <v>120</v>
      </c>
      <c r="O35" s="31" t="s">
        <v>123</v>
      </c>
      <c r="P35" s="31" t="s">
        <v>751</v>
      </c>
      <c r="Q35" s="22" t="s">
        <v>31</v>
      </c>
      <c r="R35" s="23" t="s">
        <v>132</v>
      </c>
      <c r="S35" s="42">
        <v>329970</v>
      </c>
      <c r="T35" s="2" t="s">
        <v>32</v>
      </c>
      <c r="U35" s="43">
        <v>0.78375479999999997</v>
      </c>
      <c r="V35" s="43">
        <v>-0.21624517440795801</v>
      </c>
      <c r="W35" s="44">
        <v>0</v>
      </c>
      <c r="X35" s="45">
        <v>0</v>
      </c>
    </row>
    <row r="36" spans="1:24" x14ac:dyDescent="0.3">
      <c r="A36" s="22" t="s">
        <v>548</v>
      </c>
      <c r="B36" s="33" t="s">
        <v>614</v>
      </c>
      <c r="C36" s="33" t="s">
        <v>588</v>
      </c>
      <c r="D36" s="33" t="s">
        <v>652</v>
      </c>
      <c r="E36" s="33" t="s">
        <v>653</v>
      </c>
      <c r="F36" s="24" t="s">
        <v>24</v>
      </c>
      <c r="G36" s="41" t="s">
        <v>57</v>
      </c>
      <c r="H36" s="41" t="s">
        <v>26</v>
      </c>
      <c r="I36" s="40" t="s">
        <v>710</v>
      </c>
      <c r="J36" s="23" t="s">
        <v>41</v>
      </c>
      <c r="K36" s="41" t="s">
        <v>519</v>
      </c>
      <c r="L36" s="41" t="s">
        <v>61</v>
      </c>
      <c r="M36" s="33" t="s">
        <v>48</v>
      </c>
      <c r="N36" s="3" t="s">
        <v>36</v>
      </c>
      <c r="O36" s="31" t="s">
        <v>124</v>
      </c>
      <c r="P36" s="31" t="s">
        <v>752</v>
      </c>
      <c r="Q36" s="22" t="s">
        <v>31</v>
      </c>
      <c r="R36" s="23" t="s">
        <v>132</v>
      </c>
      <c r="S36" s="42">
        <v>321600</v>
      </c>
      <c r="T36" s="2" t="s">
        <v>46</v>
      </c>
      <c r="U36" s="43">
        <v>0.19232178</v>
      </c>
      <c r="V36" s="43">
        <v>-0.80767822265625</v>
      </c>
      <c r="W36" s="44">
        <v>0</v>
      </c>
      <c r="X36" s="45">
        <v>0</v>
      </c>
    </row>
    <row r="37" spans="1:24" x14ac:dyDescent="0.3">
      <c r="A37" s="22" t="s">
        <v>576</v>
      </c>
      <c r="B37" s="33" t="s">
        <v>599</v>
      </c>
      <c r="C37" s="33" t="s">
        <v>621</v>
      </c>
      <c r="D37" s="33" t="s">
        <v>654</v>
      </c>
      <c r="E37" s="33" t="s">
        <v>655</v>
      </c>
      <c r="F37" s="24" t="s">
        <v>24</v>
      </c>
      <c r="G37" s="41" t="s">
        <v>40</v>
      </c>
      <c r="H37" s="41" t="s">
        <v>26</v>
      </c>
      <c r="I37" s="40" t="s">
        <v>711</v>
      </c>
      <c r="J37" s="23" t="s">
        <v>41</v>
      </c>
      <c r="K37" s="41" t="s">
        <v>99</v>
      </c>
      <c r="L37" s="41"/>
      <c r="M37" s="33" t="s">
        <v>76</v>
      </c>
      <c r="N37" s="3" t="s">
        <v>120</v>
      </c>
      <c r="O37" s="31" t="s">
        <v>123</v>
      </c>
      <c r="P37" s="31" t="s">
        <v>753</v>
      </c>
      <c r="Q37" s="22" t="s">
        <v>31</v>
      </c>
      <c r="R37" s="23" t="s">
        <v>132</v>
      </c>
      <c r="S37" s="42">
        <v>312900</v>
      </c>
      <c r="T37" s="2" t="s">
        <v>46</v>
      </c>
      <c r="U37" s="43">
        <v>1.1315067000000001</v>
      </c>
      <c r="V37" s="43">
        <v>0.13150668144225999</v>
      </c>
      <c r="W37" s="44">
        <v>9.2054677009582499E-3</v>
      </c>
      <c r="X37" s="45">
        <v>2880.3908436298302</v>
      </c>
    </row>
    <row r="38" spans="1:24" x14ac:dyDescent="0.3">
      <c r="A38" s="22" t="s">
        <v>560</v>
      </c>
      <c r="B38" s="33" t="s">
        <v>591</v>
      </c>
      <c r="C38" s="33" t="s">
        <v>588</v>
      </c>
      <c r="D38" s="33" t="s">
        <v>656</v>
      </c>
      <c r="E38" s="33" t="s">
        <v>657</v>
      </c>
      <c r="F38" s="24" t="s">
        <v>24</v>
      </c>
      <c r="G38" s="41" t="s">
        <v>33</v>
      </c>
      <c r="H38" s="41" t="s">
        <v>26</v>
      </c>
      <c r="I38" s="40" t="s">
        <v>712</v>
      </c>
      <c r="J38" s="23" t="s">
        <v>27</v>
      </c>
      <c r="K38" s="41" t="s">
        <v>112</v>
      </c>
      <c r="L38" s="41" t="s">
        <v>51</v>
      </c>
      <c r="M38" s="33" t="s">
        <v>43</v>
      </c>
      <c r="N38" s="3" t="s">
        <v>44</v>
      </c>
      <c r="O38" s="31" t="s">
        <v>124</v>
      </c>
      <c r="P38" s="31" t="s">
        <v>754</v>
      </c>
      <c r="Q38" s="22" t="s">
        <v>45</v>
      </c>
      <c r="R38" s="23" t="s">
        <v>133</v>
      </c>
      <c r="S38" s="42">
        <v>303800</v>
      </c>
      <c r="T38" s="2" t="s">
        <v>46</v>
      </c>
      <c r="U38" s="43">
        <v>0</v>
      </c>
      <c r="V38" s="43">
        <v>-4</v>
      </c>
      <c r="W38" s="44">
        <v>0</v>
      </c>
      <c r="X38" s="45">
        <v>0</v>
      </c>
    </row>
    <row r="39" spans="1:24" x14ac:dyDescent="0.3">
      <c r="A39" s="22" t="s">
        <v>574</v>
      </c>
      <c r="B39" s="33" t="s">
        <v>599</v>
      </c>
      <c r="C39" s="33" t="s">
        <v>621</v>
      </c>
      <c r="D39" s="33" t="s">
        <v>658</v>
      </c>
      <c r="E39" s="33" t="s">
        <v>659</v>
      </c>
      <c r="F39" s="24" t="s">
        <v>24</v>
      </c>
      <c r="G39" s="41" t="s">
        <v>40</v>
      </c>
      <c r="H39" s="41" t="s">
        <v>26</v>
      </c>
      <c r="I39" s="40" t="s">
        <v>713</v>
      </c>
      <c r="J39" s="23" t="s">
        <v>41</v>
      </c>
      <c r="K39" s="41" t="s">
        <v>99</v>
      </c>
      <c r="L39" s="41" t="s">
        <v>52</v>
      </c>
      <c r="M39" s="33" t="s">
        <v>29</v>
      </c>
      <c r="N39" s="3" t="s">
        <v>120</v>
      </c>
      <c r="O39" s="31" t="s">
        <v>123</v>
      </c>
      <c r="P39" s="31" t="s">
        <v>755</v>
      </c>
      <c r="Q39" s="22" t="s">
        <v>31</v>
      </c>
      <c r="R39" s="23" t="s">
        <v>132</v>
      </c>
      <c r="S39" s="42">
        <v>300255</v>
      </c>
      <c r="T39" s="2" t="s">
        <v>134</v>
      </c>
      <c r="U39" s="43">
        <v>6.9578379999999997</v>
      </c>
      <c r="V39" s="43">
        <v>5.9578380584716797</v>
      </c>
      <c r="W39" s="44">
        <v>0.14957838058471601</v>
      </c>
      <c r="X39" s="45">
        <v>44911.656662464098</v>
      </c>
    </row>
    <row r="40" spans="1:24" x14ac:dyDescent="0.3">
      <c r="A40" s="22" t="s">
        <v>567</v>
      </c>
      <c r="B40" s="33" t="s">
        <v>599</v>
      </c>
      <c r="C40" s="33" t="s">
        <v>611</v>
      </c>
      <c r="D40" s="33" t="s">
        <v>660</v>
      </c>
      <c r="E40" s="33" t="s">
        <v>661</v>
      </c>
      <c r="F40" s="24" t="s">
        <v>24</v>
      </c>
      <c r="G40" s="41" t="s">
        <v>40</v>
      </c>
      <c r="H40" s="41" t="s">
        <v>26</v>
      </c>
      <c r="I40" s="40" t="s">
        <v>191</v>
      </c>
      <c r="J40" s="23" t="s">
        <v>37</v>
      </c>
      <c r="K40" s="41" t="s">
        <v>93</v>
      </c>
      <c r="L40" s="41"/>
      <c r="M40" s="33" t="s">
        <v>29</v>
      </c>
      <c r="N40" s="3" t="s">
        <v>120</v>
      </c>
      <c r="O40" s="31" t="s">
        <v>123</v>
      </c>
      <c r="P40" s="31" t="s">
        <v>756</v>
      </c>
      <c r="Q40" s="22" t="s">
        <v>31</v>
      </c>
      <c r="R40" s="23" t="s">
        <v>132</v>
      </c>
      <c r="S40" s="42">
        <v>300000</v>
      </c>
      <c r="T40" s="2" t="s">
        <v>46</v>
      </c>
      <c r="U40" s="43">
        <v>0.77105959999999996</v>
      </c>
      <c r="V40" s="43">
        <v>-0.22894042730331399</v>
      </c>
      <c r="W40" s="44">
        <v>0</v>
      </c>
      <c r="X40" s="45">
        <v>0</v>
      </c>
    </row>
    <row r="41" spans="1:24" x14ac:dyDescent="0.3">
      <c r="A41" s="22" t="s">
        <v>563</v>
      </c>
      <c r="B41" s="33" t="s">
        <v>614</v>
      </c>
      <c r="C41" s="33" t="s">
        <v>187</v>
      </c>
      <c r="D41" s="33" t="s">
        <v>662</v>
      </c>
      <c r="E41" s="33" t="s">
        <v>663</v>
      </c>
      <c r="F41" s="24" t="s">
        <v>24</v>
      </c>
      <c r="G41" s="41" t="s">
        <v>33</v>
      </c>
      <c r="H41" s="41" t="s">
        <v>26</v>
      </c>
      <c r="I41" s="40" t="s">
        <v>714</v>
      </c>
      <c r="J41" s="23" t="s">
        <v>27</v>
      </c>
      <c r="K41" s="41" t="s">
        <v>114</v>
      </c>
      <c r="L41" s="41" t="s">
        <v>49</v>
      </c>
      <c r="M41" s="33" t="s">
        <v>59</v>
      </c>
      <c r="N41" s="3" t="s">
        <v>36</v>
      </c>
      <c r="O41" s="31" t="s">
        <v>123</v>
      </c>
      <c r="P41" s="31" t="s">
        <v>757</v>
      </c>
      <c r="Q41" s="22" t="s">
        <v>31</v>
      </c>
      <c r="R41" s="23" t="s">
        <v>132</v>
      </c>
      <c r="S41" s="42">
        <v>298800</v>
      </c>
      <c r="T41" s="2" t="s">
        <v>46</v>
      </c>
      <c r="U41" s="43">
        <v>0.84411619999999998</v>
      </c>
      <c r="V41" s="43">
        <v>-0.1558837890625</v>
      </c>
      <c r="W41" s="44">
        <v>1.6882324218750001E-2</v>
      </c>
      <c r="X41" s="45">
        <v>5044.4384765625</v>
      </c>
    </row>
    <row r="42" spans="1:24" x14ac:dyDescent="0.3">
      <c r="A42" s="22" t="s">
        <v>573</v>
      </c>
      <c r="B42" s="33" t="s">
        <v>599</v>
      </c>
      <c r="C42" s="33" t="s">
        <v>603</v>
      </c>
      <c r="D42" s="33" t="s">
        <v>664</v>
      </c>
      <c r="E42" s="33" t="s">
        <v>665</v>
      </c>
      <c r="F42" s="24" t="s">
        <v>24</v>
      </c>
      <c r="G42" s="41" t="s">
        <v>40</v>
      </c>
      <c r="H42" s="41" t="s">
        <v>26</v>
      </c>
      <c r="I42" s="40" t="s">
        <v>715</v>
      </c>
      <c r="J42" s="23" t="s">
        <v>41</v>
      </c>
      <c r="K42" s="41" t="s">
        <v>97</v>
      </c>
      <c r="L42" s="41" t="s">
        <v>28</v>
      </c>
      <c r="M42" s="33" t="s">
        <v>70</v>
      </c>
      <c r="N42" s="3" t="s">
        <v>121</v>
      </c>
      <c r="O42" s="31" t="s">
        <v>123</v>
      </c>
      <c r="P42" s="31" t="s">
        <v>758</v>
      </c>
      <c r="Q42" s="22" t="s">
        <v>31</v>
      </c>
      <c r="R42" s="23" t="s">
        <v>132</v>
      </c>
      <c r="S42" s="42">
        <v>287290</v>
      </c>
      <c r="T42" s="2" t="s">
        <v>32</v>
      </c>
      <c r="U42" s="43">
        <v>0.63756109999999999</v>
      </c>
      <c r="V42" s="43">
        <v>-0.36243891716003401</v>
      </c>
      <c r="W42" s="44">
        <v>0</v>
      </c>
      <c r="X42" s="45">
        <v>0</v>
      </c>
    </row>
    <row r="43" spans="1:24" x14ac:dyDescent="0.3">
      <c r="A43" s="22" t="s">
        <v>580</v>
      </c>
      <c r="B43" s="33" t="s">
        <v>587</v>
      </c>
      <c r="C43" s="33" t="s">
        <v>638</v>
      </c>
      <c r="D43" s="33" t="s">
        <v>666</v>
      </c>
      <c r="E43" s="33" t="s">
        <v>667</v>
      </c>
      <c r="F43" s="24" t="s">
        <v>24</v>
      </c>
      <c r="G43" s="41" t="s">
        <v>33</v>
      </c>
      <c r="H43" s="41" t="s">
        <v>26</v>
      </c>
      <c r="I43" s="40" t="s">
        <v>716</v>
      </c>
      <c r="J43" s="23" t="s">
        <v>27</v>
      </c>
      <c r="K43" s="41" t="s">
        <v>177</v>
      </c>
      <c r="L43" s="41" t="s">
        <v>47</v>
      </c>
      <c r="M43" s="33" t="s">
        <v>70</v>
      </c>
      <c r="N43" s="3" t="s">
        <v>121</v>
      </c>
      <c r="O43" s="31" t="s">
        <v>123</v>
      </c>
      <c r="P43" s="31" t="s">
        <v>759</v>
      </c>
      <c r="Q43" s="22" t="s">
        <v>31</v>
      </c>
      <c r="R43" s="23" t="s">
        <v>132</v>
      </c>
      <c r="S43" s="42">
        <v>264410</v>
      </c>
      <c r="T43" s="2" t="s">
        <v>32</v>
      </c>
      <c r="U43" s="43">
        <v>2.3892212000000002</v>
      </c>
      <c r="V43" s="43">
        <v>1.38922119140625</v>
      </c>
      <c r="W43" s="44">
        <v>0.103892211914062</v>
      </c>
      <c r="X43" s="45">
        <v>27470.139752197199</v>
      </c>
    </row>
    <row r="44" spans="1:24" x14ac:dyDescent="0.3">
      <c r="A44" s="22" t="s">
        <v>584</v>
      </c>
      <c r="B44" s="33" t="s">
        <v>587</v>
      </c>
      <c r="C44" s="33" t="s">
        <v>588</v>
      </c>
      <c r="D44" s="33" t="s">
        <v>668</v>
      </c>
      <c r="E44" s="33" t="s">
        <v>669</v>
      </c>
      <c r="F44" s="24" t="s">
        <v>24</v>
      </c>
      <c r="G44" s="41" t="s">
        <v>86</v>
      </c>
      <c r="H44" s="41" t="s">
        <v>26</v>
      </c>
      <c r="I44" s="40" t="s">
        <v>717</v>
      </c>
      <c r="J44" s="23" t="s">
        <v>41</v>
      </c>
      <c r="K44" s="41" t="s">
        <v>102</v>
      </c>
      <c r="L44" s="41"/>
      <c r="M44" s="33" t="s">
        <v>76</v>
      </c>
      <c r="N44" s="3" t="s">
        <v>120</v>
      </c>
      <c r="O44" s="31" t="s">
        <v>123</v>
      </c>
      <c r="P44" s="31" t="s">
        <v>760</v>
      </c>
      <c r="Q44" s="22" t="s">
        <v>31</v>
      </c>
      <c r="R44" s="23" t="s">
        <v>132</v>
      </c>
      <c r="S44" s="42">
        <v>259850</v>
      </c>
      <c r="T44" s="2" t="s">
        <v>32</v>
      </c>
      <c r="U44" s="43">
        <v>0</v>
      </c>
      <c r="V44" s="43">
        <v>-1</v>
      </c>
      <c r="W44" s="44">
        <v>0</v>
      </c>
      <c r="X44" s="45">
        <v>0</v>
      </c>
    </row>
    <row r="45" spans="1:24" x14ac:dyDescent="0.3">
      <c r="A45" s="22" t="s">
        <v>568</v>
      </c>
      <c r="B45" s="33" t="s">
        <v>599</v>
      </c>
      <c r="C45" s="33" t="s">
        <v>611</v>
      </c>
      <c r="D45" s="33" t="s">
        <v>670</v>
      </c>
      <c r="E45" s="33" t="s">
        <v>671</v>
      </c>
      <c r="F45" s="24" t="s">
        <v>24</v>
      </c>
      <c r="G45" s="41" t="s">
        <v>40</v>
      </c>
      <c r="H45" s="41" t="s">
        <v>26</v>
      </c>
      <c r="I45" s="40" t="s">
        <v>718</v>
      </c>
      <c r="J45" s="23" t="s">
        <v>27</v>
      </c>
      <c r="K45" s="41" t="s">
        <v>177</v>
      </c>
      <c r="L45" s="41" t="s">
        <v>28</v>
      </c>
      <c r="M45" s="33" t="s">
        <v>70</v>
      </c>
      <c r="N45" s="3" t="s">
        <v>121</v>
      </c>
      <c r="O45" s="31" t="s">
        <v>123</v>
      </c>
      <c r="P45" s="31" t="s">
        <v>761</v>
      </c>
      <c r="Q45" s="22" t="s">
        <v>31</v>
      </c>
      <c r="R45" s="23" t="s">
        <v>132</v>
      </c>
      <c r="S45" s="42">
        <v>246420</v>
      </c>
      <c r="T45" s="2" t="s">
        <v>32</v>
      </c>
      <c r="U45" s="43">
        <v>1.4039134</v>
      </c>
      <c r="V45" s="43">
        <v>0.40391337871551503</v>
      </c>
      <c r="W45" s="44">
        <v>4.0391337871551497E-2</v>
      </c>
      <c r="X45" s="45">
        <v>9953.2334783077204</v>
      </c>
    </row>
    <row r="46" spans="1:24" x14ac:dyDescent="0.3">
      <c r="A46" s="22" t="s">
        <v>585</v>
      </c>
      <c r="B46" s="33" t="s">
        <v>599</v>
      </c>
      <c r="C46" s="33" t="s">
        <v>588</v>
      </c>
      <c r="D46" s="33" t="s">
        <v>672</v>
      </c>
      <c r="E46" s="33" t="s">
        <v>673</v>
      </c>
      <c r="F46" s="24" t="s">
        <v>24</v>
      </c>
      <c r="G46" s="41" t="s">
        <v>33</v>
      </c>
      <c r="H46" s="41" t="s">
        <v>26</v>
      </c>
      <c r="I46" s="40" t="s">
        <v>719</v>
      </c>
      <c r="J46" s="23" t="s">
        <v>27</v>
      </c>
      <c r="K46" s="41" t="s">
        <v>127</v>
      </c>
      <c r="L46" s="41" t="s">
        <v>47</v>
      </c>
      <c r="M46" s="33" t="s">
        <v>43</v>
      </c>
      <c r="N46" s="3" t="s">
        <v>44</v>
      </c>
      <c r="O46" s="31" t="s">
        <v>124</v>
      </c>
      <c r="P46" s="31" t="s">
        <v>762</v>
      </c>
      <c r="Q46" s="22" t="s">
        <v>55</v>
      </c>
      <c r="R46" s="23" t="s">
        <v>133</v>
      </c>
      <c r="S46" s="42">
        <v>239100</v>
      </c>
      <c r="T46" s="2" t="s">
        <v>46</v>
      </c>
      <c r="U46" s="43">
        <v>1.6641235000000001</v>
      </c>
      <c r="V46" s="43">
        <v>-2.33587646484375</v>
      </c>
      <c r="W46" s="44">
        <v>0</v>
      </c>
      <c r="X46" s="45">
        <v>0</v>
      </c>
    </row>
    <row r="47" spans="1:24" x14ac:dyDescent="0.3">
      <c r="A47" s="22" t="s">
        <v>549</v>
      </c>
      <c r="B47" s="33" t="s">
        <v>599</v>
      </c>
      <c r="C47" s="33" t="s">
        <v>674</v>
      </c>
      <c r="D47" s="33" t="s">
        <v>675</v>
      </c>
      <c r="E47" s="33" t="s">
        <v>676</v>
      </c>
      <c r="F47" s="24" t="s">
        <v>24</v>
      </c>
      <c r="G47" s="41" t="s">
        <v>25</v>
      </c>
      <c r="H47" s="41" t="s">
        <v>26</v>
      </c>
      <c r="I47" s="40" t="s">
        <v>720</v>
      </c>
      <c r="J47" s="23" t="s">
        <v>175</v>
      </c>
      <c r="K47" s="41" t="s">
        <v>101</v>
      </c>
      <c r="L47" s="41" t="s">
        <v>28</v>
      </c>
      <c r="M47" s="33" t="s">
        <v>70</v>
      </c>
      <c r="N47" s="3" t="s">
        <v>121</v>
      </c>
      <c r="O47" s="31" t="s">
        <v>123</v>
      </c>
      <c r="P47" s="31" t="s">
        <v>763</v>
      </c>
      <c r="Q47" s="22" t="s">
        <v>31</v>
      </c>
      <c r="R47" s="23" t="s">
        <v>132</v>
      </c>
      <c r="S47" s="42">
        <v>237920</v>
      </c>
      <c r="T47" s="2" t="s">
        <v>32</v>
      </c>
      <c r="U47" s="43">
        <v>3.3669707999999998</v>
      </c>
      <c r="V47" s="43">
        <v>2.36697077751159</v>
      </c>
      <c r="W47" s="44">
        <v>0.11</v>
      </c>
      <c r="X47" s="45">
        <v>26171.200000000001</v>
      </c>
    </row>
    <row r="48" spans="1:24" x14ac:dyDescent="0.3">
      <c r="A48" s="22" t="s">
        <v>572</v>
      </c>
      <c r="B48" s="33" t="s">
        <v>599</v>
      </c>
      <c r="C48" s="33" t="s">
        <v>603</v>
      </c>
      <c r="D48" s="33" t="s">
        <v>677</v>
      </c>
      <c r="E48" s="33" t="s">
        <v>678</v>
      </c>
      <c r="F48" s="24" t="s">
        <v>24</v>
      </c>
      <c r="G48" s="41" t="s">
        <v>40</v>
      </c>
      <c r="H48" s="41" t="s">
        <v>26</v>
      </c>
      <c r="I48" s="40" t="s">
        <v>721</v>
      </c>
      <c r="J48" s="23" t="s">
        <v>41</v>
      </c>
      <c r="K48" s="41" t="s">
        <v>109</v>
      </c>
      <c r="L48" s="41" t="s">
        <v>47</v>
      </c>
      <c r="M48" s="33" t="s">
        <v>70</v>
      </c>
      <c r="N48" s="3" t="s">
        <v>121</v>
      </c>
      <c r="O48" s="31" t="s">
        <v>123</v>
      </c>
      <c r="P48" s="31" t="s">
        <v>764</v>
      </c>
      <c r="Q48" s="22" t="s">
        <v>31</v>
      </c>
      <c r="R48" s="23" t="s">
        <v>132</v>
      </c>
      <c r="S48" s="42">
        <v>235750</v>
      </c>
      <c r="T48" s="2" t="s">
        <v>32</v>
      </c>
      <c r="U48" s="43">
        <v>2.1136034000000001</v>
      </c>
      <c r="V48" s="43">
        <v>1.11360335350036</v>
      </c>
      <c r="W48" s="44">
        <v>0.101136033535003</v>
      </c>
      <c r="X48" s="45">
        <v>23842.819905877099</v>
      </c>
    </row>
    <row r="49" spans="1:25" x14ac:dyDescent="0.3">
      <c r="A49" s="22" t="s">
        <v>553</v>
      </c>
      <c r="B49" s="33" t="s">
        <v>679</v>
      </c>
      <c r="C49" s="33" t="s">
        <v>680</v>
      </c>
      <c r="D49" s="33" t="s">
        <v>681</v>
      </c>
      <c r="E49" s="33" t="s">
        <v>682</v>
      </c>
      <c r="F49" s="24" t="s">
        <v>24</v>
      </c>
      <c r="G49" s="41" t="s">
        <v>25</v>
      </c>
      <c r="H49" s="41" t="s">
        <v>26</v>
      </c>
      <c r="I49" s="40" t="s">
        <v>722</v>
      </c>
      <c r="J49" s="23" t="s">
        <v>41</v>
      </c>
      <c r="K49" s="41" t="s">
        <v>104</v>
      </c>
      <c r="L49" s="41" t="s">
        <v>51</v>
      </c>
      <c r="M49" s="33" t="s">
        <v>43</v>
      </c>
      <c r="N49" s="3" t="s">
        <v>44</v>
      </c>
      <c r="O49" s="31" t="s">
        <v>124</v>
      </c>
      <c r="P49" s="31" t="s">
        <v>765</v>
      </c>
      <c r="Q49" s="22" t="s">
        <v>55</v>
      </c>
      <c r="R49" s="23" t="s">
        <v>168</v>
      </c>
      <c r="S49" s="42">
        <v>228000</v>
      </c>
      <c r="T49" s="2" t="s">
        <v>32</v>
      </c>
      <c r="U49" s="43">
        <v>0.17110236000000001</v>
      </c>
      <c r="V49" s="43">
        <v>-2.82889764010906</v>
      </c>
      <c r="W49" s="44">
        <v>0</v>
      </c>
      <c r="X49" s="45">
        <v>0</v>
      </c>
    </row>
    <row r="50" spans="1:25" x14ac:dyDescent="0.3">
      <c r="A50" s="22" t="s">
        <v>552</v>
      </c>
      <c r="B50" s="33" t="s">
        <v>599</v>
      </c>
      <c r="C50" s="33" t="s">
        <v>635</v>
      </c>
      <c r="D50" s="33" t="s">
        <v>683</v>
      </c>
      <c r="E50" s="33" t="s">
        <v>684</v>
      </c>
      <c r="F50" s="24" t="s">
        <v>24</v>
      </c>
      <c r="G50" s="41" t="s">
        <v>25</v>
      </c>
      <c r="H50" s="41" t="s">
        <v>26</v>
      </c>
      <c r="I50" s="40" t="s">
        <v>723</v>
      </c>
      <c r="J50" s="23" t="s">
        <v>41</v>
      </c>
      <c r="K50" s="41" t="s">
        <v>96</v>
      </c>
      <c r="L50" s="41" t="s">
        <v>49</v>
      </c>
      <c r="M50" s="33" t="s">
        <v>527</v>
      </c>
      <c r="N50" s="3" t="s">
        <v>44</v>
      </c>
      <c r="O50" s="31" t="s">
        <v>123</v>
      </c>
      <c r="P50" s="31" t="s">
        <v>766</v>
      </c>
      <c r="Q50" s="22" t="s">
        <v>45</v>
      </c>
      <c r="R50" s="23" t="s">
        <v>133</v>
      </c>
      <c r="S50" s="42">
        <v>215900</v>
      </c>
      <c r="T50" s="2" t="s">
        <v>46</v>
      </c>
      <c r="U50" s="43">
        <v>1.6232175</v>
      </c>
      <c r="V50" s="43">
        <v>-2.3767825365066502</v>
      </c>
      <c r="W50" s="44">
        <v>2.4928698539733798E-2</v>
      </c>
      <c r="X50" s="45">
        <v>5382.1060147285398</v>
      </c>
    </row>
    <row r="51" spans="1:25" x14ac:dyDescent="0.3">
      <c r="A51" s="22" t="s">
        <v>586</v>
      </c>
      <c r="B51" s="33" t="s">
        <v>599</v>
      </c>
      <c r="C51" s="33" t="s">
        <v>588</v>
      </c>
      <c r="D51" s="33" t="s">
        <v>685</v>
      </c>
      <c r="E51" s="33" t="s">
        <v>686</v>
      </c>
      <c r="F51" s="24" t="s">
        <v>24</v>
      </c>
      <c r="G51" s="41" t="s">
        <v>33</v>
      </c>
      <c r="H51" s="41" t="s">
        <v>26</v>
      </c>
      <c r="I51" s="40" t="s">
        <v>724</v>
      </c>
      <c r="J51" s="23" t="s">
        <v>27</v>
      </c>
      <c r="K51" s="41" t="s">
        <v>171</v>
      </c>
      <c r="L51" s="41" t="s">
        <v>61</v>
      </c>
      <c r="M51" s="33" t="s">
        <v>43</v>
      </c>
      <c r="N51" s="3" t="s">
        <v>44</v>
      </c>
      <c r="O51" s="31" t="s">
        <v>123</v>
      </c>
      <c r="P51" s="31" t="s">
        <v>767</v>
      </c>
      <c r="Q51" s="22" t="s">
        <v>45</v>
      </c>
      <c r="R51" s="23" t="s">
        <v>133</v>
      </c>
      <c r="S51" s="42">
        <v>209300</v>
      </c>
      <c r="T51" s="2" t="s">
        <v>46</v>
      </c>
      <c r="U51" s="43">
        <v>4.9008180000000001</v>
      </c>
      <c r="V51" s="43">
        <v>0.90081787109375</v>
      </c>
      <c r="W51" s="44">
        <v>0.31404907226562501</v>
      </c>
      <c r="X51" s="45">
        <v>65730.470825195298</v>
      </c>
    </row>
    <row r="52" spans="1:25" x14ac:dyDescent="0.3">
      <c r="A52" s="22" t="s">
        <v>578</v>
      </c>
      <c r="B52" s="33" t="s">
        <v>591</v>
      </c>
      <c r="C52" s="33" t="s">
        <v>588</v>
      </c>
      <c r="D52" s="33" t="s">
        <v>687</v>
      </c>
      <c r="E52" s="33" t="s">
        <v>688</v>
      </c>
      <c r="F52" s="24" t="s">
        <v>24</v>
      </c>
      <c r="G52" s="41" t="s">
        <v>86</v>
      </c>
      <c r="H52" s="41" t="s">
        <v>26</v>
      </c>
      <c r="I52" s="40" t="s">
        <v>725</v>
      </c>
      <c r="J52" s="23" t="s">
        <v>41</v>
      </c>
      <c r="K52" s="41" t="s">
        <v>113</v>
      </c>
      <c r="L52" s="41" t="s">
        <v>53</v>
      </c>
      <c r="M52" s="33" t="s">
        <v>76</v>
      </c>
      <c r="N52" s="3" t="s">
        <v>120</v>
      </c>
      <c r="O52" s="31" t="s">
        <v>123</v>
      </c>
      <c r="P52" s="31" t="s">
        <v>768</v>
      </c>
      <c r="Q52" s="22" t="s">
        <v>31</v>
      </c>
      <c r="R52" s="23" t="s">
        <v>132</v>
      </c>
      <c r="S52" s="42">
        <v>201500</v>
      </c>
      <c r="T52" s="2" t="s">
        <v>46</v>
      </c>
      <c r="U52" s="43">
        <v>0</v>
      </c>
      <c r="V52" s="43">
        <v>-1</v>
      </c>
      <c r="W52" s="44">
        <v>0</v>
      </c>
      <c r="X52" s="45">
        <v>0</v>
      </c>
    </row>
    <row r="53" spans="1:25" x14ac:dyDescent="0.3">
      <c r="G53" s="71"/>
      <c r="H53" s="71"/>
      <c r="I53" s="70"/>
      <c r="J53" s="71"/>
    </row>
    <row r="54" spans="1:25" x14ac:dyDescent="0.3">
      <c r="A54" s="4" t="s">
        <v>63</v>
      </c>
      <c r="B54" s="4" t="s">
        <v>1</v>
      </c>
      <c r="C54" s="4" t="s">
        <v>64</v>
      </c>
      <c r="D54" s="4" t="s">
        <v>65</v>
      </c>
      <c r="E54" s="4" t="s">
        <v>66</v>
      </c>
    </row>
    <row r="55" spans="1:25" x14ac:dyDescent="0.3">
      <c r="A55" s="4">
        <v>540026</v>
      </c>
      <c r="B55" s="1" t="s">
        <v>769</v>
      </c>
      <c r="C55" s="4" t="s">
        <v>543</v>
      </c>
      <c r="D55" s="1" t="s">
        <v>68</v>
      </c>
      <c r="E55" s="4">
        <v>4</v>
      </c>
      <c r="S55" s="46" t="s">
        <v>1458</v>
      </c>
    </row>
    <row r="56" spans="1:25" x14ac:dyDescent="0.3">
      <c r="A56" s="22" t="s">
        <v>1476</v>
      </c>
      <c r="B56" s="33" t="s">
        <v>599</v>
      </c>
      <c r="C56" s="2" t="s">
        <v>611</v>
      </c>
      <c r="D56" s="33" t="s">
        <v>1477</v>
      </c>
      <c r="E56" s="22" t="s">
        <v>1478</v>
      </c>
      <c r="F56" s="80" t="s">
        <v>24</v>
      </c>
      <c r="G56" s="41" t="s">
        <v>40</v>
      </c>
      <c r="H56" s="41" t="s">
        <v>26</v>
      </c>
      <c r="I56" s="40" t="s">
        <v>1474</v>
      </c>
      <c r="J56" s="23" t="s">
        <v>37</v>
      </c>
      <c r="K56" s="41">
        <v>0</v>
      </c>
      <c r="L56" s="41"/>
      <c r="M56" s="33" t="s">
        <v>60</v>
      </c>
      <c r="N56" s="3" t="s">
        <v>36</v>
      </c>
      <c r="O56" s="31">
        <v>1</v>
      </c>
      <c r="P56" s="31">
        <v>672</v>
      </c>
      <c r="Q56" s="22" t="s">
        <v>31</v>
      </c>
      <c r="R56" s="23" t="s">
        <v>132</v>
      </c>
      <c r="S56" s="42">
        <v>4000000</v>
      </c>
      <c r="T56" s="2" t="s">
        <v>30</v>
      </c>
      <c r="U56" s="43">
        <v>0.3358003</v>
      </c>
      <c r="V56" s="43">
        <v>-1.3283994197845439</v>
      </c>
      <c r="W56" s="44">
        <v>6.7160058021545396E-3</v>
      </c>
      <c r="X56" s="45">
        <v>28000</v>
      </c>
      <c r="Y56" s="79" t="s">
        <v>1479</v>
      </c>
    </row>
    <row r="57" spans="1:25" x14ac:dyDescent="0.3">
      <c r="A57" s="22" t="s">
        <v>1480</v>
      </c>
      <c r="B57" s="33" t="s">
        <v>599</v>
      </c>
      <c r="C57" s="2" t="s">
        <v>611</v>
      </c>
      <c r="D57" s="33" t="s">
        <v>1481</v>
      </c>
      <c r="E57" s="22" t="s">
        <v>1482</v>
      </c>
      <c r="F57" s="80" t="s">
        <v>24</v>
      </c>
      <c r="G57" s="41" t="s">
        <v>25</v>
      </c>
      <c r="H57" s="41" t="s">
        <v>26</v>
      </c>
      <c r="I57" s="40" t="s">
        <v>1475</v>
      </c>
      <c r="J57" s="23" t="s">
        <v>175</v>
      </c>
      <c r="K57" s="41">
        <v>9999</v>
      </c>
      <c r="L57" s="41"/>
      <c r="M57" s="33" t="s">
        <v>60</v>
      </c>
      <c r="N57" s="3" t="s">
        <v>36</v>
      </c>
      <c r="O57" s="31">
        <v>1</v>
      </c>
      <c r="P57" s="31">
        <v>4228</v>
      </c>
      <c r="Q57" s="22" t="s">
        <v>31</v>
      </c>
      <c r="R57" s="23" t="s">
        <v>132</v>
      </c>
      <c r="S57" s="42">
        <v>3000000</v>
      </c>
      <c r="T57" s="2" t="s">
        <v>30</v>
      </c>
      <c r="U57" s="43">
        <v>9.5483349999999995E-2</v>
      </c>
      <c r="V57" s="43">
        <v>-0.90451665222644795</v>
      </c>
      <c r="W57" s="44">
        <v>1.90966695547103E-3</v>
      </c>
      <c r="X57" s="45">
        <v>600000</v>
      </c>
      <c r="Y57" s="79" t="s">
        <v>1479</v>
      </c>
    </row>
    <row r="58" spans="1:25" x14ac:dyDescent="0.3">
      <c r="A58" s="22" t="s">
        <v>1483</v>
      </c>
      <c r="B58" s="33" t="s">
        <v>599</v>
      </c>
      <c r="C58" s="33" t="s">
        <v>603</v>
      </c>
      <c r="D58" s="33" t="s">
        <v>1484</v>
      </c>
      <c r="E58" s="33" t="s">
        <v>1485</v>
      </c>
      <c r="F58" s="80" t="s">
        <v>24</v>
      </c>
      <c r="G58" s="41" t="s">
        <v>33</v>
      </c>
      <c r="H58" s="41" t="s">
        <v>26</v>
      </c>
      <c r="I58" s="40" t="s">
        <v>1472</v>
      </c>
      <c r="J58" s="23" t="s">
        <v>37</v>
      </c>
      <c r="K58" s="41">
        <v>0</v>
      </c>
      <c r="L58" s="41"/>
      <c r="M58" s="33" t="s">
        <v>60</v>
      </c>
      <c r="N58" s="3" t="s">
        <v>36</v>
      </c>
      <c r="O58" s="31">
        <v>1</v>
      </c>
      <c r="P58" s="31">
        <v>928</v>
      </c>
      <c r="Q58" s="22" t="s">
        <v>31</v>
      </c>
      <c r="R58" s="23" t="s">
        <v>132</v>
      </c>
      <c r="S58" s="42">
        <v>2000000</v>
      </c>
      <c r="T58" s="2" t="s">
        <v>30</v>
      </c>
      <c r="U58" s="43">
        <v>0</v>
      </c>
      <c r="V58" s="43">
        <v>-1</v>
      </c>
      <c r="W58" s="44">
        <v>0</v>
      </c>
      <c r="X58" s="45">
        <v>0</v>
      </c>
      <c r="Y58" s="79" t="s">
        <v>1479</v>
      </c>
    </row>
    <row r="59" spans="1:25" x14ac:dyDescent="0.3">
      <c r="A59" s="22" t="s">
        <v>554</v>
      </c>
      <c r="B59" s="33" t="s">
        <v>599</v>
      </c>
      <c r="C59" s="33" t="s">
        <v>600</v>
      </c>
      <c r="D59" s="33" t="s">
        <v>601</v>
      </c>
      <c r="E59" s="33" t="s">
        <v>602</v>
      </c>
      <c r="F59" s="24" t="s">
        <v>24</v>
      </c>
      <c r="G59" s="41" t="s">
        <v>40</v>
      </c>
      <c r="H59" s="41" t="s">
        <v>26</v>
      </c>
      <c r="I59" s="40" t="s">
        <v>693</v>
      </c>
      <c r="J59" s="23" t="s">
        <v>27</v>
      </c>
      <c r="K59" s="41" t="s">
        <v>127</v>
      </c>
      <c r="L59" s="41" t="s">
        <v>526</v>
      </c>
      <c r="M59" s="33" t="s">
        <v>118</v>
      </c>
      <c r="N59" s="3" t="s">
        <v>122</v>
      </c>
      <c r="O59" s="31" t="s">
        <v>124</v>
      </c>
      <c r="P59" s="31" t="s">
        <v>733</v>
      </c>
      <c r="Q59" s="22" t="s">
        <v>31</v>
      </c>
      <c r="R59" s="23" t="s">
        <v>132</v>
      </c>
      <c r="S59" s="42">
        <v>1285200</v>
      </c>
      <c r="T59" s="2" t="s">
        <v>46</v>
      </c>
      <c r="U59" s="43">
        <v>0</v>
      </c>
      <c r="V59" s="43">
        <v>-1</v>
      </c>
      <c r="W59" s="44">
        <v>0</v>
      </c>
      <c r="X59" s="45">
        <v>0</v>
      </c>
    </row>
    <row r="60" spans="1:25" x14ac:dyDescent="0.3">
      <c r="A60" s="22" t="s">
        <v>545</v>
      </c>
      <c r="B60" s="33" t="s">
        <v>599</v>
      </c>
      <c r="C60" s="33" t="s">
        <v>603</v>
      </c>
      <c r="D60" s="33" t="s">
        <v>604</v>
      </c>
      <c r="E60" s="33" t="s">
        <v>605</v>
      </c>
      <c r="F60" s="24" t="s">
        <v>24</v>
      </c>
      <c r="G60" s="41" t="s">
        <v>25</v>
      </c>
      <c r="H60" s="41" t="s">
        <v>26</v>
      </c>
      <c r="I60" s="40" t="s">
        <v>694</v>
      </c>
      <c r="J60" s="23" t="s">
        <v>41</v>
      </c>
      <c r="K60" s="41" t="s">
        <v>153</v>
      </c>
      <c r="L60" s="41"/>
      <c r="M60" s="33" t="s">
        <v>118</v>
      </c>
      <c r="N60" s="3" t="s">
        <v>122</v>
      </c>
      <c r="O60" s="31" t="s">
        <v>123</v>
      </c>
      <c r="P60" s="31" t="s">
        <v>734</v>
      </c>
      <c r="Q60" s="22" t="s">
        <v>31</v>
      </c>
      <c r="R60" s="23" t="s">
        <v>132</v>
      </c>
      <c r="S60" s="42">
        <v>1242267</v>
      </c>
      <c r="T60" s="2" t="s">
        <v>134</v>
      </c>
      <c r="U60" s="43">
        <v>0</v>
      </c>
      <c r="V60" s="43">
        <v>-1</v>
      </c>
      <c r="W60" s="44">
        <v>0</v>
      </c>
      <c r="X60" s="45">
        <v>0</v>
      </c>
    </row>
    <row r="61" spans="1:25" x14ac:dyDescent="0.3">
      <c r="A61" s="22" t="s">
        <v>546</v>
      </c>
      <c r="B61" s="33" t="s">
        <v>599</v>
      </c>
      <c r="C61" s="33" t="s">
        <v>606</v>
      </c>
      <c r="D61" s="33" t="s">
        <v>607</v>
      </c>
      <c r="E61" s="33" t="s">
        <v>608</v>
      </c>
      <c r="F61" s="24" t="s">
        <v>24</v>
      </c>
      <c r="G61" s="41" t="s">
        <v>25</v>
      </c>
      <c r="H61" s="41" t="s">
        <v>26</v>
      </c>
      <c r="I61" s="40" t="s">
        <v>695</v>
      </c>
      <c r="J61" s="23" t="s">
        <v>175</v>
      </c>
      <c r="K61" s="41" t="s">
        <v>135</v>
      </c>
      <c r="L61" s="41"/>
      <c r="M61" s="33" t="s">
        <v>39</v>
      </c>
      <c r="N61" s="3" t="s">
        <v>122</v>
      </c>
      <c r="O61" s="31" t="s">
        <v>123</v>
      </c>
      <c r="P61" s="31" t="s">
        <v>735</v>
      </c>
      <c r="Q61" s="22" t="s">
        <v>31</v>
      </c>
      <c r="R61" s="23" t="s">
        <v>132</v>
      </c>
      <c r="S61" s="42">
        <v>1176608</v>
      </c>
      <c r="T61" s="2" t="s">
        <v>134</v>
      </c>
      <c r="U61" s="43">
        <v>1.4214910999999999</v>
      </c>
      <c r="V61" s="43">
        <v>0.42149114608764598</v>
      </c>
      <c r="W61" s="44">
        <v>4.2149114608764603E-2</v>
      </c>
      <c r="X61" s="45">
        <v>49592.985441589299</v>
      </c>
    </row>
    <row r="62" spans="1:25" x14ac:dyDescent="0.3">
      <c r="A62" s="22" t="s">
        <v>566</v>
      </c>
      <c r="B62" s="33" t="s">
        <v>599</v>
      </c>
      <c r="C62" s="33" t="s">
        <v>611</v>
      </c>
      <c r="D62" s="33" t="s">
        <v>612</v>
      </c>
      <c r="E62" s="33" t="s">
        <v>613</v>
      </c>
      <c r="F62" s="24" t="s">
        <v>24</v>
      </c>
      <c r="G62" s="41" t="s">
        <v>40</v>
      </c>
      <c r="H62" s="41" t="s">
        <v>26</v>
      </c>
      <c r="I62" s="40" t="s">
        <v>191</v>
      </c>
      <c r="J62" s="23" t="s">
        <v>37</v>
      </c>
      <c r="K62" s="41" t="s">
        <v>93</v>
      </c>
      <c r="L62" s="41"/>
      <c r="M62" s="33" t="s">
        <v>29</v>
      </c>
      <c r="N62" s="3" t="s">
        <v>120</v>
      </c>
      <c r="O62" s="31" t="s">
        <v>123</v>
      </c>
      <c r="P62" s="31" t="s">
        <v>737</v>
      </c>
      <c r="Q62" s="22" t="s">
        <v>31</v>
      </c>
      <c r="R62" s="23" t="s">
        <v>132</v>
      </c>
      <c r="S62" s="42">
        <v>750000</v>
      </c>
      <c r="T62" s="2" t="s">
        <v>46</v>
      </c>
      <c r="U62" s="43">
        <v>4.3121147000000004</v>
      </c>
      <c r="V62" s="43">
        <v>3.3121147155761701</v>
      </c>
      <c r="W62" s="44">
        <v>0.13312114715576101</v>
      </c>
      <c r="X62" s="45">
        <v>99840.860366821304</v>
      </c>
    </row>
    <row r="63" spans="1:25" x14ac:dyDescent="0.3">
      <c r="A63" s="22" t="s">
        <v>565</v>
      </c>
      <c r="B63" s="33" t="s">
        <v>599</v>
      </c>
      <c r="C63" s="33" t="s">
        <v>611</v>
      </c>
      <c r="D63" s="33" t="s">
        <v>617</v>
      </c>
      <c r="E63" s="33" t="s">
        <v>618</v>
      </c>
      <c r="F63" s="24" t="s">
        <v>24</v>
      </c>
      <c r="G63" s="41" t="s">
        <v>40</v>
      </c>
      <c r="H63" s="41" t="s">
        <v>26</v>
      </c>
      <c r="I63" s="40" t="s">
        <v>191</v>
      </c>
      <c r="J63" s="23" t="s">
        <v>37</v>
      </c>
      <c r="K63" s="41" t="s">
        <v>93</v>
      </c>
      <c r="L63" s="41"/>
      <c r="M63" s="33" t="s">
        <v>29</v>
      </c>
      <c r="N63" s="3" t="s">
        <v>120</v>
      </c>
      <c r="O63" s="31" t="s">
        <v>123</v>
      </c>
      <c r="P63" s="31" t="s">
        <v>188</v>
      </c>
      <c r="Q63" s="22" t="s">
        <v>31</v>
      </c>
      <c r="R63" s="23" t="s">
        <v>132</v>
      </c>
      <c r="S63" s="42">
        <v>611294</v>
      </c>
      <c r="T63" s="2" t="s">
        <v>134</v>
      </c>
      <c r="U63" s="43">
        <v>4.7753177000000004</v>
      </c>
      <c r="V63" s="43">
        <v>3.77531766891479</v>
      </c>
      <c r="W63" s="44">
        <v>0.13775317668914699</v>
      </c>
      <c r="X63" s="45">
        <v>84207.690391016004</v>
      </c>
    </row>
    <row r="64" spans="1:25" x14ac:dyDescent="0.3">
      <c r="A64" s="22" t="s">
        <v>544</v>
      </c>
      <c r="B64" s="33" t="s">
        <v>599</v>
      </c>
      <c r="C64" s="33" t="s">
        <v>186</v>
      </c>
      <c r="D64" s="33" t="s">
        <v>619</v>
      </c>
      <c r="E64" s="33" t="s">
        <v>620</v>
      </c>
      <c r="F64" s="24" t="s">
        <v>24</v>
      </c>
      <c r="G64" s="41" t="s">
        <v>57</v>
      </c>
      <c r="H64" s="41" t="s">
        <v>26</v>
      </c>
      <c r="I64" s="40" t="s">
        <v>697</v>
      </c>
      <c r="J64" s="23" t="s">
        <v>175</v>
      </c>
      <c r="K64" s="41" t="s">
        <v>108</v>
      </c>
      <c r="L64" s="41" t="s">
        <v>34</v>
      </c>
      <c r="M64" s="33" t="s">
        <v>59</v>
      </c>
      <c r="N64" s="3" t="s">
        <v>36</v>
      </c>
      <c r="O64" s="31" t="s">
        <v>123</v>
      </c>
      <c r="P64" s="31" t="s">
        <v>739</v>
      </c>
      <c r="Q64" s="22" t="s">
        <v>31</v>
      </c>
      <c r="R64" s="23" t="s">
        <v>132</v>
      </c>
      <c r="S64" s="42">
        <v>570700</v>
      </c>
      <c r="T64" s="2" t="s">
        <v>46</v>
      </c>
      <c r="U64" s="43">
        <v>0.40551757999999999</v>
      </c>
      <c r="V64" s="43">
        <v>-0.594482421875</v>
      </c>
      <c r="W64" s="44">
        <v>8.1103515624999997E-3</v>
      </c>
      <c r="X64" s="45">
        <v>4628.57763671875</v>
      </c>
    </row>
    <row r="65" spans="1:24" x14ac:dyDescent="0.3">
      <c r="A65" s="22" t="s">
        <v>575</v>
      </c>
      <c r="B65" s="33" t="s">
        <v>599</v>
      </c>
      <c r="C65" s="33" t="s">
        <v>621</v>
      </c>
      <c r="D65" s="33" t="s">
        <v>622</v>
      </c>
      <c r="E65" s="33" t="s">
        <v>623</v>
      </c>
      <c r="F65" s="24" t="s">
        <v>24</v>
      </c>
      <c r="G65" s="41" t="s">
        <v>40</v>
      </c>
      <c r="H65" s="41" t="s">
        <v>26</v>
      </c>
      <c r="I65" s="40" t="s">
        <v>698</v>
      </c>
      <c r="J65" s="23" t="s">
        <v>27</v>
      </c>
      <c r="K65" s="41" t="s">
        <v>90</v>
      </c>
      <c r="L65" s="41" t="s">
        <v>28</v>
      </c>
      <c r="M65" s="33" t="s">
        <v>72</v>
      </c>
      <c r="N65" s="3" t="s">
        <v>119</v>
      </c>
      <c r="O65" s="31" t="s">
        <v>123</v>
      </c>
      <c r="P65" s="31" t="s">
        <v>536</v>
      </c>
      <c r="Q65" s="22" t="s">
        <v>31</v>
      </c>
      <c r="R65" s="23" t="s">
        <v>132</v>
      </c>
      <c r="S65" s="42">
        <v>490100</v>
      </c>
      <c r="T65" s="2" t="s">
        <v>46</v>
      </c>
      <c r="U65" s="43">
        <v>0.45344958000000002</v>
      </c>
      <c r="V65" s="43">
        <v>-0.54655042290687506</v>
      </c>
      <c r="W65" s="44">
        <v>0</v>
      </c>
      <c r="X65" s="45">
        <v>0</v>
      </c>
    </row>
    <row r="66" spans="1:24" x14ac:dyDescent="0.3">
      <c r="A66" s="22" t="s">
        <v>550</v>
      </c>
      <c r="B66" s="33" t="s">
        <v>599</v>
      </c>
      <c r="C66" s="33" t="s">
        <v>624</v>
      </c>
      <c r="D66" s="33" t="s">
        <v>625</v>
      </c>
      <c r="E66" s="33" t="s">
        <v>626</v>
      </c>
      <c r="F66" s="24" t="s">
        <v>24</v>
      </c>
      <c r="G66" s="41" t="s">
        <v>25</v>
      </c>
      <c r="H66" s="41" t="s">
        <v>26</v>
      </c>
      <c r="I66" s="40" t="s">
        <v>699</v>
      </c>
      <c r="J66" s="23" t="s">
        <v>37</v>
      </c>
      <c r="K66" s="41" t="s">
        <v>93</v>
      </c>
      <c r="L66" s="41"/>
      <c r="M66" s="33" t="s">
        <v>70</v>
      </c>
      <c r="N66" s="3" t="s">
        <v>121</v>
      </c>
      <c r="O66" s="31" t="s">
        <v>123</v>
      </c>
      <c r="P66" s="31" t="s">
        <v>740</v>
      </c>
      <c r="Q66" s="22" t="s">
        <v>31</v>
      </c>
      <c r="R66" s="23" t="s">
        <v>132</v>
      </c>
      <c r="S66" s="42">
        <v>486910</v>
      </c>
      <c r="T66" s="2" t="s">
        <v>32</v>
      </c>
      <c r="U66" s="43">
        <v>1.0872847000000001</v>
      </c>
      <c r="V66" s="43">
        <v>8.7284684181213296E-2</v>
      </c>
      <c r="W66" s="44">
        <v>8.7284684181213306E-3</v>
      </c>
      <c r="X66" s="45">
        <v>4249.9785574674597</v>
      </c>
    </row>
    <row r="67" spans="1:24" x14ac:dyDescent="0.3">
      <c r="A67" s="22" t="s">
        <v>559</v>
      </c>
      <c r="B67" s="33" t="s">
        <v>599</v>
      </c>
      <c r="C67" s="33" t="s">
        <v>588</v>
      </c>
      <c r="D67" s="33" t="s">
        <v>627</v>
      </c>
      <c r="E67" s="33" t="s">
        <v>628</v>
      </c>
      <c r="F67" s="24" t="s">
        <v>24</v>
      </c>
      <c r="G67" s="41" t="s">
        <v>33</v>
      </c>
      <c r="H67" s="41" t="s">
        <v>69</v>
      </c>
      <c r="I67" s="40" t="s">
        <v>700</v>
      </c>
      <c r="J67" s="23" t="s">
        <v>41</v>
      </c>
      <c r="K67" s="41" t="s">
        <v>726</v>
      </c>
      <c r="L67" s="41" t="s">
        <v>49</v>
      </c>
      <c r="M67" s="33" t="s">
        <v>74</v>
      </c>
      <c r="N67" s="3" t="s">
        <v>44</v>
      </c>
      <c r="O67" s="31" t="s">
        <v>125</v>
      </c>
      <c r="P67" s="31" t="s">
        <v>741</v>
      </c>
      <c r="Q67" s="22" t="s">
        <v>45</v>
      </c>
      <c r="R67" s="23" t="s">
        <v>133</v>
      </c>
      <c r="S67" s="42">
        <v>477000</v>
      </c>
      <c r="T67" s="2" t="s">
        <v>46</v>
      </c>
      <c r="U67" s="43">
        <v>0</v>
      </c>
      <c r="V67" s="43">
        <v>-4</v>
      </c>
      <c r="W67" s="44">
        <v>0</v>
      </c>
      <c r="X67" s="45">
        <v>0</v>
      </c>
    </row>
    <row r="68" spans="1:24" x14ac:dyDescent="0.3">
      <c r="A68" s="22" t="s">
        <v>569</v>
      </c>
      <c r="B68" s="33" t="s">
        <v>599</v>
      </c>
      <c r="C68" s="33" t="s">
        <v>588</v>
      </c>
      <c r="D68" s="33" t="s">
        <v>629</v>
      </c>
      <c r="E68" s="33" t="s">
        <v>630</v>
      </c>
      <c r="F68" s="24" t="s">
        <v>24</v>
      </c>
      <c r="G68" s="41" t="s">
        <v>86</v>
      </c>
      <c r="H68" s="41" t="s">
        <v>26</v>
      </c>
      <c r="I68" s="40" t="s">
        <v>701</v>
      </c>
      <c r="J68" s="23" t="s">
        <v>41</v>
      </c>
      <c r="K68" s="41" t="s">
        <v>515</v>
      </c>
      <c r="L68" s="41" t="s">
        <v>47</v>
      </c>
      <c r="M68" s="33" t="s">
        <v>72</v>
      </c>
      <c r="N68" s="3" t="s">
        <v>119</v>
      </c>
      <c r="O68" s="31" t="s">
        <v>123</v>
      </c>
      <c r="P68" s="31" t="s">
        <v>742</v>
      </c>
      <c r="Q68" s="22" t="s">
        <v>31</v>
      </c>
      <c r="R68" s="23" t="s">
        <v>132</v>
      </c>
      <c r="S68" s="42">
        <v>475800</v>
      </c>
      <c r="T68" s="2" t="s">
        <v>46</v>
      </c>
      <c r="U68" s="43">
        <v>0</v>
      </c>
      <c r="V68" s="43">
        <v>-1</v>
      </c>
      <c r="W68" s="44">
        <v>0</v>
      </c>
      <c r="X68" s="45">
        <v>0</v>
      </c>
    </row>
    <row r="69" spans="1:24" x14ac:dyDescent="0.3">
      <c r="A69" s="22" t="s">
        <v>557</v>
      </c>
      <c r="B69" s="33" t="s">
        <v>599</v>
      </c>
      <c r="C69" s="33" t="s">
        <v>600</v>
      </c>
      <c r="D69" s="33" t="s">
        <v>631</v>
      </c>
      <c r="E69" s="33" t="s">
        <v>632</v>
      </c>
      <c r="F69" s="24" t="s">
        <v>24</v>
      </c>
      <c r="G69" s="41" t="s">
        <v>40</v>
      </c>
      <c r="H69" s="41" t="s">
        <v>26</v>
      </c>
      <c r="I69" s="40" t="s">
        <v>702</v>
      </c>
      <c r="J69" s="23" t="s">
        <v>41</v>
      </c>
      <c r="K69" s="41" t="s">
        <v>89</v>
      </c>
      <c r="L69" s="41" t="s">
        <v>28</v>
      </c>
      <c r="M69" s="33" t="s">
        <v>70</v>
      </c>
      <c r="N69" s="3" t="s">
        <v>121</v>
      </c>
      <c r="O69" s="31" t="s">
        <v>123</v>
      </c>
      <c r="P69" s="31" t="s">
        <v>743</v>
      </c>
      <c r="Q69" s="22" t="s">
        <v>31</v>
      </c>
      <c r="R69" s="23" t="s">
        <v>132</v>
      </c>
      <c r="S69" s="42">
        <v>430420</v>
      </c>
      <c r="T69" s="2" t="s">
        <v>32</v>
      </c>
      <c r="U69" s="43">
        <v>0</v>
      </c>
      <c r="V69" s="43">
        <v>-1</v>
      </c>
      <c r="W69" s="44">
        <v>0</v>
      </c>
      <c r="X69" s="45">
        <v>0</v>
      </c>
    </row>
    <row r="70" spans="1:24" x14ac:dyDescent="0.3">
      <c r="A70" s="22" t="s">
        <v>570</v>
      </c>
      <c r="B70" s="33" t="s">
        <v>599</v>
      </c>
      <c r="C70" s="33" t="s">
        <v>603</v>
      </c>
      <c r="D70" s="33" t="s">
        <v>633</v>
      </c>
      <c r="E70" s="33" t="s">
        <v>634</v>
      </c>
      <c r="F70" s="24" t="s">
        <v>24</v>
      </c>
      <c r="G70" s="41" t="s">
        <v>33</v>
      </c>
      <c r="H70" s="41" t="s">
        <v>26</v>
      </c>
      <c r="I70" s="40" t="s">
        <v>703</v>
      </c>
      <c r="J70" s="23" t="s">
        <v>37</v>
      </c>
      <c r="K70" s="41" t="s">
        <v>93</v>
      </c>
      <c r="L70" s="41"/>
      <c r="M70" s="33" t="s">
        <v>70</v>
      </c>
      <c r="N70" s="3" t="s">
        <v>121</v>
      </c>
      <c r="O70" s="31" t="s">
        <v>123</v>
      </c>
      <c r="P70" s="31" t="s">
        <v>744</v>
      </c>
      <c r="Q70" s="22" t="s">
        <v>31</v>
      </c>
      <c r="R70" s="23" t="s">
        <v>132</v>
      </c>
      <c r="S70" s="42">
        <v>428600</v>
      </c>
      <c r="T70" s="2" t="s">
        <v>32</v>
      </c>
      <c r="U70" s="43">
        <v>0</v>
      </c>
      <c r="V70" s="43">
        <v>-1</v>
      </c>
      <c r="W70" s="44">
        <v>0</v>
      </c>
      <c r="X70" s="45">
        <v>0</v>
      </c>
    </row>
    <row r="71" spans="1:24" x14ac:dyDescent="0.3">
      <c r="A71" s="22" t="s">
        <v>547</v>
      </c>
      <c r="B71" s="33" t="s">
        <v>599</v>
      </c>
      <c r="C71" s="33" t="s">
        <v>635</v>
      </c>
      <c r="D71" s="33" t="s">
        <v>636</v>
      </c>
      <c r="E71" s="33" t="s">
        <v>637</v>
      </c>
      <c r="F71" s="24" t="s">
        <v>24</v>
      </c>
      <c r="G71" s="41" t="s">
        <v>25</v>
      </c>
      <c r="H71" s="41" t="s">
        <v>26</v>
      </c>
      <c r="I71" s="40" t="s">
        <v>443</v>
      </c>
      <c r="J71" s="23" t="s">
        <v>37</v>
      </c>
      <c r="K71" s="41" t="s">
        <v>93</v>
      </c>
      <c r="L71" s="41"/>
      <c r="M71" s="33" t="s">
        <v>54</v>
      </c>
      <c r="N71" s="3" t="s">
        <v>36</v>
      </c>
      <c r="O71" s="31" t="s">
        <v>123</v>
      </c>
      <c r="P71" s="31" t="s">
        <v>745</v>
      </c>
      <c r="Q71" s="22" t="s">
        <v>31</v>
      </c>
      <c r="R71" s="23" t="s">
        <v>132</v>
      </c>
      <c r="S71" s="42">
        <v>407788</v>
      </c>
      <c r="T71" s="2" t="s">
        <v>134</v>
      </c>
      <c r="U71" s="43">
        <v>2.8576546</v>
      </c>
      <c r="V71" s="43">
        <v>1.8576545715332</v>
      </c>
      <c r="W71" s="44">
        <v>0.107153091430664</v>
      </c>
      <c r="X71" s="45">
        <v>43695.744848327602</v>
      </c>
    </row>
    <row r="72" spans="1:24" x14ac:dyDescent="0.3">
      <c r="A72" s="22" t="s">
        <v>551</v>
      </c>
      <c r="B72" s="33" t="s">
        <v>599</v>
      </c>
      <c r="C72" s="33" t="s">
        <v>643</v>
      </c>
      <c r="D72" s="33" t="s">
        <v>644</v>
      </c>
      <c r="E72" s="33" t="s">
        <v>645</v>
      </c>
      <c r="F72" s="24" t="s">
        <v>24</v>
      </c>
      <c r="G72" s="41" t="s">
        <v>25</v>
      </c>
      <c r="H72" s="41" t="s">
        <v>26</v>
      </c>
      <c r="I72" s="40" t="s">
        <v>706</v>
      </c>
      <c r="J72" s="23" t="s">
        <v>175</v>
      </c>
      <c r="K72" s="41" t="s">
        <v>139</v>
      </c>
      <c r="L72" s="41" t="s">
        <v>47</v>
      </c>
      <c r="M72" s="33" t="s">
        <v>70</v>
      </c>
      <c r="N72" s="3" t="s">
        <v>121</v>
      </c>
      <c r="O72" s="31" t="s">
        <v>123</v>
      </c>
      <c r="P72" s="31" t="s">
        <v>748</v>
      </c>
      <c r="Q72" s="22" t="s">
        <v>31</v>
      </c>
      <c r="R72" s="23" t="s">
        <v>132</v>
      </c>
      <c r="S72" s="42">
        <v>367880</v>
      </c>
      <c r="T72" s="2" t="s">
        <v>32</v>
      </c>
      <c r="U72" s="43">
        <v>0.47605832999999997</v>
      </c>
      <c r="V72" s="43">
        <v>-0.52394166588783198</v>
      </c>
      <c r="W72" s="44">
        <v>0</v>
      </c>
      <c r="X72" s="45">
        <v>0</v>
      </c>
    </row>
    <row r="73" spans="1:24" x14ac:dyDescent="0.3">
      <c r="A73" s="22" t="s">
        <v>564</v>
      </c>
      <c r="B73" s="33" t="s">
        <v>599</v>
      </c>
      <c r="C73" s="33" t="s">
        <v>611</v>
      </c>
      <c r="D73" s="33" t="s">
        <v>648</v>
      </c>
      <c r="E73" s="33" t="s">
        <v>649</v>
      </c>
      <c r="F73" s="24" t="s">
        <v>24</v>
      </c>
      <c r="G73" s="41" t="s">
        <v>40</v>
      </c>
      <c r="H73" s="41" t="s">
        <v>26</v>
      </c>
      <c r="I73" s="40" t="s">
        <v>708</v>
      </c>
      <c r="J73" s="23" t="s">
        <v>41</v>
      </c>
      <c r="K73" s="41" t="s">
        <v>524</v>
      </c>
      <c r="L73" s="41" t="s">
        <v>47</v>
      </c>
      <c r="M73" s="33" t="s">
        <v>70</v>
      </c>
      <c r="N73" s="3" t="s">
        <v>121</v>
      </c>
      <c r="O73" s="31" t="s">
        <v>123</v>
      </c>
      <c r="P73" s="31" t="s">
        <v>750</v>
      </c>
      <c r="Q73" s="22" t="s">
        <v>31</v>
      </c>
      <c r="R73" s="23" t="s">
        <v>132</v>
      </c>
      <c r="S73" s="42">
        <v>332840</v>
      </c>
      <c r="T73" s="2" t="s">
        <v>32</v>
      </c>
      <c r="U73" s="43">
        <v>4.0577335000000003</v>
      </c>
      <c r="V73" s="43">
        <v>3.0577335357665998</v>
      </c>
      <c r="W73" s="44">
        <v>0.11057733535766599</v>
      </c>
      <c r="X73" s="45">
        <v>36804.560300445497</v>
      </c>
    </row>
    <row r="74" spans="1:24" x14ac:dyDescent="0.3">
      <c r="A74" s="22" t="s">
        <v>571</v>
      </c>
      <c r="B74" s="33" t="s">
        <v>599</v>
      </c>
      <c r="C74" s="33" t="s">
        <v>603</v>
      </c>
      <c r="D74" s="33" t="s">
        <v>650</v>
      </c>
      <c r="E74" s="33" t="s">
        <v>651</v>
      </c>
      <c r="F74" s="24" t="s">
        <v>24</v>
      </c>
      <c r="G74" s="41" t="s">
        <v>40</v>
      </c>
      <c r="H74" s="41" t="s">
        <v>26</v>
      </c>
      <c r="I74" s="40" t="s">
        <v>709</v>
      </c>
      <c r="J74" s="23" t="s">
        <v>27</v>
      </c>
      <c r="K74" s="41" t="s">
        <v>138</v>
      </c>
      <c r="L74" s="41"/>
      <c r="M74" s="33" t="s">
        <v>76</v>
      </c>
      <c r="N74" s="3" t="s">
        <v>120</v>
      </c>
      <c r="O74" s="31" t="s">
        <v>123</v>
      </c>
      <c r="P74" s="31" t="s">
        <v>751</v>
      </c>
      <c r="Q74" s="22" t="s">
        <v>31</v>
      </c>
      <c r="R74" s="23" t="s">
        <v>132</v>
      </c>
      <c r="S74" s="42">
        <v>329970</v>
      </c>
      <c r="T74" s="2" t="s">
        <v>32</v>
      </c>
      <c r="U74" s="43">
        <v>0.78375479999999997</v>
      </c>
      <c r="V74" s="43">
        <v>-0.21624517440795801</v>
      </c>
      <c r="W74" s="44">
        <v>0</v>
      </c>
      <c r="X74" s="45">
        <v>0</v>
      </c>
    </row>
    <row r="75" spans="1:24" x14ac:dyDescent="0.3">
      <c r="A75" s="22" t="s">
        <v>576</v>
      </c>
      <c r="B75" s="33" t="s">
        <v>599</v>
      </c>
      <c r="C75" s="33" t="s">
        <v>621</v>
      </c>
      <c r="D75" s="33" t="s">
        <v>654</v>
      </c>
      <c r="E75" s="33" t="s">
        <v>655</v>
      </c>
      <c r="F75" s="24" t="s">
        <v>24</v>
      </c>
      <c r="G75" s="41" t="s">
        <v>40</v>
      </c>
      <c r="H75" s="41" t="s">
        <v>26</v>
      </c>
      <c r="I75" s="40" t="s">
        <v>711</v>
      </c>
      <c r="J75" s="23" t="s">
        <v>41</v>
      </c>
      <c r="K75" s="41" t="s">
        <v>99</v>
      </c>
      <c r="L75" s="41"/>
      <c r="M75" s="33" t="s">
        <v>76</v>
      </c>
      <c r="N75" s="3" t="s">
        <v>120</v>
      </c>
      <c r="O75" s="31" t="s">
        <v>123</v>
      </c>
      <c r="P75" s="31" t="s">
        <v>753</v>
      </c>
      <c r="Q75" s="22" t="s">
        <v>31</v>
      </c>
      <c r="R75" s="23" t="s">
        <v>132</v>
      </c>
      <c r="S75" s="42">
        <v>312900</v>
      </c>
      <c r="T75" s="2" t="s">
        <v>46</v>
      </c>
      <c r="U75" s="43">
        <v>1.1315067000000001</v>
      </c>
      <c r="V75" s="43">
        <v>0.13150668144225999</v>
      </c>
      <c r="W75" s="44">
        <v>9.2054677009582499E-3</v>
      </c>
      <c r="X75" s="45">
        <v>2880.3908436298302</v>
      </c>
    </row>
    <row r="76" spans="1:24" x14ac:dyDescent="0.3">
      <c r="A76" s="22" t="s">
        <v>574</v>
      </c>
      <c r="B76" s="33" t="s">
        <v>599</v>
      </c>
      <c r="C76" s="33" t="s">
        <v>621</v>
      </c>
      <c r="D76" s="33" t="s">
        <v>658</v>
      </c>
      <c r="E76" s="33" t="s">
        <v>659</v>
      </c>
      <c r="F76" s="24" t="s">
        <v>24</v>
      </c>
      <c r="G76" s="41" t="s">
        <v>40</v>
      </c>
      <c r="H76" s="41" t="s">
        <v>26</v>
      </c>
      <c r="I76" s="40" t="s">
        <v>713</v>
      </c>
      <c r="J76" s="23" t="s">
        <v>41</v>
      </c>
      <c r="K76" s="41" t="s">
        <v>99</v>
      </c>
      <c r="L76" s="41" t="s">
        <v>52</v>
      </c>
      <c r="M76" s="33" t="s">
        <v>29</v>
      </c>
      <c r="N76" s="3" t="s">
        <v>120</v>
      </c>
      <c r="O76" s="31" t="s">
        <v>123</v>
      </c>
      <c r="P76" s="31" t="s">
        <v>755</v>
      </c>
      <c r="Q76" s="22" t="s">
        <v>31</v>
      </c>
      <c r="R76" s="23" t="s">
        <v>132</v>
      </c>
      <c r="S76" s="42">
        <v>300255</v>
      </c>
      <c r="T76" s="2" t="s">
        <v>134</v>
      </c>
      <c r="U76" s="43">
        <v>6.9578379999999997</v>
      </c>
      <c r="V76" s="43">
        <v>5.9578380584716797</v>
      </c>
      <c r="W76" s="44">
        <v>0.14957838058471601</v>
      </c>
      <c r="X76" s="45">
        <v>44911.656662464098</v>
      </c>
    </row>
    <row r="77" spans="1:24" x14ac:dyDescent="0.3">
      <c r="A77" s="22" t="s">
        <v>567</v>
      </c>
      <c r="B77" s="33" t="s">
        <v>599</v>
      </c>
      <c r="C77" s="33" t="s">
        <v>611</v>
      </c>
      <c r="D77" s="33" t="s">
        <v>660</v>
      </c>
      <c r="E77" s="33" t="s">
        <v>661</v>
      </c>
      <c r="F77" s="24" t="s">
        <v>24</v>
      </c>
      <c r="G77" s="41" t="s">
        <v>40</v>
      </c>
      <c r="H77" s="41" t="s">
        <v>26</v>
      </c>
      <c r="I77" s="40" t="s">
        <v>191</v>
      </c>
      <c r="J77" s="23" t="s">
        <v>37</v>
      </c>
      <c r="K77" s="41" t="s">
        <v>93</v>
      </c>
      <c r="L77" s="41"/>
      <c r="M77" s="33" t="s">
        <v>29</v>
      </c>
      <c r="N77" s="3" t="s">
        <v>120</v>
      </c>
      <c r="O77" s="31" t="s">
        <v>123</v>
      </c>
      <c r="P77" s="31" t="s">
        <v>756</v>
      </c>
      <c r="Q77" s="22" t="s">
        <v>31</v>
      </c>
      <c r="R77" s="23" t="s">
        <v>132</v>
      </c>
      <c r="S77" s="42">
        <v>300000</v>
      </c>
      <c r="T77" s="2" t="s">
        <v>46</v>
      </c>
      <c r="U77" s="43">
        <v>0.77105959999999996</v>
      </c>
      <c r="V77" s="43">
        <v>-0.22894042730331399</v>
      </c>
      <c r="W77" s="44">
        <v>0</v>
      </c>
      <c r="X77" s="45">
        <v>0</v>
      </c>
    </row>
    <row r="79" spans="1:24" x14ac:dyDescent="0.3">
      <c r="A79" s="4" t="s">
        <v>63</v>
      </c>
      <c r="B79" s="4" t="s">
        <v>1</v>
      </c>
      <c r="C79" s="4" t="s">
        <v>64</v>
      </c>
      <c r="D79" s="4" t="s">
        <v>65</v>
      </c>
      <c r="E79" s="4" t="s">
        <v>66</v>
      </c>
    </row>
    <row r="80" spans="1:24" x14ac:dyDescent="0.3">
      <c r="A80" s="4">
        <v>540294</v>
      </c>
      <c r="B80" s="1" t="s">
        <v>770</v>
      </c>
      <c r="C80" s="4" t="s">
        <v>543</v>
      </c>
      <c r="D80" s="1" t="s">
        <v>67</v>
      </c>
      <c r="E80" s="4">
        <v>4</v>
      </c>
      <c r="S80" s="46" t="s">
        <v>179</v>
      </c>
    </row>
    <row r="81" spans="1:24" x14ac:dyDescent="0.3">
      <c r="A81" s="22" t="s">
        <v>562</v>
      </c>
      <c r="B81" s="33" t="s">
        <v>614</v>
      </c>
      <c r="C81" s="33" t="s">
        <v>187</v>
      </c>
      <c r="D81" s="33" t="s">
        <v>615</v>
      </c>
      <c r="E81" s="33" t="s">
        <v>616</v>
      </c>
      <c r="F81" s="24" t="s">
        <v>24</v>
      </c>
      <c r="G81" s="41" t="s">
        <v>33</v>
      </c>
      <c r="H81" s="41" t="s">
        <v>26</v>
      </c>
      <c r="I81" s="40" t="s">
        <v>696</v>
      </c>
      <c r="J81" s="23" t="s">
        <v>41</v>
      </c>
      <c r="K81" s="41" t="s">
        <v>145</v>
      </c>
      <c r="L81" s="41" t="s">
        <v>52</v>
      </c>
      <c r="M81" s="33" t="s">
        <v>50</v>
      </c>
      <c r="N81" s="3" t="s">
        <v>36</v>
      </c>
      <c r="O81" s="31" t="s">
        <v>123</v>
      </c>
      <c r="P81" s="31" t="s">
        <v>738</v>
      </c>
      <c r="Q81" s="22" t="s">
        <v>31</v>
      </c>
      <c r="R81" s="23" t="s">
        <v>132</v>
      </c>
      <c r="S81" s="42">
        <v>653400</v>
      </c>
      <c r="T81" s="2" t="s">
        <v>46</v>
      </c>
      <c r="U81" s="43">
        <v>1.8220825</v>
      </c>
      <c r="V81" s="43">
        <v>0.82208251953125</v>
      </c>
      <c r="W81" s="44">
        <v>7.5766601562499897E-2</v>
      </c>
      <c r="X81" s="45">
        <v>49505.897460937398</v>
      </c>
    </row>
    <row r="82" spans="1:24" x14ac:dyDescent="0.3">
      <c r="A82" s="22" t="s">
        <v>548</v>
      </c>
      <c r="B82" s="33" t="s">
        <v>614</v>
      </c>
      <c r="C82" s="33" t="s">
        <v>588</v>
      </c>
      <c r="D82" s="33" t="s">
        <v>652</v>
      </c>
      <c r="E82" s="33" t="s">
        <v>653</v>
      </c>
      <c r="F82" s="24" t="s">
        <v>24</v>
      </c>
      <c r="G82" s="41" t="s">
        <v>57</v>
      </c>
      <c r="H82" s="41" t="s">
        <v>26</v>
      </c>
      <c r="I82" s="40" t="s">
        <v>710</v>
      </c>
      <c r="J82" s="23" t="s">
        <v>41</v>
      </c>
      <c r="K82" s="41" t="s">
        <v>519</v>
      </c>
      <c r="L82" s="41" t="s">
        <v>61</v>
      </c>
      <c r="M82" s="33" t="s">
        <v>48</v>
      </c>
      <c r="N82" s="3" t="s">
        <v>36</v>
      </c>
      <c r="O82" s="31" t="s">
        <v>124</v>
      </c>
      <c r="P82" s="31" t="s">
        <v>752</v>
      </c>
      <c r="Q82" s="22" t="s">
        <v>31</v>
      </c>
      <c r="R82" s="23" t="s">
        <v>132</v>
      </c>
      <c r="S82" s="42">
        <v>321600</v>
      </c>
      <c r="T82" s="2" t="s">
        <v>46</v>
      </c>
      <c r="U82" s="43">
        <v>0.19232178</v>
      </c>
      <c r="V82" s="43">
        <v>-0.80767822265625</v>
      </c>
      <c r="W82" s="44">
        <v>0</v>
      </c>
      <c r="X82" s="45">
        <v>0</v>
      </c>
    </row>
    <row r="83" spans="1:24" x14ac:dyDescent="0.3">
      <c r="A83" s="22" t="s">
        <v>563</v>
      </c>
      <c r="B83" s="33" t="s">
        <v>614</v>
      </c>
      <c r="C83" s="33" t="s">
        <v>187</v>
      </c>
      <c r="D83" s="33" t="s">
        <v>662</v>
      </c>
      <c r="E83" s="33" t="s">
        <v>663</v>
      </c>
      <c r="F83" s="24" t="s">
        <v>24</v>
      </c>
      <c r="G83" s="41" t="s">
        <v>33</v>
      </c>
      <c r="H83" s="41" t="s">
        <v>26</v>
      </c>
      <c r="I83" s="40" t="s">
        <v>714</v>
      </c>
      <c r="J83" s="23" t="s">
        <v>27</v>
      </c>
      <c r="K83" s="41" t="s">
        <v>114</v>
      </c>
      <c r="L83" s="41" t="s">
        <v>49</v>
      </c>
      <c r="M83" s="33" t="s">
        <v>59</v>
      </c>
      <c r="N83" s="3" t="s">
        <v>36</v>
      </c>
      <c r="O83" s="31" t="s">
        <v>123</v>
      </c>
      <c r="P83" s="31" t="s">
        <v>757</v>
      </c>
      <c r="Q83" s="22" t="s">
        <v>31</v>
      </c>
      <c r="R83" s="23" t="s">
        <v>132</v>
      </c>
      <c r="S83" s="42">
        <v>298800</v>
      </c>
      <c r="T83" s="2" t="s">
        <v>46</v>
      </c>
      <c r="U83" s="43">
        <v>0.84411619999999998</v>
      </c>
      <c r="V83" s="43">
        <v>-0.1558837890625</v>
      </c>
      <c r="W83" s="44">
        <v>1.6882324218750001E-2</v>
      </c>
      <c r="X83" s="45">
        <v>5044.4384765625</v>
      </c>
    </row>
    <row r="85" spans="1:24" x14ac:dyDescent="0.3">
      <c r="A85" s="4" t="s">
        <v>63</v>
      </c>
      <c r="B85" s="4" t="s">
        <v>1</v>
      </c>
      <c r="C85" s="4" t="s">
        <v>64</v>
      </c>
      <c r="D85" s="4" t="s">
        <v>65</v>
      </c>
      <c r="E85" s="4" t="s">
        <v>66</v>
      </c>
    </row>
    <row r="86" spans="1:24" x14ac:dyDescent="0.3">
      <c r="A86" s="4">
        <v>540029</v>
      </c>
      <c r="B86" s="1" t="s">
        <v>771</v>
      </c>
      <c r="C86" s="4" t="s">
        <v>543</v>
      </c>
      <c r="D86" s="1" t="s">
        <v>67</v>
      </c>
      <c r="E86" s="4">
        <v>4</v>
      </c>
      <c r="S86" s="46" t="s">
        <v>179</v>
      </c>
    </row>
    <row r="87" spans="1:24" x14ac:dyDescent="0.3">
      <c r="A87" s="22" t="s">
        <v>579</v>
      </c>
      <c r="B87" s="33" t="s">
        <v>591</v>
      </c>
      <c r="C87" s="33" t="s">
        <v>588</v>
      </c>
      <c r="D87" s="33" t="s">
        <v>592</v>
      </c>
      <c r="E87" s="33" t="s">
        <v>593</v>
      </c>
      <c r="F87" s="24" t="s">
        <v>24</v>
      </c>
      <c r="G87" s="41" t="s">
        <v>86</v>
      </c>
      <c r="H87" s="41" t="s">
        <v>26</v>
      </c>
      <c r="I87" s="40" t="s">
        <v>690</v>
      </c>
      <c r="J87" s="23" t="s">
        <v>41</v>
      </c>
      <c r="K87" s="41" t="s">
        <v>154</v>
      </c>
      <c r="L87" s="41"/>
      <c r="M87" s="33" t="s">
        <v>116</v>
      </c>
      <c r="N87" s="3" t="s">
        <v>36</v>
      </c>
      <c r="O87" s="31" t="s">
        <v>123</v>
      </c>
      <c r="P87" s="31" t="s">
        <v>729</v>
      </c>
      <c r="Q87" s="22" t="s">
        <v>31</v>
      </c>
      <c r="R87" s="23" t="s">
        <v>132</v>
      </c>
      <c r="S87" s="42">
        <v>5254600</v>
      </c>
      <c r="T87" s="2" t="s">
        <v>46</v>
      </c>
      <c r="U87" s="43">
        <v>0</v>
      </c>
      <c r="V87" s="43">
        <v>-1</v>
      </c>
      <c r="W87" s="44">
        <v>0</v>
      </c>
      <c r="X87" s="45">
        <v>0</v>
      </c>
    </row>
    <row r="88" spans="1:24" x14ac:dyDescent="0.3">
      <c r="A88" s="22" t="s">
        <v>577</v>
      </c>
      <c r="B88" s="33" t="s">
        <v>591</v>
      </c>
      <c r="C88" s="33" t="s">
        <v>588</v>
      </c>
      <c r="D88" s="33" t="s">
        <v>595</v>
      </c>
      <c r="E88" s="33" t="s">
        <v>596</v>
      </c>
      <c r="F88" s="24" t="s">
        <v>24</v>
      </c>
      <c r="G88" s="41" t="s">
        <v>86</v>
      </c>
      <c r="H88" s="41" t="s">
        <v>26</v>
      </c>
      <c r="I88" s="40" t="s">
        <v>691</v>
      </c>
      <c r="J88" s="23" t="s">
        <v>27</v>
      </c>
      <c r="K88" s="41" t="s">
        <v>136</v>
      </c>
      <c r="L88" s="41"/>
      <c r="M88" s="33" t="s">
        <v>117</v>
      </c>
      <c r="N88" s="3" t="s">
        <v>44</v>
      </c>
      <c r="O88" s="31" t="s">
        <v>123</v>
      </c>
      <c r="P88" s="31" t="s">
        <v>731</v>
      </c>
      <c r="Q88" s="22" t="s">
        <v>31</v>
      </c>
      <c r="R88" s="23" t="s">
        <v>132</v>
      </c>
      <c r="S88" s="42">
        <v>2466700</v>
      </c>
      <c r="T88" s="2" t="s">
        <v>46</v>
      </c>
      <c r="U88" s="43">
        <v>0</v>
      </c>
      <c r="V88" s="43">
        <v>-1</v>
      </c>
      <c r="W88" s="44">
        <v>0</v>
      </c>
      <c r="X88" s="45">
        <v>0</v>
      </c>
    </row>
    <row r="89" spans="1:24" x14ac:dyDescent="0.3">
      <c r="A89" s="22" t="s">
        <v>558</v>
      </c>
      <c r="B89" s="33" t="s">
        <v>591</v>
      </c>
      <c r="C89" s="33" t="s">
        <v>588</v>
      </c>
      <c r="D89" s="33" t="s">
        <v>597</v>
      </c>
      <c r="E89" s="33" t="s">
        <v>598</v>
      </c>
      <c r="F89" s="24" t="s">
        <v>24</v>
      </c>
      <c r="G89" s="41" t="s">
        <v>33</v>
      </c>
      <c r="H89" s="41" t="s">
        <v>26</v>
      </c>
      <c r="I89" s="40" t="s">
        <v>692</v>
      </c>
      <c r="J89" s="23" t="s">
        <v>37</v>
      </c>
      <c r="K89" s="41" t="s">
        <v>93</v>
      </c>
      <c r="L89" s="41"/>
      <c r="M89" s="33" t="s">
        <v>70</v>
      </c>
      <c r="N89" s="3" t="s">
        <v>121</v>
      </c>
      <c r="O89" s="31" t="s">
        <v>123</v>
      </c>
      <c r="P89" s="31" t="s">
        <v>732</v>
      </c>
      <c r="Q89" s="22" t="s">
        <v>31</v>
      </c>
      <c r="R89" s="23" t="s">
        <v>132</v>
      </c>
      <c r="S89" s="42">
        <v>2214940</v>
      </c>
      <c r="T89" s="2" t="s">
        <v>32</v>
      </c>
      <c r="U89" s="43">
        <v>0</v>
      </c>
      <c r="V89" s="43">
        <v>-1</v>
      </c>
      <c r="W89" s="44">
        <v>0</v>
      </c>
      <c r="X89" s="45">
        <v>0</v>
      </c>
    </row>
    <row r="90" spans="1:24" x14ac:dyDescent="0.3">
      <c r="A90" s="22" t="s">
        <v>555</v>
      </c>
      <c r="B90" s="33" t="s">
        <v>591</v>
      </c>
      <c r="C90" s="33" t="s">
        <v>588</v>
      </c>
      <c r="D90" s="33" t="s">
        <v>609</v>
      </c>
      <c r="E90" s="33" t="s">
        <v>610</v>
      </c>
      <c r="F90" s="24" t="s">
        <v>24</v>
      </c>
      <c r="G90" s="41" t="s">
        <v>33</v>
      </c>
      <c r="H90" s="41" t="s">
        <v>26</v>
      </c>
      <c r="I90" s="40" t="s">
        <v>690</v>
      </c>
      <c r="J90" s="23" t="s">
        <v>37</v>
      </c>
      <c r="K90" s="41" t="s">
        <v>93</v>
      </c>
      <c r="L90" s="41"/>
      <c r="M90" s="33" t="s">
        <v>727</v>
      </c>
      <c r="N90" s="3" t="s">
        <v>36</v>
      </c>
      <c r="O90" s="31" t="s">
        <v>123</v>
      </c>
      <c r="P90" s="31" t="s">
        <v>736</v>
      </c>
      <c r="Q90" s="22" t="s">
        <v>31</v>
      </c>
      <c r="R90" s="23" t="s">
        <v>132</v>
      </c>
      <c r="S90" s="42">
        <v>1000000</v>
      </c>
      <c r="T90" s="2" t="s">
        <v>46</v>
      </c>
      <c r="U90" s="43">
        <v>0</v>
      </c>
      <c r="V90" s="43">
        <v>-1</v>
      </c>
      <c r="W90" s="44">
        <v>0</v>
      </c>
      <c r="X90" s="45">
        <v>0</v>
      </c>
    </row>
    <row r="91" spans="1:24" x14ac:dyDescent="0.3">
      <c r="A91" s="22" t="s">
        <v>560</v>
      </c>
      <c r="B91" s="33" t="s">
        <v>591</v>
      </c>
      <c r="C91" s="33" t="s">
        <v>588</v>
      </c>
      <c r="D91" s="33" t="s">
        <v>656</v>
      </c>
      <c r="E91" s="33" t="s">
        <v>657</v>
      </c>
      <c r="F91" s="24" t="s">
        <v>24</v>
      </c>
      <c r="G91" s="41" t="s">
        <v>33</v>
      </c>
      <c r="H91" s="41" t="s">
        <v>26</v>
      </c>
      <c r="I91" s="40" t="s">
        <v>712</v>
      </c>
      <c r="J91" s="23" t="s">
        <v>27</v>
      </c>
      <c r="K91" s="41" t="s">
        <v>112</v>
      </c>
      <c r="L91" s="41" t="s">
        <v>51</v>
      </c>
      <c r="M91" s="33" t="s">
        <v>43</v>
      </c>
      <c r="N91" s="3" t="s">
        <v>44</v>
      </c>
      <c r="O91" s="31" t="s">
        <v>124</v>
      </c>
      <c r="P91" s="31" t="s">
        <v>754</v>
      </c>
      <c r="Q91" s="22" t="s">
        <v>45</v>
      </c>
      <c r="R91" s="23" t="s">
        <v>133</v>
      </c>
      <c r="S91" s="42">
        <v>303800</v>
      </c>
      <c r="T91" s="2" t="s">
        <v>46</v>
      </c>
      <c r="U91" s="43">
        <v>0</v>
      </c>
      <c r="V91" s="43">
        <v>-4</v>
      </c>
      <c r="W91" s="44">
        <v>0</v>
      </c>
      <c r="X91" s="45">
        <v>0</v>
      </c>
    </row>
    <row r="92" spans="1:24" x14ac:dyDescent="0.3">
      <c r="A92" s="22" t="s">
        <v>578</v>
      </c>
      <c r="B92" s="33" t="s">
        <v>591</v>
      </c>
      <c r="C92" s="33" t="s">
        <v>588</v>
      </c>
      <c r="D92" s="33" t="s">
        <v>687</v>
      </c>
      <c r="E92" s="33" t="s">
        <v>688</v>
      </c>
      <c r="F92" s="24" t="s">
        <v>24</v>
      </c>
      <c r="G92" s="41" t="s">
        <v>86</v>
      </c>
      <c r="H92" s="41" t="s">
        <v>26</v>
      </c>
      <c r="I92" s="40" t="s">
        <v>725</v>
      </c>
      <c r="J92" s="23" t="s">
        <v>41</v>
      </c>
      <c r="K92" s="41" t="s">
        <v>113</v>
      </c>
      <c r="L92" s="41" t="s">
        <v>53</v>
      </c>
      <c r="M92" s="33" t="s">
        <v>76</v>
      </c>
      <c r="N92" s="3" t="s">
        <v>120</v>
      </c>
      <c r="O92" s="31" t="s">
        <v>123</v>
      </c>
      <c r="P92" s="31" t="s">
        <v>768</v>
      </c>
      <c r="Q92" s="22" t="s">
        <v>31</v>
      </c>
      <c r="R92" s="23" t="s">
        <v>132</v>
      </c>
      <c r="S92" s="42">
        <v>201500</v>
      </c>
      <c r="T92" s="2" t="s">
        <v>46</v>
      </c>
      <c r="U92" s="43">
        <v>0</v>
      </c>
      <c r="V92" s="43">
        <v>-1</v>
      </c>
      <c r="W92" s="44">
        <v>0</v>
      </c>
      <c r="X92" s="45">
        <v>0</v>
      </c>
    </row>
    <row r="94" spans="1:24" x14ac:dyDescent="0.3">
      <c r="A94" s="4" t="s">
        <v>63</v>
      </c>
      <c r="B94" s="4" t="s">
        <v>1</v>
      </c>
      <c r="C94" s="4" t="s">
        <v>64</v>
      </c>
      <c r="D94" s="4" t="s">
        <v>65</v>
      </c>
      <c r="E94" s="4" t="s">
        <v>66</v>
      </c>
    </row>
    <row r="95" spans="1:24" x14ac:dyDescent="0.3">
      <c r="A95" s="4">
        <v>540033</v>
      </c>
      <c r="B95" s="1" t="s">
        <v>772</v>
      </c>
      <c r="C95" s="4" t="s">
        <v>543</v>
      </c>
      <c r="D95" s="1" t="s">
        <v>67</v>
      </c>
      <c r="E95" s="4">
        <v>4</v>
      </c>
      <c r="S95" s="46" t="s">
        <v>179</v>
      </c>
    </row>
    <row r="96" spans="1:24" x14ac:dyDescent="0.3">
      <c r="A96" s="22" t="s">
        <v>581</v>
      </c>
      <c r="B96" s="33" t="s">
        <v>587</v>
      </c>
      <c r="C96" s="33" t="s">
        <v>588</v>
      </c>
      <c r="D96" s="33" t="s">
        <v>589</v>
      </c>
      <c r="E96" s="33" t="s">
        <v>590</v>
      </c>
      <c r="F96" s="24" t="s">
        <v>24</v>
      </c>
      <c r="G96" s="41" t="s">
        <v>86</v>
      </c>
      <c r="H96" s="41" t="s">
        <v>26</v>
      </c>
      <c r="I96" s="40" t="s">
        <v>689</v>
      </c>
      <c r="J96" s="23" t="s">
        <v>41</v>
      </c>
      <c r="K96" s="41" t="s">
        <v>164</v>
      </c>
      <c r="L96" s="41"/>
      <c r="M96" s="33" t="s">
        <v>72</v>
      </c>
      <c r="N96" s="3" t="s">
        <v>119</v>
      </c>
      <c r="O96" s="31" t="s">
        <v>123</v>
      </c>
      <c r="P96" s="31" t="s">
        <v>728</v>
      </c>
      <c r="Q96" s="22" t="s">
        <v>31</v>
      </c>
      <c r="R96" s="23" t="s">
        <v>132</v>
      </c>
      <c r="S96" s="42">
        <v>17343724</v>
      </c>
      <c r="T96" s="2" t="s">
        <v>73</v>
      </c>
      <c r="U96" s="43">
        <v>0</v>
      </c>
      <c r="V96" s="43">
        <v>-1</v>
      </c>
      <c r="W96" s="44">
        <v>0</v>
      </c>
      <c r="X96" s="45">
        <v>0</v>
      </c>
    </row>
    <row r="97" spans="1:24" x14ac:dyDescent="0.3">
      <c r="A97" s="22" t="s">
        <v>582</v>
      </c>
      <c r="B97" s="33" t="s">
        <v>587</v>
      </c>
      <c r="C97" s="33" t="s">
        <v>588</v>
      </c>
      <c r="D97" s="33" t="s">
        <v>589</v>
      </c>
      <c r="E97" s="33" t="s">
        <v>594</v>
      </c>
      <c r="F97" s="24" t="s">
        <v>24</v>
      </c>
      <c r="G97" s="41" t="s">
        <v>86</v>
      </c>
      <c r="H97" s="41" t="s">
        <v>26</v>
      </c>
      <c r="I97" s="40" t="s">
        <v>689</v>
      </c>
      <c r="J97" s="23" t="s">
        <v>41</v>
      </c>
      <c r="K97" s="41" t="s">
        <v>164</v>
      </c>
      <c r="L97" s="41"/>
      <c r="M97" s="33" t="s">
        <v>72</v>
      </c>
      <c r="N97" s="3" t="s">
        <v>119</v>
      </c>
      <c r="O97" s="31" t="s">
        <v>123</v>
      </c>
      <c r="P97" s="31" t="s">
        <v>730</v>
      </c>
      <c r="Q97" s="22" t="s">
        <v>31</v>
      </c>
      <c r="R97" s="23" t="s">
        <v>132</v>
      </c>
      <c r="S97" s="42">
        <v>4213763</v>
      </c>
      <c r="T97" s="2" t="s">
        <v>73</v>
      </c>
      <c r="U97" s="43">
        <v>0</v>
      </c>
      <c r="V97" s="43">
        <v>-1</v>
      </c>
      <c r="W97" s="44">
        <v>0</v>
      </c>
      <c r="X97" s="45">
        <v>0</v>
      </c>
    </row>
    <row r="98" spans="1:24" x14ac:dyDescent="0.3">
      <c r="A98" s="22" t="s">
        <v>561</v>
      </c>
      <c r="B98" s="33" t="s">
        <v>587</v>
      </c>
      <c r="C98" s="33" t="s">
        <v>638</v>
      </c>
      <c r="D98" s="33" t="s">
        <v>639</v>
      </c>
      <c r="E98" s="33" t="s">
        <v>640</v>
      </c>
      <c r="F98" s="24" t="s">
        <v>24</v>
      </c>
      <c r="G98" s="41" t="s">
        <v>33</v>
      </c>
      <c r="H98" s="41" t="s">
        <v>26</v>
      </c>
      <c r="I98" s="40" t="s">
        <v>704</v>
      </c>
      <c r="J98" s="23" t="s">
        <v>27</v>
      </c>
      <c r="K98" s="41" t="s">
        <v>143</v>
      </c>
      <c r="L98" s="41" t="s">
        <v>34</v>
      </c>
      <c r="M98" s="33" t="s">
        <v>118</v>
      </c>
      <c r="N98" s="3" t="s">
        <v>122</v>
      </c>
      <c r="O98" s="31" t="s">
        <v>124</v>
      </c>
      <c r="P98" s="31" t="s">
        <v>746</v>
      </c>
      <c r="Q98" s="22" t="s">
        <v>31</v>
      </c>
      <c r="R98" s="23" t="s">
        <v>132</v>
      </c>
      <c r="S98" s="42">
        <v>394700</v>
      </c>
      <c r="T98" s="2" t="s">
        <v>46</v>
      </c>
      <c r="U98" s="43">
        <v>1.1782836999999999</v>
      </c>
      <c r="V98" s="43">
        <v>0.17828369140625</v>
      </c>
      <c r="W98" s="44">
        <v>2.6045532226562501E-2</v>
      </c>
      <c r="X98" s="45">
        <v>10280.171569824201</v>
      </c>
    </row>
    <row r="99" spans="1:24" x14ac:dyDescent="0.3">
      <c r="A99" s="22" t="s">
        <v>583</v>
      </c>
      <c r="B99" s="33" t="s">
        <v>587</v>
      </c>
      <c r="C99" s="33" t="s">
        <v>638</v>
      </c>
      <c r="D99" s="33" t="s">
        <v>641</v>
      </c>
      <c r="E99" s="33" t="s">
        <v>642</v>
      </c>
      <c r="F99" s="24" t="s">
        <v>24</v>
      </c>
      <c r="G99" s="41" t="s">
        <v>33</v>
      </c>
      <c r="H99" s="41" t="s">
        <v>26</v>
      </c>
      <c r="I99" s="40" t="s">
        <v>705</v>
      </c>
      <c r="J99" s="23" t="s">
        <v>27</v>
      </c>
      <c r="K99" s="41" t="s">
        <v>177</v>
      </c>
      <c r="L99" s="41" t="s">
        <v>28</v>
      </c>
      <c r="M99" s="33" t="s">
        <v>70</v>
      </c>
      <c r="N99" s="3" t="s">
        <v>121</v>
      </c>
      <c r="O99" s="31" t="s">
        <v>123</v>
      </c>
      <c r="P99" s="31" t="s">
        <v>747</v>
      </c>
      <c r="Q99" s="22" t="s">
        <v>31</v>
      </c>
      <c r="R99" s="23" t="s">
        <v>132</v>
      </c>
      <c r="S99" s="42">
        <v>373840</v>
      </c>
      <c r="T99" s="2" t="s">
        <v>32</v>
      </c>
      <c r="U99" s="43">
        <v>3.6235352000000001</v>
      </c>
      <c r="V99" s="43">
        <v>2.62353515625</v>
      </c>
      <c r="W99" s="44">
        <v>0.11</v>
      </c>
      <c r="X99" s="45">
        <v>41122.400000000001</v>
      </c>
    </row>
    <row r="100" spans="1:24" x14ac:dyDescent="0.3">
      <c r="A100" s="22" t="s">
        <v>556</v>
      </c>
      <c r="B100" s="33" t="s">
        <v>587</v>
      </c>
      <c r="C100" s="33" t="s">
        <v>588</v>
      </c>
      <c r="D100" s="33" t="s">
        <v>646</v>
      </c>
      <c r="E100" s="33" t="s">
        <v>647</v>
      </c>
      <c r="F100" s="24" t="s">
        <v>24</v>
      </c>
      <c r="G100" s="41" t="s">
        <v>33</v>
      </c>
      <c r="H100" s="41" t="s">
        <v>26</v>
      </c>
      <c r="I100" s="40" t="s">
        <v>707</v>
      </c>
      <c r="J100" s="23" t="s">
        <v>27</v>
      </c>
      <c r="K100" s="41" t="s">
        <v>177</v>
      </c>
      <c r="L100" s="41" t="s">
        <v>47</v>
      </c>
      <c r="M100" s="33" t="s">
        <v>54</v>
      </c>
      <c r="N100" s="3" t="s">
        <v>36</v>
      </c>
      <c r="O100" s="31" t="s">
        <v>123</v>
      </c>
      <c r="P100" s="31" t="s">
        <v>749</v>
      </c>
      <c r="Q100" s="22" t="s">
        <v>31</v>
      </c>
      <c r="R100" s="23" t="s">
        <v>132</v>
      </c>
      <c r="S100" s="42">
        <v>355000</v>
      </c>
      <c r="T100" s="2" t="s">
        <v>46</v>
      </c>
      <c r="U100" s="43">
        <v>0</v>
      </c>
      <c r="V100" s="43">
        <v>-1</v>
      </c>
      <c r="W100" s="44">
        <v>0</v>
      </c>
      <c r="X100" s="45">
        <v>0</v>
      </c>
    </row>
    <row r="101" spans="1:24" x14ac:dyDescent="0.3">
      <c r="A101" s="22" t="s">
        <v>580</v>
      </c>
      <c r="B101" s="33" t="s">
        <v>587</v>
      </c>
      <c r="C101" s="33" t="s">
        <v>638</v>
      </c>
      <c r="D101" s="33" t="s">
        <v>666</v>
      </c>
      <c r="E101" s="33" t="s">
        <v>667</v>
      </c>
      <c r="F101" s="24" t="s">
        <v>24</v>
      </c>
      <c r="G101" s="41" t="s">
        <v>33</v>
      </c>
      <c r="H101" s="41" t="s">
        <v>26</v>
      </c>
      <c r="I101" s="40" t="s">
        <v>716</v>
      </c>
      <c r="J101" s="23" t="s">
        <v>27</v>
      </c>
      <c r="K101" s="41" t="s">
        <v>177</v>
      </c>
      <c r="L101" s="41" t="s">
        <v>47</v>
      </c>
      <c r="M101" s="33" t="s">
        <v>70</v>
      </c>
      <c r="N101" s="3" t="s">
        <v>121</v>
      </c>
      <c r="O101" s="31" t="s">
        <v>123</v>
      </c>
      <c r="P101" s="31" t="s">
        <v>759</v>
      </c>
      <c r="Q101" s="22" t="s">
        <v>31</v>
      </c>
      <c r="R101" s="23" t="s">
        <v>132</v>
      </c>
      <c r="S101" s="42">
        <v>264410</v>
      </c>
      <c r="T101" s="2" t="s">
        <v>32</v>
      </c>
      <c r="U101" s="43">
        <v>2.3892212000000002</v>
      </c>
      <c r="V101" s="43">
        <v>1.38922119140625</v>
      </c>
      <c r="W101" s="44">
        <v>0.103892211914062</v>
      </c>
      <c r="X101" s="45">
        <v>27470.139752197199</v>
      </c>
    </row>
    <row r="102" spans="1:24" x14ac:dyDescent="0.3">
      <c r="A102" s="22" t="s">
        <v>584</v>
      </c>
      <c r="B102" s="33" t="s">
        <v>587</v>
      </c>
      <c r="C102" s="33" t="s">
        <v>588</v>
      </c>
      <c r="D102" s="33" t="s">
        <v>668</v>
      </c>
      <c r="E102" s="33" t="s">
        <v>669</v>
      </c>
      <c r="F102" s="24" t="s">
        <v>24</v>
      </c>
      <c r="G102" s="41" t="s">
        <v>86</v>
      </c>
      <c r="H102" s="41" t="s">
        <v>26</v>
      </c>
      <c r="I102" s="40" t="s">
        <v>717</v>
      </c>
      <c r="J102" s="23" t="s">
        <v>41</v>
      </c>
      <c r="K102" s="41" t="s">
        <v>102</v>
      </c>
      <c r="L102" s="41"/>
      <c r="M102" s="33" t="s">
        <v>76</v>
      </c>
      <c r="N102" s="3" t="s">
        <v>120</v>
      </c>
      <c r="O102" s="31" t="s">
        <v>123</v>
      </c>
      <c r="P102" s="31" t="s">
        <v>760</v>
      </c>
      <c r="Q102" s="22" t="s">
        <v>31</v>
      </c>
      <c r="R102" s="23" t="s">
        <v>132</v>
      </c>
      <c r="S102" s="42">
        <v>259850</v>
      </c>
      <c r="T102" s="2" t="s">
        <v>32</v>
      </c>
      <c r="U102" s="43">
        <v>0</v>
      </c>
      <c r="V102" s="43">
        <v>-1</v>
      </c>
      <c r="W102" s="44">
        <v>0</v>
      </c>
      <c r="X102" s="45">
        <v>0</v>
      </c>
    </row>
  </sheetData>
  <hyperlinks>
    <hyperlink ref="Q3" r:id="rId1" xr:uid="{EF4D8BFE-D945-4456-A5F4-F89A0C93791E}"/>
    <hyperlink ref="M3" r:id="rId2" xr:uid="{DEFD5FB4-2C73-4939-93F1-12928326679A}"/>
    <hyperlink ref="J3" r:id="rId3" xr:uid="{A35619E6-C707-4E47-9DC7-1ADC261963B0}"/>
    <hyperlink ref="F13" r:id="rId4" display="https://mapwv.gov/flood/map/?wkid=102100&amp;x=-9053254.863709895&amp;y=4605294.772625053&amp;l=13&amp;v=2" xr:uid="{00FBA570-CAAC-494A-B874-A9A935AE549C}"/>
    <hyperlink ref="F52" r:id="rId5" display="https://mapwv.gov/flood/map/?wkid=102100&amp;x=-9053497.571703244&amp;y=4604995.690025552&amp;l=13&amp;v=2" xr:uid="{C2124A80-64F1-4BB3-895B-BB61EBD5D0A2}"/>
    <hyperlink ref="F12" r:id="rId6" display="https://mapwv.gov/flood/map/?wkid=102100&amp;x=-9053154.563178902&amp;y=4605248.40097895&amp;l=13&amp;v=2" xr:uid="{C2835742-B3EA-4074-86FF-6B25B5E094E0}"/>
    <hyperlink ref="F8" r:id="rId7" display="https://mapwv.gov/flood/map/?wkid=102100&amp;x=-9052955.868463187&amp;y=4605239.729747706&amp;l=13&amp;v=2" xr:uid="{27B8F32C-3C18-4A19-A68B-DAABA236B303}"/>
    <hyperlink ref="F38" r:id="rId8" display="https://mapwv.gov/flood/map/?wkid=102100&amp;x=-9052756.022147343&amp;y=4605360.310918412&amp;l=13&amp;v=2" xr:uid="{5204A961-635C-46C7-BE60-90138524AAC3}"/>
    <hyperlink ref="F18" r:id="rId9" display="https://mapwv.gov/flood/map/?wkid=102100&amp;x=-9053016.513651976&amp;y=4605339.231746378&amp;l=13&amp;v=2" xr:uid="{70E03263-3DBA-4BBF-9B1B-D0736C4776FD}"/>
    <hyperlink ref="F49" r:id="rId10" display="https://mapwv.gov/flood/map/?wkid=102100&amp;x=-9032815.656201597&amp;y=4576395.329483767&amp;l=13&amp;v=2" xr:uid="{E93B9D2E-BD8F-4F55-B2B9-540A4ED4467C}"/>
    <hyperlink ref="F36" r:id="rId11" display="https://mapwv.gov/flood/map/?wkid=102100&amp;x=-9039019.522926915&amp;y=4602626.434936425&amp;l=13&amp;v=2" xr:uid="{9284F749-B41C-454E-9F47-A4F0A5B3BD7D}"/>
    <hyperlink ref="F41" r:id="rId12" display="https://mapwv.gov/flood/map/?wkid=102100&amp;x=-9037846.758844389&amp;y=4601851.352978509&amp;l=13&amp;v=2" xr:uid="{AF74F069-DC69-483F-A88A-49729CA2005B}"/>
    <hyperlink ref="F20" r:id="rId13" display="https://mapwv.gov/flood/map/?wkid=102100&amp;x=-9037994.362032656&amp;y=4601990.165374881&amp;l=13&amp;v=2" xr:uid="{0DEE79B9-603C-41AE-8179-6976796C196C}"/>
    <hyperlink ref="F31" r:id="rId14" display="https://mapwv.gov/flood/map/?wkid=102100&amp;x=-9050758.360043928&amp;y=4605234.746012926&amp;l=13&amp;v=2" xr:uid="{EA9194BF-6BFC-4A2A-ADF6-4F628362B199}"/>
    <hyperlink ref="F33" r:id="rId15" display="https://mapwv.gov/flood/map/?wkid=102100&amp;x=-9051010.071112411&amp;y=4605116.830284207&amp;l=13&amp;v=2" xr:uid="{F38567D3-072A-4619-BCD5-C9D87FF99BB0}"/>
    <hyperlink ref="F7" r:id="rId16" display="https://mapwv.gov/flood/map/?wkid=102100&amp;x=-9051462.281608194&amp;y=4605121.695569388&amp;l=13&amp;v=2" xr:uid="{331064CA-9B88-49C4-9CAD-74E4407440AB}"/>
    <hyperlink ref="F9" r:id="rId17" display="https://mapwv.gov/flood/map/?wkid=102100&amp;x=-9051258.64809195&amp;y=4605122.645826196&amp;l=13&amp;v=2" xr:uid="{3EB826E2-C894-4A74-A635-EA4752EB5791}"/>
    <hyperlink ref="F44" r:id="rId18" display="https://mapwv.gov/flood/map/?wkid=102100&amp;x=-9050846.141139716&amp;y=4604216.484850389&amp;l=13&amp;v=2" xr:uid="{0C90BC83-DCBF-4DF7-93F4-FAC20B3F4615}"/>
    <hyperlink ref="F30" r:id="rId19" display="https://mapwv.gov/flood/map/?wkid=102100&amp;x=-9050482.414944943&amp;y=4605461.858544591&amp;l=13&amp;v=2" xr:uid="{DE201D36-4587-4F6E-9360-0A1197517452}"/>
    <hyperlink ref="F43" r:id="rId20" display="https://mapwv.gov/flood/map/?wkid=102100&amp;x=-9050054.184225945&amp;y=4605839.105456775&amp;l=13&amp;v=2" xr:uid="{5CEE5118-5246-4789-A700-ED0FCC65E9A8}"/>
    <hyperlink ref="F47" r:id="rId21" display="https://mapwv.gov/flood/map/?wkid=102100&amp;x=-9046302.960285347&amp;y=4565087.564688875&amp;l=13&amp;v=2" xr:uid="{D1D35155-51F4-4118-933D-6A608D2F3B8D}"/>
    <hyperlink ref="F45" r:id="rId22" display="https://mapwv.gov/flood/map/?wkid=102100&amp;x=-9037056.205669405&amp;y=4563603.916586615&amp;l=13&amp;v=2" xr:uid="{7B6C007C-A526-46E9-B19C-097D76B8BBCD}"/>
    <hyperlink ref="F34" r:id="rId23" display="https://mapwv.gov/flood/map/?wkid=102100&amp;x=-9033844.309967522&amp;y=4569486.000616376&amp;l=13&amp;v=2" xr:uid="{FF47B03F-C606-4F7E-8311-BCDB5063AD5B}"/>
    <hyperlink ref="F21" r:id="rId24" display="https://mapwv.gov/flood/map/?wkid=102100&amp;x=-9034189.53397237&amp;y=4569291.722782939&amp;l=13&amp;v=2" xr:uid="{A3788A21-60E9-4898-BA5B-C3E052199CE1}"/>
    <hyperlink ref="F19" r:id="rId25" display="https://mapwv.gov/flood/map/?wkid=102100&amp;x=-9034237.224355418&amp;y=4569224.965006387&amp;l=13&amp;v=2" xr:uid="{FF1138E0-4946-461B-8192-4D6F03BAFCD6}"/>
    <hyperlink ref="F22" r:id="rId26" display="https://mapwv.gov/flood/map/?wkid=102100&amp;x=-9034720.865241515&amp;y=4571011.6731522195&amp;l=13&amp;v=2" xr:uid="{B51C86DB-844A-4315-8428-0B4D903DF0DB}"/>
    <hyperlink ref="F40" r:id="rId27" display="https://mapwv.gov/flood/map/?wkid=102100&amp;x=-9034186.22633634&amp;y=4569162.0163856605&amp;l=13&amp;v=2" xr:uid="{17129449-8BAA-4960-93FF-57FC4DBB463B}"/>
    <hyperlink ref="F17" r:id="rId28" display="https://mapwv.gov/flood/map/?wkid=102100&amp;x=-9051045.245177194&amp;y=4575314.181203588&amp;l=13&amp;v=2" xr:uid="{1AFF849A-6447-4A2E-95C8-EFA7CE253744}"/>
    <hyperlink ref="F32" r:id="rId29" display="https://mapwv.gov/flood/map/?wkid=102100&amp;x=-9047385.426561037&amp;y=4576541.395452769&amp;l=13&amp;v=2" xr:uid="{650040E8-D199-49CD-9945-E02B4516A6C7}"/>
    <hyperlink ref="F16" r:id="rId30" display="https://mapwv.gov/flood/map/?wkid=102100&amp;x=-9054290.679103948&amp;y=4589316.748100277&amp;l=13&amp;v=2" xr:uid="{7B608AC2-7663-4B63-8BC4-80FDE1B1FD0A}"/>
    <hyperlink ref="F24" r:id="rId31" display="https://mapwv.gov/flood/map/?wkid=102100&amp;x=-9042650.077986658&amp;y=4589910.539755008&amp;l=13&amp;v=2" xr:uid="{9FE5AD38-49D9-490C-AF38-FB6903EBACDA}"/>
    <hyperlink ref="F35" r:id="rId32" display="https://mapwv.gov/flood/map/?wkid=102100&amp;x=-9052737.672799073&amp;y=4594313.664976795&amp;l=13&amp;v=2" xr:uid="{37163E4F-B9FC-4A46-BCA0-36365A5DE7FB}"/>
    <hyperlink ref="F48" r:id="rId33" display="https://mapwv.gov/flood/map/?wkid=102100&amp;x=-9052773.084642293&amp;y=4594185.090755176&amp;l=13&amp;v=2" xr:uid="{83E5FF5B-9ED4-4E04-95C1-6C9083F487F3}"/>
    <hyperlink ref="F37" r:id="rId34" display="https://mapwv.gov/flood/map/?wkid=102100&amp;x=-9044814.967568723&amp;y=4593034.702818444&amp;l=13&amp;v=2" xr:uid="{DAF5BA99-3B76-4662-9FD7-966685457F53}"/>
    <hyperlink ref="F23" r:id="rId35" display="https://mapwv.gov/flood/map/?wkid=102100&amp;x=-9044761.825647565&amp;y=4592910.168491629&amp;l=13&amp;v=2" xr:uid="{A2CF89CF-0A82-449D-B9B8-08CDA77A6A05}"/>
    <hyperlink ref="F39" r:id="rId36" display="https://mapwv.gov/flood/map/?wkid=102100&amp;x=-9044848.754147371&amp;y=4594291.33214483&amp;l=13&amp;v=2" xr:uid="{2E097392-28E9-48B1-9558-6B31C06B4F41}"/>
    <hyperlink ref="F42" r:id="rId37" display="https://mapwv.gov/flood/map/?wkid=102100&amp;x=-9052234.328808393&amp;y=4595238.887851&amp;l=13&amp;v=2" xr:uid="{77F46ABF-0A25-48A9-97CA-A0EE825D1471}"/>
    <hyperlink ref="F28" r:id="rId38" display="https://mapwv.gov/flood/map/?wkid=102100&amp;x=-9049710.398134965&amp;y=4599491.786980152&amp;l=13&amp;v=2" xr:uid="{6AAC8F1D-8C57-4890-BE2D-E4BF0766D93C}"/>
    <hyperlink ref="F51" r:id="rId39" display="https://mapwv.gov/flood/map/?wkid=102100&amp;x=-9049082.6322381&amp;y=4600180.541443069&amp;l=13&amp;v=2" xr:uid="{C79CBACF-3A7B-4257-9C7C-5D057DAFE49D}"/>
    <hyperlink ref="F46" r:id="rId40" display="https://mapwv.gov/flood/map/?wkid=102100&amp;x=-9049311.896065224&amp;y=4600407.6302711135&amp;l=13&amp;v=2" xr:uid="{BE9D8055-C8C9-4611-8DF0-4EC4F08BB550}"/>
    <hyperlink ref="F26" r:id="rId41" display="https://mapwv.gov/flood/map/?wkid=102100&amp;x=-9048865.105047528&amp;y=4600569.328760651&amp;l=13&amp;v=2" xr:uid="{C5C857E1-EC29-4185-8A43-DACB9DE9128C}"/>
    <hyperlink ref="F25" r:id="rId42" display="https://mapwv.gov/flood/map/?wkid=102100&amp;x=-9040751.570491407&amp;y=4600674.40909535&amp;l=13&amp;v=2" xr:uid="{D13BFDF4-6B3C-4FBC-9C40-F0F85D7E5D9E}"/>
    <hyperlink ref="F29" r:id="rId43" display="https://mapwv.gov/flood/map/?wkid=102100&amp;x=-9036708.97791372&amp;y=4608240.934723704&amp;l=13&amp;v=2" xr:uid="{E28BF9CE-E66A-44E0-9A64-FB131D707E13}"/>
    <hyperlink ref="F50" r:id="rId44" display="https://mapwv.gov/flood/map/?wkid=102100&amp;x=-9038345.935923897&amp;y=4610701.5171753755&amp;l=13&amp;v=2" xr:uid="{9D2C41B9-B79D-4855-994B-40D49ECB74A2}"/>
    <hyperlink ref="F15" r:id="rId45" display="https://mapwv.gov/flood/map/?wkid=102100&amp;x=-9039584.964825748&amp;y=4614547.713823341&amp;l=13&amp;v=2" xr:uid="{1899A9D3-4670-4082-AAD6-9009AAF22EFD}"/>
    <hyperlink ref="F27" r:id="rId46" display="https://mapwv.gov/flood/map/?wkid=102100&amp;x=-9038324.023350049&amp;y=4614183.23903928&amp;l=13&amp;v=2" xr:uid="{A35741D7-1440-41AF-ABA5-1414212243AB}"/>
    <hyperlink ref="F61" r:id="rId47" display="https://mapwv.gov/flood/map/?wkid=102100&amp;x=-9051045.245177194&amp;y=4575314.181203588&amp;l=13&amp;v=2" xr:uid="{5E50BBB4-0406-47F6-AA25-0985B39B85B7}"/>
    <hyperlink ref="F60" r:id="rId48" display="https://mapwv.gov/flood/map/?wkid=102100&amp;x=-9054290.679103948&amp;y=4589316.748100277&amp;l=13&amp;v=2" xr:uid="{9B2A1DAE-F5CC-4CFE-93CD-8E4481CF4641}"/>
    <hyperlink ref="F59" r:id="rId49" display="https://mapwv.gov/flood/map/?wkid=102100&amp;x=-9039584.964825748&amp;y=4614547.713823341&amp;l=13&amp;v=2" xr:uid="{8AE28790-5B10-4B39-AE06-8087E18E0B4C}"/>
    <hyperlink ref="F62" r:id="rId50" display="https://mapwv.gov/flood/map/?wkid=102100&amp;x=-9034237.224355418&amp;y=4569224.965006387&amp;l=13&amp;v=2" xr:uid="{23C668A1-D0A4-4406-AB66-457420F3290E}"/>
    <hyperlink ref="F63" r:id="rId51" display="https://mapwv.gov/flood/map/?wkid=102100&amp;x=-9034189.53397237&amp;y=4569291.722782939&amp;l=13&amp;v=2" xr:uid="{A8F1D024-7C3A-4E3B-990E-8DD2ABCA28D9}"/>
    <hyperlink ref="F64" r:id="rId52" display="https://mapwv.gov/flood/map/?wkid=102100&amp;x=-9034720.865241515&amp;y=4571011.6731522195&amp;l=13&amp;v=2" xr:uid="{493B6F6B-192F-4E6D-82F0-05245A7D28F2}"/>
    <hyperlink ref="F66" r:id="rId53" display="https://mapwv.gov/flood/map/?wkid=102100&amp;x=-9042650.077986658&amp;y=4589910.539755008&amp;l=13&amp;v=2" xr:uid="{9F78D50F-A882-4770-B60D-4EE8D71DA6B3}"/>
    <hyperlink ref="F65" r:id="rId54" display="https://mapwv.gov/flood/map/?wkid=102100&amp;x=-9044761.825647565&amp;y=4592910.168491629&amp;l=13&amp;v=2" xr:uid="{AA58715D-9520-4E6B-B24F-287B6FC73FC0}"/>
    <hyperlink ref="F70" r:id="rId55" display="https://mapwv.gov/flood/map/?wkid=102100&amp;x=-9049710.398134965&amp;y=4599491.786980152&amp;l=13&amp;v=2" xr:uid="{EDA8D74E-FF1C-4084-9DA4-CCF299EFDDA1}"/>
    <hyperlink ref="F68" r:id="rId56" display="https://mapwv.gov/flood/map/?wkid=102100&amp;x=-9048865.105047528&amp;y=4600569.328760651&amp;l=13&amp;v=2" xr:uid="{D1499E1C-81EE-4454-BF05-ABD4062595F0}"/>
    <hyperlink ref="F67" r:id="rId57" display="https://mapwv.gov/flood/map/?wkid=102100&amp;x=-9040751.570491407&amp;y=4600674.40909535&amp;l=13&amp;v=2" xr:uid="{FE09C485-3BC8-46F3-8C2D-20C445A3E138}"/>
    <hyperlink ref="F71" r:id="rId58" display="https://mapwv.gov/flood/map/?wkid=102100&amp;x=-9036708.97791372&amp;y=4608240.934723704&amp;l=13&amp;v=2" xr:uid="{49B74756-5AE0-4F1D-B1B7-A2E7964A9398}"/>
    <hyperlink ref="F69" r:id="rId59" display="https://mapwv.gov/flood/map/?wkid=102100&amp;x=-9038324.023350049&amp;y=4614183.23903928&amp;l=13&amp;v=2" xr:uid="{3DCF286E-B53E-4BE6-A206-346C72AC49D0}"/>
    <hyperlink ref="F72" r:id="rId60" display="https://mapwv.gov/flood/map/?wkid=102100&amp;x=-9047385.426561037&amp;y=4576541.395452769&amp;l=13&amp;v=2" xr:uid="{8CCA26C8-AAF9-4070-836D-7FEF8147D341}"/>
    <hyperlink ref="F73" r:id="rId61" display="https://mapwv.gov/flood/map/?wkid=102100&amp;x=-9033844.309967522&amp;y=4569486.000616376&amp;l=13&amp;v=2" xr:uid="{DDF4716D-B12E-468C-8BAB-500E4D537F7D}"/>
    <hyperlink ref="F74" r:id="rId62" display="https://mapwv.gov/flood/map/?wkid=102100&amp;x=-9052737.672799073&amp;y=4594313.664976795&amp;l=13&amp;v=2" xr:uid="{955B34DE-C4B5-4AD5-BE15-91B85F300814}"/>
    <hyperlink ref="F75" r:id="rId63" display="https://mapwv.gov/flood/map/?wkid=102100&amp;x=-9044814.967568723&amp;y=4593034.702818444&amp;l=13&amp;v=2" xr:uid="{9E5FD10C-3521-477E-87AC-E55426F71DAF}"/>
    <hyperlink ref="F77" r:id="rId64" display="https://mapwv.gov/flood/map/?wkid=102100&amp;x=-9034186.22633634&amp;y=4569162.0163856605&amp;l=13&amp;v=2" xr:uid="{A89A49D5-6210-4C73-BE0A-BD3852C14911}"/>
    <hyperlink ref="F76" r:id="rId65" display="https://mapwv.gov/flood/map/?wkid=102100&amp;x=-9044848.754147371&amp;y=4594291.33214483&amp;l=13&amp;v=2" xr:uid="{B289D129-4ADE-4364-8E00-B55F47307494}"/>
    <hyperlink ref="F81" r:id="rId66" display="https://mapwv.gov/flood/map/?wkid=102100&amp;x=-9037994.362032656&amp;y=4601990.165374881&amp;l=13&amp;v=2" xr:uid="{6FF6E088-A72A-4C57-B60E-466D21E45B56}"/>
    <hyperlink ref="F82" r:id="rId67" display="https://mapwv.gov/flood/map/?wkid=102100&amp;x=-9039019.522926915&amp;y=4602626.434936425&amp;l=13&amp;v=2" xr:uid="{915103CC-1336-45B8-A4BE-E53E0D54EEDE}"/>
    <hyperlink ref="F83" r:id="rId68" display="https://mapwv.gov/flood/map/?wkid=102100&amp;x=-9037846.758844389&amp;y=4601851.352978509&amp;l=13&amp;v=2" xr:uid="{EF201D08-7B7D-493E-856D-AEF46E00ECD4}"/>
    <hyperlink ref="F87" r:id="rId69" display="https://mapwv.gov/flood/map/?wkid=102100&amp;x=-9052955.868463187&amp;y=4605239.729747706&amp;l=13&amp;v=2" xr:uid="{1334930E-A7C5-4007-BBBC-D66B0B5BB548}"/>
    <hyperlink ref="F89" r:id="rId70" display="https://mapwv.gov/flood/map/?wkid=102100&amp;x=-9053254.863709895&amp;y=4605294.772625053&amp;l=13&amp;v=2" xr:uid="{7F62C03A-4E63-4C3E-A897-BD3E03874330}"/>
    <hyperlink ref="F88" r:id="rId71" display="https://mapwv.gov/flood/map/?wkid=102100&amp;x=-9053154.563178902&amp;y=4605248.40097895&amp;l=13&amp;v=2" xr:uid="{F8118B7F-4A42-4F2F-B691-307DA477E4EB}"/>
    <hyperlink ref="F90" r:id="rId72" display="https://mapwv.gov/flood/map/?wkid=102100&amp;x=-9053016.513651976&amp;y=4605339.231746378&amp;l=13&amp;v=2" xr:uid="{14E2525C-2A3F-4FD3-AD70-760C69498DC2}"/>
    <hyperlink ref="F91" r:id="rId73" display="https://mapwv.gov/flood/map/?wkid=102100&amp;x=-9052756.022147343&amp;y=4605360.310918412&amp;l=13&amp;v=2" xr:uid="{63AF5EDA-8BDB-4C53-941D-FDD26B9ECF93}"/>
    <hyperlink ref="F92" r:id="rId74" display="https://mapwv.gov/flood/map/?wkid=102100&amp;x=-9053497.571703244&amp;y=4604995.690025552&amp;l=13&amp;v=2" xr:uid="{A3FB096A-49B2-4391-8E0F-3387B67B8EAF}"/>
    <hyperlink ref="F96" r:id="rId75" display="https://mapwv.gov/flood/map/?wkid=102100&amp;x=-9051462.281608194&amp;y=4605121.695569388&amp;l=13&amp;v=2" xr:uid="{AE333261-E226-4C08-A292-4F5D20CB0D4C}"/>
    <hyperlink ref="F97" r:id="rId76" display="https://mapwv.gov/flood/map/?wkid=102100&amp;x=-9051258.64809195&amp;y=4605122.645826196&amp;l=13&amp;v=2" xr:uid="{7C8E5F66-EA9D-43A4-B2FB-630A1DFAA561}"/>
    <hyperlink ref="F99" r:id="rId77" display="https://mapwv.gov/flood/map/?wkid=102100&amp;x=-9050758.360043928&amp;y=4605234.746012926&amp;l=13&amp;v=2" xr:uid="{1285819B-2031-49D4-9D12-6FE564D5E04B}"/>
    <hyperlink ref="F98" r:id="rId78" display="https://mapwv.gov/flood/map/?wkid=102100&amp;x=-9050482.414944943&amp;y=4605461.858544591&amp;l=13&amp;v=2" xr:uid="{C6630E8C-63E3-422E-A40B-8DC688A2D54C}"/>
    <hyperlink ref="F100" r:id="rId79" display="https://mapwv.gov/flood/map/?wkid=102100&amp;x=-9051010.071112411&amp;y=4605116.830284207&amp;l=13&amp;v=2" xr:uid="{6196C0F7-C76B-4812-98B2-A8666DFAA0C6}"/>
    <hyperlink ref="F102" r:id="rId80" display="https://mapwv.gov/flood/map/?wkid=102100&amp;x=-9050846.141139716&amp;y=4604216.484850389&amp;l=13&amp;v=2" xr:uid="{BE6028F6-CF54-499F-8B3D-60CE5EBB79B4}"/>
    <hyperlink ref="F101" r:id="rId81" display="https://mapwv.gov/flood/map/?wkid=102100&amp;x=-9050054.184225945&amp;y=4605839.105456775&amp;l=13&amp;v=2" xr:uid="{AADBA655-1F04-449A-8924-8AD1BA1BC070}"/>
    <hyperlink ref="F10" r:id="rId82" xr:uid="{22DDECAB-8087-472C-A99E-E94BD2A2BE8C}"/>
    <hyperlink ref="F11" r:id="rId83" xr:uid="{9E26B8B6-F7D1-4600-B3F3-01B1510A8C6D}"/>
    <hyperlink ref="F14" r:id="rId84" xr:uid="{BC5C5E86-995B-4D4F-98B1-57A5909DC4C5}"/>
    <hyperlink ref="F56" r:id="rId85" xr:uid="{2515FC05-CEB5-414F-8BC9-DB127C1E3BBB}"/>
    <hyperlink ref="F57" r:id="rId86" xr:uid="{8A9B0557-B7B6-40F5-9941-76F5BD1DE7B6}"/>
    <hyperlink ref="F58" r:id="rId87" xr:uid="{0407434B-35C4-4A24-9E65-1E3DEA4B462A}"/>
  </hyperlinks>
  <pageMargins left="0.7" right="0.7" top="0.75" bottom="0.75" header="0.3" footer="0.3"/>
  <pageSetup orientation="portrait" horizontalDpi="4294967295" verticalDpi="4294967295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18B2-9E68-4166-870C-51ADC30AD23A}">
  <dimension ref="B2:H26"/>
  <sheetViews>
    <sheetView workbookViewId="0">
      <selection activeCell="M15" sqref="M15"/>
    </sheetView>
  </sheetViews>
  <sheetFormatPr defaultRowHeight="14.4" x14ac:dyDescent="0.3"/>
  <cols>
    <col min="2" max="2" width="18.6640625" style="55" bestFit="1" customWidth="1"/>
    <col min="3" max="3" width="6.109375" style="55" customWidth="1"/>
    <col min="4" max="4" width="43" style="55" bestFit="1" customWidth="1"/>
    <col min="5" max="5" width="10.33203125" style="55" customWidth="1"/>
    <col min="6" max="6" width="12.109375" style="55" bestFit="1" customWidth="1"/>
    <col min="7" max="7" width="12.5546875" style="55" bestFit="1" customWidth="1"/>
  </cols>
  <sheetData>
    <row r="2" spans="2:8" x14ac:dyDescent="0.3">
      <c r="G2" s="46" t="s">
        <v>1462</v>
      </c>
    </row>
    <row r="3" spans="2:8" ht="48" x14ac:dyDescent="0.3">
      <c r="B3" s="56" t="s">
        <v>1</v>
      </c>
      <c r="C3" s="56" t="s">
        <v>5</v>
      </c>
      <c r="D3" s="56" t="s">
        <v>196</v>
      </c>
      <c r="E3" s="57" t="s">
        <v>12</v>
      </c>
      <c r="F3" s="48" t="s">
        <v>13</v>
      </c>
      <c r="G3" s="49" t="s">
        <v>18</v>
      </c>
    </row>
    <row r="4" spans="2:8" x14ac:dyDescent="0.3">
      <c r="B4" s="50" t="s">
        <v>1467</v>
      </c>
      <c r="C4" s="51" t="s">
        <v>24</v>
      </c>
      <c r="D4" s="52" t="s">
        <v>689</v>
      </c>
      <c r="E4" s="50" t="s">
        <v>72</v>
      </c>
      <c r="F4" s="53" t="s">
        <v>30</v>
      </c>
      <c r="G4" s="54">
        <v>17343724</v>
      </c>
    </row>
    <row r="5" spans="2:8" x14ac:dyDescent="0.3">
      <c r="B5" s="50" t="s">
        <v>1466</v>
      </c>
      <c r="C5" s="51" t="s">
        <v>24</v>
      </c>
      <c r="D5" s="52" t="s">
        <v>690</v>
      </c>
      <c r="E5" s="50" t="s">
        <v>116</v>
      </c>
      <c r="F5" s="53" t="s">
        <v>36</v>
      </c>
      <c r="G5" s="54">
        <v>5254600</v>
      </c>
    </row>
    <row r="6" spans="2:8" x14ac:dyDescent="0.3">
      <c r="B6" s="50" t="s">
        <v>1467</v>
      </c>
      <c r="C6" s="51" t="s">
        <v>24</v>
      </c>
      <c r="D6" s="52" t="s">
        <v>689</v>
      </c>
      <c r="E6" s="50" t="s">
        <v>72</v>
      </c>
      <c r="F6" s="53" t="s">
        <v>30</v>
      </c>
      <c r="G6" s="54">
        <v>4213763</v>
      </c>
    </row>
    <row r="7" spans="2:8" x14ac:dyDescent="0.3">
      <c r="B7" s="50" t="s">
        <v>769</v>
      </c>
      <c r="C7" s="51" t="s">
        <v>24</v>
      </c>
      <c r="D7" s="52" t="s">
        <v>1474</v>
      </c>
      <c r="E7" s="50" t="s">
        <v>60</v>
      </c>
      <c r="F7" s="53" t="s">
        <v>36</v>
      </c>
      <c r="G7" s="54">
        <v>4000000</v>
      </c>
      <c r="H7" s="55" t="s">
        <v>1473</v>
      </c>
    </row>
    <row r="8" spans="2:8" x14ac:dyDescent="0.3">
      <c r="B8" s="50" t="s">
        <v>769</v>
      </c>
      <c r="C8" s="51" t="s">
        <v>24</v>
      </c>
      <c r="D8" s="52" t="s">
        <v>1475</v>
      </c>
      <c r="E8" s="50" t="s">
        <v>60</v>
      </c>
      <c r="F8" s="53" t="s">
        <v>36</v>
      </c>
      <c r="G8" s="54">
        <v>3000000</v>
      </c>
      <c r="H8" s="55" t="s">
        <v>1473</v>
      </c>
    </row>
    <row r="9" spans="2:8" x14ac:dyDescent="0.3">
      <c r="B9" s="50" t="s">
        <v>1466</v>
      </c>
      <c r="C9" s="51" t="s">
        <v>24</v>
      </c>
      <c r="D9" s="52" t="s">
        <v>692</v>
      </c>
      <c r="E9" s="50" t="s">
        <v>70</v>
      </c>
      <c r="F9" s="53" t="s">
        <v>30</v>
      </c>
      <c r="G9" s="54">
        <v>2214940</v>
      </c>
    </row>
    <row r="10" spans="2:8" x14ac:dyDescent="0.3">
      <c r="B10" s="50" t="s">
        <v>769</v>
      </c>
      <c r="C10" s="51" t="s">
        <v>24</v>
      </c>
      <c r="D10" s="52" t="s">
        <v>1472</v>
      </c>
      <c r="E10" s="50" t="s">
        <v>60</v>
      </c>
      <c r="F10" s="53" t="s">
        <v>36</v>
      </c>
      <c r="G10" s="54">
        <v>2000000</v>
      </c>
      <c r="H10" s="55" t="s">
        <v>1473</v>
      </c>
    </row>
    <row r="11" spans="2:8" x14ac:dyDescent="0.3">
      <c r="B11" s="50" t="s">
        <v>769</v>
      </c>
      <c r="C11" s="51" t="s">
        <v>24</v>
      </c>
      <c r="D11" s="52" t="s">
        <v>693</v>
      </c>
      <c r="E11" s="50" t="s">
        <v>118</v>
      </c>
      <c r="F11" s="53" t="s">
        <v>36</v>
      </c>
      <c r="G11" s="54">
        <v>1285200</v>
      </c>
    </row>
    <row r="12" spans="2:8" x14ac:dyDescent="0.3">
      <c r="B12" s="50" t="s">
        <v>769</v>
      </c>
      <c r="C12" s="51" t="s">
        <v>24</v>
      </c>
      <c r="D12" s="52" t="s">
        <v>694</v>
      </c>
      <c r="E12" s="50" t="s">
        <v>118</v>
      </c>
      <c r="F12" s="53" t="s">
        <v>36</v>
      </c>
      <c r="G12" s="54">
        <v>1242267</v>
      </c>
    </row>
    <row r="13" spans="2:8" x14ac:dyDescent="0.3">
      <c r="B13" s="50" t="s">
        <v>769</v>
      </c>
      <c r="C13" s="51" t="s">
        <v>24</v>
      </c>
      <c r="D13" s="52" t="s">
        <v>695</v>
      </c>
      <c r="E13" s="50" t="s">
        <v>39</v>
      </c>
      <c r="F13" s="53" t="s">
        <v>36</v>
      </c>
      <c r="G13" s="54">
        <v>1176608</v>
      </c>
    </row>
    <row r="14" spans="2:8" x14ac:dyDescent="0.3">
      <c r="B14" s="50" t="s">
        <v>1466</v>
      </c>
      <c r="C14" s="51" t="s">
        <v>24</v>
      </c>
      <c r="D14" s="52" t="s">
        <v>690</v>
      </c>
      <c r="E14" s="50" t="s">
        <v>727</v>
      </c>
      <c r="F14" s="53" t="s">
        <v>36</v>
      </c>
      <c r="G14" s="54">
        <v>1000000</v>
      </c>
    </row>
    <row r="15" spans="2:8" x14ac:dyDescent="0.3">
      <c r="B15" s="50" t="s">
        <v>769</v>
      </c>
      <c r="C15" s="51" t="s">
        <v>24</v>
      </c>
      <c r="D15" s="52" t="s">
        <v>191</v>
      </c>
      <c r="E15" s="50" t="s">
        <v>29</v>
      </c>
      <c r="F15" s="53" t="s">
        <v>30</v>
      </c>
      <c r="G15" s="54">
        <v>750000</v>
      </c>
    </row>
    <row r="16" spans="2:8" x14ac:dyDescent="0.3">
      <c r="B16" s="50" t="s">
        <v>770</v>
      </c>
      <c r="C16" s="51" t="s">
        <v>24</v>
      </c>
      <c r="D16" s="52" t="s">
        <v>696</v>
      </c>
      <c r="E16" s="50" t="s">
        <v>50</v>
      </c>
      <c r="F16" s="53" t="s">
        <v>36</v>
      </c>
      <c r="G16" s="54">
        <v>653400</v>
      </c>
    </row>
    <row r="17" spans="2:7" x14ac:dyDescent="0.3">
      <c r="B17" s="50" t="s">
        <v>769</v>
      </c>
      <c r="C17" s="51" t="s">
        <v>24</v>
      </c>
      <c r="D17" s="52" t="s">
        <v>191</v>
      </c>
      <c r="E17" s="50" t="s">
        <v>29</v>
      </c>
      <c r="F17" s="53" t="s">
        <v>30</v>
      </c>
      <c r="G17" s="54">
        <v>611294</v>
      </c>
    </row>
    <row r="18" spans="2:7" x14ac:dyDescent="0.3">
      <c r="B18" s="50" t="s">
        <v>769</v>
      </c>
      <c r="C18" s="51" t="s">
        <v>24</v>
      </c>
      <c r="D18" s="52" t="s">
        <v>697</v>
      </c>
      <c r="E18" s="50" t="s">
        <v>59</v>
      </c>
      <c r="F18" s="53" t="s">
        <v>36</v>
      </c>
      <c r="G18" s="54">
        <v>570700</v>
      </c>
    </row>
    <row r="19" spans="2:7" x14ac:dyDescent="0.3">
      <c r="B19" s="50" t="s">
        <v>769</v>
      </c>
      <c r="C19" s="51" t="s">
        <v>24</v>
      </c>
      <c r="D19" s="52" t="s">
        <v>698</v>
      </c>
      <c r="E19" s="50" t="s">
        <v>72</v>
      </c>
      <c r="F19" s="53" t="s">
        <v>30</v>
      </c>
      <c r="G19" s="54">
        <v>490100</v>
      </c>
    </row>
    <row r="20" spans="2:7" x14ac:dyDescent="0.3">
      <c r="B20" s="50" t="s">
        <v>769</v>
      </c>
      <c r="C20" s="51" t="s">
        <v>24</v>
      </c>
      <c r="D20" s="52" t="s">
        <v>699</v>
      </c>
      <c r="E20" s="50" t="s">
        <v>70</v>
      </c>
      <c r="F20" s="53" t="s">
        <v>30</v>
      </c>
      <c r="G20" s="54">
        <v>486910</v>
      </c>
    </row>
    <row r="21" spans="2:7" x14ac:dyDescent="0.3">
      <c r="B21" s="50" t="s">
        <v>769</v>
      </c>
      <c r="C21" s="51" t="s">
        <v>24</v>
      </c>
      <c r="D21" s="52" t="s">
        <v>701</v>
      </c>
      <c r="E21" s="50" t="s">
        <v>72</v>
      </c>
      <c r="F21" s="53" t="s">
        <v>30</v>
      </c>
      <c r="G21" s="54">
        <v>475800</v>
      </c>
    </row>
    <row r="22" spans="2:7" x14ac:dyDescent="0.3">
      <c r="B22" s="50" t="s">
        <v>769</v>
      </c>
      <c r="C22" s="51" t="s">
        <v>24</v>
      </c>
      <c r="D22" s="52" t="s">
        <v>702</v>
      </c>
      <c r="E22" s="50" t="s">
        <v>70</v>
      </c>
      <c r="F22" s="53" t="s">
        <v>30</v>
      </c>
      <c r="G22" s="54">
        <v>430420</v>
      </c>
    </row>
    <row r="23" spans="2:7" x14ac:dyDescent="0.3">
      <c r="B23" s="50" t="s">
        <v>769</v>
      </c>
      <c r="C23" s="51" t="s">
        <v>24</v>
      </c>
      <c r="D23" s="52" t="s">
        <v>703</v>
      </c>
      <c r="E23" s="50" t="s">
        <v>70</v>
      </c>
      <c r="F23" s="53" t="s">
        <v>30</v>
      </c>
      <c r="G23" s="54">
        <v>428600</v>
      </c>
    </row>
    <row r="24" spans="2:7" x14ac:dyDescent="0.3">
      <c r="B24" s="50" t="s">
        <v>769</v>
      </c>
      <c r="C24" s="51" t="s">
        <v>24</v>
      </c>
      <c r="D24" s="52" t="s">
        <v>443</v>
      </c>
      <c r="E24" s="50" t="s">
        <v>54</v>
      </c>
      <c r="F24" s="53" t="s">
        <v>36</v>
      </c>
      <c r="G24" s="54">
        <v>407788</v>
      </c>
    </row>
    <row r="25" spans="2:7" x14ac:dyDescent="0.3">
      <c r="B25" s="77" t="s">
        <v>1464</v>
      </c>
    </row>
    <row r="26" spans="2:7" x14ac:dyDescent="0.3">
      <c r="B26" s="77" t="s">
        <v>1465</v>
      </c>
    </row>
  </sheetData>
  <hyperlinks>
    <hyperlink ref="C5" r:id="rId1" display="https://mapwv.gov/flood/map/?wkid=102100&amp;x=-9052955.868463187&amp;y=4605239.729747706&amp;l=13&amp;v=2" xr:uid="{86B9985D-52C8-4EE5-8377-680EEFE99A26}"/>
    <hyperlink ref="C4" r:id="rId2" display="https://mapwv.gov/flood/map/?wkid=102100&amp;x=-9051462.281608194&amp;y=4605121.695569388&amp;l=13&amp;v=2" xr:uid="{578544F0-60AA-4B22-AD84-9151BB41CE72}"/>
    <hyperlink ref="C6" r:id="rId3" display="https://mapwv.gov/flood/map/?wkid=102100&amp;x=-9051258.64809195&amp;y=4605122.645826196&amp;l=13&amp;v=2" xr:uid="{C76D00C8-F8DD-416A-9F53-CDCC198B6903}"/>
    <hyperlink ref="C9" r:id="rId4" display="https://mapwv.gov/flood/map/?wkid=102100&amp;x=-9053254.863709895&amp;y=4605294.772625053&amp;l=13&amp;v=2" xr:uid="{5AB25E0A-00EA-4B53-8CEE-1B024A00841C}"/>
    <hyperlink ref="C14" r:id="rId5" display="https://mapwv.gov/flood/map/?wkid=102100&amp;x=-9053016.513651976&amp;y=4605339.231746378&amp;l=13&amp;v=2" xr:uid="{A4ADFE2D-89C5-4B15-8EEF-C0E03DCE136C}"/>
    <hyperlink ref="C16" r:id="rId6" display="https://mapwv.gov/flood/map/?wkid=102100&amp;x=-9037994.362032656&amp;y=4601990.165374881&amp;l=13&amp;v=2" xr:uid="{7BEDDCEE-1491-48F9-8C24-A1AC3F53C43D}"/>
    <hyperlink ref="C17" r:id="rId7" display="https://mapwv.gov/flood/map/?wkid=102100&amp;x=-9034189.53397237&amp;y=4569291.722782939&amp;l=13&amp;v=2" xr:uid="{D278CB38-E221-4AA6-8EA7-047870BB58E9}"/>
    <hyperlink ref="C15" r:id="rId8" display="https://mapwv.gov/flood/map/?wkid=102100&amp;x=-9034237.224355418&amp;y=4569224.965006387&amp;l=13&amp;v=2" xr:uid="{AAFDECA3-B503-443A-B5DC-BC2B4CB11F41}"/>
    <hyperlink ref="C18" r:id="rId9" display="https://mapwv.gov/flood/map/?wkid=102100&amp;x=-9034720.865241515&amp;y=4571011.6731522195&amp;l=13&amp;v=2" xr:uid="{FF676E4E-6475-4C08-B132-1253CE3463A4}"/>
    <hyperlink ref="C13" r:id="rId10" display="https://mapwv.gov/flood/map/?wkid=102100&amp;x=-9051045.245177194&amp;y=4575314.181203588&amp;l=13&amp;v=2" xr:uid="{528A5A35-D50B-4218-9A49-D2F0C3864CCD}"/>
    <hyperlink ref="C12" r:id="rId11" display="https://mapwv.gov/flood/map/?wkid=102100&amp;x=-9054290.679103948&amp;y=4589316.748100277&amp;l=13&amp;v=2" xr:uid="{01F75F8C-9D89-4559-882D-E6DC46C14F36}"/>
    <hyperlink ref="C20" r:id="rId12" display="https://mapwv.gov/flood/map/?wkid=102100&amp;x=-9042650.077986658&amp;y=4589910.539755008&amp;l=13&amp;v=2" xr:uid="{6146359D-0E98-4B8A-AF1C-21D595BCE788}"/>
    <hyperlink ref="C19" r:id="rId13" display="https://mapwv.gov/flood/map/?wkid=102100&amp;x=-9044761.825647565&amp;y=4592910.168491629&amp;l=13&amp;v=2" xr:uid="{27F91CC0-457F-4BDA-991F-6EBED96EBB1B}"/>
    <hyperlink ref="C11" r:id="rId14" display="https://mapwv.gov/flood/map/?wkid=102100&amp;x=-9039584.964825748&amp;y=4614547.713823341&amp;l=13&amp;v=2" xr:uid="{E46AE5C6-F679-479D-874D-F02DC28ABEB4}"/>
    <hyperlink ref="C23" r:id="rId15" display="https://mapwv.gov/flood/map/?wkid=102100&amp;x=-9049710.398134965&amp;y=4599491.786980152&amp;l=13&amp;v=2" xr:uid="{7A1A2473-9594-49D1-B891-8956DEE02A38}"/>
    <hyperlink ref="C21" r:id="rId16" display="https://mapwv.gov/flood/map/?wkid=102100&amp;x=-9048865.105047528&amp;y=4600569.328760651&amp;l=13&amp;v=2" xr:uid="{353C8D11-C347-4B3E-8840-10D6967E620B}"/>
    <hyperlink ref="C24" r:id="rId17" display="https://mapwv.gov/flood/map/?wkid=102100&amp;x=-9036708.97791372&amp;y=4608240.934723704&amp;l=13&amp;v=2" xr:uid="{921396C6-A409-4DE1-9A46-014149BACF13}"/>
    <hyperlink ref="C22" r:id="rId18" display="https://mapwv.gov/flood/map/?wkid=102100&amp;x=-9038324.023350049&amp;y=4614183.23903928&amp;l=13&amp;v=2" xr:uid="{DCD53E86-BEA8-4F04-A8FD-F94183002320}"/>
    <hyperlink ref="C10" r:id="rId19" xr:uid="{0CEA55DF-7DE1-443E-8C18-11D447D8CE1A}"/>
    <hyperlink ref="C7" r:id="rId20" xr:uid="{9A2CDC0C-3334-4620-8E76-7DC214DFE8CD}"/>
    <hyperlink ref="C8" r:id="rId21" xr:uid="{EBEC2BEB-2D7D-4464-A8B0-7AAF92DF1C98}"/>
  </hyperlinks>
  <pageMargins left="0.7" right="0.7" top="0.75" bottom="0.75" header="0.3" footer="0.3"/>
  <pageSetup orientation="portrait" horizontalDpi="4294967295" verticalDpi="4294967295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9623-FFB7-4B7F-BFF1-B0A0A165A9BA}">
  <sheetPr codeName="Sheet8"/>
  <dimension ref="A1:Y136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7" bestFit="1" customWidth="1"/>
    <col min="2" max="2" width="22.88671875" bestFit="1" customWidth="1"/>
    <col min="3" max="3" width="26.109375" bestFit="1" customWidth="1"/>
    <col min="4" max="4" width="20.88671875" bestFit="1" customWidth="1"/>
    <col min="5" max="5" width="58.109375" bestFit="1" customWidth="1"/>
    <col min="6" max="6" width="18.109375" style="8" bestFit="1" customWidth="1"/>
    <col min="7" max="7" width="12.44140625" style="8" customWidth="1"/>
    <col min="8" max="8" width="10.88671875" style="25" customWidth="1"/>
    <col min="9" max="9" width="59.6640625" bestFit="1" customWidth="1"/>
    <col min="13" max="13" width="10.33203125" customWidth="1"/>
    <col min="14" max="14" width="14.6640625" bestFit="1" customWidth="1"/>
    <col min="15" max="15" width="9.109375" style="8"/>
    <col min="17" max="17" width="12.33203125" customWidth="1"/>
    <col min="19" max="19" width="22.5546875" bestFit="1" customWidth="1"/>
    <col min="24" max="24" width="11" bestFit="1" customWidth="1"/>
  </cols>
  <sheetData>
    <row r="1" spans="1:25" ht="14.25" customHeight="1" x14ac:dyDescent="0.3">
      <c r="A1" s="5" t="s">
        <v>78</v>
      </c>
      <c r="B1" s="5"/>
      <c r="C1" s="5"/>
      <c r="D1" s="34"/>
      <c r="E1" s="32"/>
      <c r="F1" s="16" t="s">
        <v>79</v>
      </c>
      <c r="J1" s="27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5" x14ac:dyDescent="0.3">
      <c r="A2" s="10">
        <v>44489</v>
      </c>
      <c r="B2" s="11" t="s">
        <v>82</v>
      </c>
      <c r="D2" s="32"/>
      <c r="E2" s="32"/>
      <c r="J2" s="27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5" x14ac:dyDescent="0.3">
      <c r="A3" t="s">
        <v>84</v>
      </c>
      <c r="B3" s="6"/>
      <c r="D3" s="32"/>
      <c r="E3" s="32"/>
      <c r="J3" s="28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5" spans="1:25" x14ac:dyDescent="0.3">
      <c r="A5" s="1" t="s">
        <v>197</v>
      </c>
      <c r="D5" s="32"/>
      <c r="E5" s="32"/>
      <c r="J5" s="27"/>
      <c r="K5" s="29"/>
      <c r="L5" s="8"/>
      <c r="M5" s="32"/>
      <c r="O5" s="29"/>
      <c r="P5" s="29"/>
      <c r="Q5" s="32"/>
      <c r="R5" s="29"/>
      <c r="S5" s="46" t="s">
        <v>180</v>
      </c>
      <c r="U5" s="36"/>
      <c r="V5" s="36"/>
      <c r="W5" s="38"/>
      <c r="X5" s="9"/>
    </row>
    <row r="6" spans="1:25" s="21" customFormat="1" ht="43.2" x14ac:dyDescent="0.3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x14ac:dyDescent="0.3">
      <c r="A7" s="22" t="s">
        <v>260</v>
      </c>
      <c r="B7" s="33" t="s">
        <v>349</v>
      </c>
      <c r="C7" s="33" t="s">
        <v>173</v>
      </c>
      <c r="D7" s="33" t="s">
        <v>413</v>
      </c>
      <c r="E7" s="33" t="s">
        <v>414</v>
      </c>
      <c r="F7" s="24" t="s">
        <v>24</v>
      </c>
      <c r="G7" s="15" t="s">
        <v>33</v>
      </c>
      <c r="H7" s="23" t="s">
        <v>26</v>
      </c>
      <c r="I7" s="2" t="s">
        <v>504</v>
      </c>
      <c r="J7" s="23" t="s">
        <v>27</v>
      </c>
      <c r="K7" s="31" t="s">
        <v>135</v>
      </c>
      <c r="L7" s="31"/>
      <c r="M7" s="33" t="s">
        <v>29</v>
      </c>
      <c r="N7" s="3" t="s">
        <v>120</v>
      </c>
      <c r="O7" s="31" t="s">
        <v>123</v>
      </c>
      <c r="P7" s="31">
        <v>18000</v>
      </c>
      <c r="Q7" s="23" t="s">
        <v>31</v>
      </c>
      <c r="R7" s="23" t="s">
        <v>132</v>
      </c>
      <c r="S7" s="42">
        <v>24000000</v>
      </c>
      <c r="T7" s="33" t="s">
        <v>134</v>
      </c>
      <c r="U7" s="43">
        <v>9.6</v>
      </c>
      <c r="V7" s="43">
        <v>8.6000003814697195</v>
      </c>
      <c r="W7" s="44">
        <v>0.20800001144409103</v>
      </c>
      <c r="X7" s="45">
        <v>4992000</v>
      </c>
      <c r="Y7" t="s">
        <v>1470</v>
      </c>
    </row>
    <row r="8" spans="1:25" x14ac:dyDescent="0.3">
      <c r="A8" s="22" t="s">
        <v>263</v>
      </c>
      <c r="B8" s="33" t="s">
        <v>289</v>
      </c>
      <c r="C8" s="33" t="s">
        <v>170</v>
      </c>
      <c r="D8" s="33" t="s">
        <v>419</v>
      </c>
      <c r="E8" s="33" t="s">
        <v>420</v>
      </c>
      <c r="F8" s="24" t="s">
        <v>24</v>
      </c>
      <c r="G8" s="15" t="s">
        <v>33</v>
      </c>
      <c r="H8" s="23" t="s">
        <v>26</v>
      </c>
      <c r="I8" s="2" t="s">
        <v>506</v>
      </c>
      <c r="J8" s="23" t="s">
        <v>27</v>
      </c>
      <c r="K8" s="31" t="s">
        <v>146</v>
      </c>
      <c r="L8" s="31"/>
      <c r="M8" s="33" t="s">
        <v>72</v>
      </c>
      <c r="N8" s="3" t="s">
        <v>119</v>
      </c>
      <c r="O8" s="31" t="s">
        <v>123</v>
      </c>
      <c r="P8" s="31">
        <v>10000</v>
      </c>
      <c r="Q8" s="23" t="s">
        <v>31</v>
      </c>
      <c r="R8" s="23" t="s">
        <v>132</v>
      </c>
      <c r="S8" s="42">
        <v>8542982</v>
      </c>
      <c r="T8" s="33" t="s">
        <v>73</v>
      </c>
      <c r="U8" s="43">
        <v>0</v>
      </c>
      <c r="V8" s="43">
        <v>-1</v>
      </c>
      <c r="W8" s="44">
        <v>0</v>
      </c>
      <c r="X8" s="45">
        <v>0</v>
      </c>
    </row>
    <row r="9" spans="1:25" x14ac:dyDescent="0.3">
      <c r="A9" s="22" t="s">
        <v>226</v>
      </c>
      <c r="B9" s="33" t="s">
        <v>273</v>
      </c>
      <c r="C9" s="33" t="s">
        <v>284</v>
      </c>
      <c r="D9" s="33" t="s">
        <v>343</v>
      </c>
      <c r="E9" s="33" t="s">
        <v>344</v>
      </c>
      <c r="F9" s="24" t="s">
        <v>24</v>
      </c>
      <c r="G9" s="15" t="s">
        <v>440</v>
      </c>
      <c r="H9" s="23" t="s">
        <v>26</v>
      </c>
      <c r="I9" s="2" t="s">
        <v>472</v>
      </c>
      <c r="J9" s="23" t="s">
        <v>27</v>
      </c>
      <c r="K9" s="31" t="s">
        <v>184</v>
      </c>
      <c r="L9" s="31" t="s">
        <v>183</v>
      </c>
      <c r="M9" s="33" t="s">
        <v>43</v>
      </c>
      <c r="N9" s="3" t="s">
        <v>44</v>
      </c>
      <c r="O9" s="31" t="s">
        <v>123</v>
      </c>
      <c r="P9" s="31">
        <v>7025</v>
      </c>
      <c r="Q9" s="23" t="s">
        <v>55</v>
      </c>
      <c r="R9" s="23" t="s">
        <v>133</v>
      </c>
      <c r="S9" s="42">
        <v>4686800</v>
      </c>
      <c r="T9" s="33" t="s">
        <v>46</v>
      </c>
      <c r="U9" s="43">
        <v>0.5</v>
      </c>
      <c r="V9" s="43">
        <v>-3.5</v>
      </c>
      <c r="W9" s="44">
        <v>0</v>
      </c>
      <c r="X9" s="45">
        <v>0</v>
      </c>
    </row>
    <row r="10" spans="1:25" x14ac:dyDescent="0.3">
      <c r="A10" s="22" t="s">
        <v>231</v>
      </c>
      <c r="B10" s="33" t="s">
        <v>273</v>
      </c>
      <c r="C10" s="33" t="s">
        <v>297</v>
      </c>
      <c r="D10" s="33" t="s">
        <v>355</v>
      </c>
      <c r="E10" s="33" t="s">
        <v>356</v>
      </c>
      <c r="F10" s="24" t="s">
        <v>24</v>
      </c>
      <c r="G10" s="15" t="s">
        <v>40</v>
      </c>
      <c r="H10" s="23" t="s">
        <v>26</v>
      </c>
      <c r="I10" s="2" t="s">
        <v>477</v>
      </c>
      <c r="J10" s="23" t="s">
        <v>27</v>
      </c>
      <c r="K10" s="31" t="s">
        <v>135</v>
      </c>
      <c r="L10" s="31"/>
      <c r="M10" s="33" t="s">
        <v>29</v>
      </c>
      <c r="N10" s="3" t="s">
        <v>120</v>
      </c>
      <c r="O10" s="31" t="s">
        <v>123</v>
      </c>
      <c r="P10" s="31">
        <v>88700</v>
      </c>
      <c r="Q10" s="23" t="s">
        <v>31</v>
      </c>
      <c r="R10" s="23" t="s">
        <v>132</v>
      </c>
      <c r="S10" s="42">
        <v>4067092</v>
      </c>
      <c r="T10" s="33" t="s">
        <v>134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3">
      <c r="A11" s="22" t="s">
        <v>259</v>
      </c>
      <c r="B11" s="33" t="s">
        <v>172</v>
      </c>
      <c r="C11" s="33" t="s">
        <v>173</v>
      </c>
      <c r="D11" s="33" t="s">
        <v>411</v>
      </c>
      <c r="E11" s="33" t="s">
        <v>412</v>
      </c>
      <c r="F11" s="24" t="s">
        <v>24</v>
      </c>
      <c r="G11" s="15" t="s">
        <v>33</v>
      </c>
      <c r="H11" s="23" t="s">
        <v>26</v>
      </c>
      <c r="I11" s="2" t="s">
        <v>71</v>
      </c>
      <c r="J11" s="23" t="s">
        <v>41</v>
      </c>
      <c r="K11" s="31" t="s">
        <v>111</v>
      </c>
      <c r="L11" s="31"/>
      <c r="M11" s="33" t="s">
        <v>72</v>
      </c>
      <c r="N11" s="3" t="s">
        <v>119</v>
      </c>
      <c r="O11" s="31" t="s">
        <v>123</v>
      </c>
      <c r="P11" s="31">
        <v>10000</v>
      </c>
      <c r="Q11" s="23" t="s">
        <v>31</v>
      </c>
      <c r="R11" s="23" t="s">
        <v>132</v>
      </c>
      <c r="S11" s="42">
        <v>3508927</v>
      </c>
      <c r="T11" s="33" t="s">
        <v>73</v>
      </c>
      <c r="U11" s="43">
        <v>3.5085449999999998</v>
      </c>
      <c r="V11" s="43">
        <v>2.508544921875</v>
      </c>
      <c r="W11" s="44">
        <v>8.0170898437499999E-2</v>
      </c>
      <c r="X11" s="45">
        <v>281313.83014160098</v>
      </c>
    </row>
    <row r="12" spans="1:25" x14ac:dyDescent="0.3">
      <c r="A12" s="22" t="s">
        <v>236</v>
      </c>
      <c r="B12" s="33" t="s">
        <v>273</v>
      </c>
      <c r="C12" s="33" t="s">
        <v>284</v>
      </c>
      <c r="D12" s="33" t="s">
        <v>365</v>
      </c>
      <c r="E12" s="33" t="s">
        <v>366</v>
      </c>
      <c r="F12" s="24" t="s">
        <v>24</v>
      </c>
      <c r="G12" s="15" t="s">
        <v>440</v>
      </c>
      <c r="H12" s="23" t="s">
        <v>26</v>
      </c>
      <c r="I12" s="2" t="s">
        <v>482</v>
      </c>
      <c r="J12" s="23" t="s">
        <v>27</v>
      </c>
      <c r="K12" s="31" t="s">
        <v>166</v>
      </c>
      <c r="L12" s="31" t="s">
        <v>183</v>
      </c>
      <c r="M12" s="33" t="s">
        <v>43</v>
      </c>
      <c r="N12" s="3" t="s">
        <v>44</v>
      </c>
      <c r="O12" s="31" t="s">
        <v>123</v>
      </c>
      <c r="P12" s="31">
        <v>5934</v>
      </c>
      <c r="Q12" s="23" t="s">
        <v>55</v>
      </c>
      <c r="R12" s="23" t="s">
        <v>133</v>
      </c>
      <c r="S12" s="42">
        <v>2973900</v>
      </c>
      <c r="T12" s="33" t="s">
        <v>46</v>
      </c>
      <c r="U12" s="43">
        <v>0.3</v>
      </c>
      <c r="V12" s="43">
        <v>-3.6999999880790702</v>
      </c>
      <c r="W12" s="44">
        <v>0</v>
      </c>
      <c r="X12" s="45">
        <v>0</v>
      </c>
    </row>
    <row r="13" spans="1:25" x14ac:dyDescent="0.3">
      <c r="A13" s="22" t="s">
        <v>254</v>
      </c>
      <c r="B13" s="33" t="s">
        <v>349</v>
      </c>
      <c r="C13" s="33" t="s">
        <v>173</v>
      </c>
      <c r="D13" s="33" t="s">
        <v>401</v>
      </c>
      <c r="E13" s="33" t="s">
        <v>402</v>
      </c>
      <c r="F13" s="24" t="s">
        <v>24</v>
      </c>
      <c r="G13" s="15" t="s">
        <v>33</v>
      </c>
      <c r="H13" s="23" t="s">
        <v>26</v>
      </c>
      <c r="I13" s="2" t="s">
        <v>501</v>
      </c>
      <c r="J13" s="23" t="s">
        <v>27</v>
      </c>
      <c r="K13" s="31" t="s">
        <v>106</v>
      </c>
      <c r="L13" s="31" t="s">
        <v>77</v>
      </c>
      <c r="M13" s="33" t="s">
        <v>118</v>
      </c>
      <c r="N13" s="3" t="s">
        <v>122</v>
      </c>
      <c r="O13" s="31" t="s">
        <v>124</v>
      </c>
      <c r="P13" s="31">
        <v>151843</v>
      </c>
      <c r="Q13" s="23" t="s">
        <v>31</v>
      </c>
      <c r="R13" s="23" t="s">
        <v>132</v>
      </c>
      <c r="S13" s="42">
        <v>2043400</v>
      </c>
      <c r="T13" s="33" t="s">
        <v>46</v>
      </c>
      <c r="U13" s="43">
        <v>2.1</v>
      </c>
      <c r="V13" s="43">
        <v>1.0999999046325599</v>
      </c>
      <c r="W13" s="44">
        <v>0.10199999809265099</v>
      </c>
      <c r="X13" s="45">
        <v>208426.79610252299</v>
      </c>
    </row>
    <row r="14" spans="1:25" x14ac:dyDescent="0.3">
      <c r="A14" s="22" t="s">
        <v>237</v>
      </c>
      <c r="B14" s="33" t="s">
        <v>273</v>
      </c>
      <c r="C14" s="33" t="s">
        <v>284</v>
      </c>
      <c r="D14" s="33" t="s">
        <v>367</v>
      </c>
      <c r="E14" s="33" t="s">
        <v>368</v>
      </c>
      <c r="F14" s="24" t="s">
        <v>24</v>
      </c>
      <c r="G14" s="15" t="s">
        <v>33</v>
      </c>
      <c r="H14" s="23" t="s">
        <v>69</v>
      </c>
      <c r="I14" s="2" t="s">
        <v>483</v>
      </c>
      <c r="J14" s="23" t="s">
        <v>27</v>
      </c>
      <c r="K14" s="31" t="s">
        <v>100</v>
      </c>
      <c r="L14" s="31" t="s">
        <v>58</v>
      </c>
      <c r="M14" s="33" t="s">
        <v>43</v>
      </c>
      <c r="N14" s="3" t="s">
        <v>44</v>
      </c>
      <c r="O14" s="31" t="s">
        <v>123</v>
      </c>
      <c r="P14" s="31">
        <v>6037</v>
      </c>
      <c r="Q14" s="23" t="s">
        <v>55</v>
      </c>
      <c r="R14" s="23" t="s">
        <v>133</v>
      </c>
      <c r="S14" s="42">
        <v>1847600</v>
      </c>
      <c r="T14" s="33" t="s">
        <v>46</v>
      </c>
      <c r="U14" s="43">
        <v>0.1</v>
      </c>
      <c r="V14" s="43">
        <v>-3.8999999985098799</v>
      </c>
      <c r="W14" s="44">
        <v>0</v>
      </c>
      <c r="X14" s="45">
        <v>0</v>
      </c>
    </row>
    <row r="15" spans="1:25" x14ac:dyDescent="0.3">
      <c r="A15" s="22" t="s">
        <v>240</v>
      </c>
      <c r="B15" s="33" t="s">
        <v>273</v>
      </c>
      <c r="C15" s="33" t="s">
        <v>284</v>
      </c>
      <c r="D15" s="33" t="s">
        <v>373</v>
      </c>
      <c r="E15" s="33" t="s">
        <v>374</v>
      </c>
      <c r="F15" s="24" t="s">
        <v>24</v>
      </c>
      <c r="G15" s="15" t="s">
        <v>33</v>
      </c>
      <c r="H15" s="23" t="s">
        <v>69</v>
      </c>
      <c r="I15" s="2" t="s">
        <v>486</v>
      </c>
      <c r="J15" s="23" t="s">
        <v>27</v>
      </c>
      <c r="K15" s="31" t="s">
        <v>95</v>
      </c>
      <c r="L15" s="31" t="s">
        <v>42</v>
      </c>
      <c r="M15" s="33" t="s">
        <v>43</v>
      </c>
      <c r="N15" s="3" t="s">
        <v>44</v>
      </c>
      <c r="O15" s="31" t="s">
        <v>123</v>
      </c>
      <c r="P15" s="31">
        <v>5763</v>
      </c>
      <c r="Q15" s="23" t="s">
        <v>55</v>
      </c>
      <c r="R15" s="23" t="s">
        <v>133</v>
      </c>
      <c r="S15" s="42">
        <v>1813700</v>
      </c>
      <c r="T15" s="33" t="s">
        <v>46</v>
      </c>
      <c r="U15" s="43">
        <v>0</v>
      </c>
      <c r="V15" s="43">
        <v>-4</v>
      </c>
      <c r="W15" s="44">
        <v>0</v>
      </c>
      <c r="X15" s="45">
        <v>0</v>
      </c>
    </row>
    <row r="16" spans="1:25" x14ac:dyDescent="0.3">
      <c r="A16" s="22" t="s">
        <v>204</v>
      </c>
      <c r="B16" s="33" t="s">
        <v>273</v>
      </c>
      <c r="C16" s="33" t="s">
        <v>284</v>
      </c>
      <c r="D16" s="33" t="s">
        <v>299</v>
      </c>
      <c r="E16" s="33" t="s">
        <v>300</v>
      </c>
      <c r="F16" s="24" t="s">
        <v>24</v>
      </c>
      <c r="G16" s="15" t="s">
        <v>440</v>
      </c>
      <c r="H16" s="23" t="s">
        <v>26</v>
      </c>
      <c r="I16" s="2" t="s">
        <v>447</v>
      </c>
      <c r="J16" s="23" t="s">
        <v>27</v>
      </c>
      <c r="K16" s="31" t="s">
        <v>108</v>
      </c>
      <c r="L16" s="31" t="s">
        <v>47</v>
      </c>
      <c r="M16" s="33" t="s">
        <v>43</v>
      </c>
      <c r="N16" s="3" t="s">
        <v>44</v>
      </c>
      <c r="O16" s="31" t="s">
        <v>123</v>
      </c>
      <c r="P16" s="31">
        <v>1900</v>
      </c>
      <c r="Q16" s="23" t="s">
        <v>31</v>
      </c>
      <c r="R16" s="23" t="s">
        <v>132</v>
      </c>
      <c r="S16" s="42">
        <v>1809610</v>
      </c>
      <c r="T16" s="33" t="s">
        <v>162</v>
      </c>
      <c r="U16" s="43">
        <v>0.6</v>
      </c>
      <c r="V16" s="43">
        <v>-0.39999997615814198</v>
      </c>
      <c r="W16" s="44">
        <v>9.0000002384185707E-2</v>
      </c>
      <c r="X16" s="45">
        <v>162864.904314446</v>
      </c>
    </row>
    <row r="17" spans="1:24" x14ac:dyDescent="0.3">
      <c r="A17" s="22" t="s">
        <v>239</v>
      </c>
      <c r="B17" s="33" t="s">
        <v>273</v>
      </c>
      <c r="C17" s="33" t="s">
        <v>284</v>
      </c>
      <c r="D17" s="33" t="s">
        <v>371</v>
      </c>
      <c r="E17" s="33" t="s">
        <v>372</v>
      </c>
      <c r="F17" s="24" t="s">
        <v>24</v>
      </c>
      <c r="G17" s="15" t="s">
        <v>33</v>
      </c>
      <c r="H17" s="23" t="s">
        <v>69</v>
      </c>
      <c r="I17" s="2" t="s">
        <v>485</v>
      </c>
      <c r="J17" s="23" t="s">
        <v>27</v>
      </c>
      <c r="K17" s="31" t="s">
        <v>106</v>
      </c>
      <c r="L17" s="31" t="s">
        <v>86</v>
      </c>
      <c r="M17" s="33" t="s">
        <v>43</v>
      </c>
      <c r="N17" s="3" t="s">
        <v>44</v>
      </c>
      <c r="O17" s="31" t="s">
        <v>123</v>
      </c>
      <c r="P17" s="31">
        <v>4855</v>
      </c>
      <c r="Q17" s="23" t="s">
        <v>55</v>
      </c>
      <c r="R17" s="23" t="s">
        <v>133</v>
      </c>
      <c r="S17" s="42">
        <v>1644300</v>
      </c>
      <c r="T17" s="33" t="s">
        <v>46</v>
      </c>
      <c r="U17" s="43">
        <v>0</v>
      </c>
      <c r="V17" s="43">
        <v>-4</v>
      </c>
      <c r="W17" s="44">
        <v>0</v>
      </c>
      <c r="X17" s="45">
        <v>0</v>
      </c>
    </row>
    <row r="18" spans="1:24" x14ac:dyDescent="0.3">
      <c r="A18" s="22" t="s">
        <v>251</v>
      </c>
      <c r="B18" s="33" t="s">
        <v>273</v>
      </c>
      <c r="C18" s="33" t="s">
        <v>284</v>
      </c>
      <c r="D18" s="33" t="s">
        <v>395</v>
      </c>
      <c r="E18" s="33" t="s">
        <v>396</v>
      </c>
      <c r="F18" s="24" t="s">
        <v>24</v>
      </c>
      <c r="G18" s="15" t="s">
        <v>33</v>
      </c>
      <c r="H18" s="23" t="s">
        <v>26</v>
      </c>
      <c r="I18" s="2" t="s">
        <v>497</v>
      </c>
      <c r="J18" s="23" t="s">
        <v>27</v>
      </c>
      <c r="K18" s="31" t="s">
        <v>108</v>
      </c>
      <c r="L18" s="31" t="s">
        <v>42</v>
      </c>
      <c r="M18" s="33" t="s">
        <v>43</v>
      </c>
      <c r="N18" s="3" t="s">
        <v>44</v>
      </c>
      <c r="O18" s="31" t="s">
        <v>124</v>
      </c>
      <c r="P18" s="31">
        <v>4097</v>
      </c>
      <c r="Q18" s="23" t="s">
        <v>55</v>
      </c>
      <c r="R18" s="23" t="s">
        <v>133</v>
      </c>
      <c r="S18" s="42">
        <v>1510600</v>
      </c>
      <c r="T18" s="33" t="s">
        <v>46</v>
      </c>
      <c r="U18" s="43">
        <v>1.5</v>
      </c>
      <c r="V18" s="43">
        <v>-2.5</v>
      </c>
      <c r="W18" s="44">
        <v>0</v>
      </c>
      <c r="X18" s="45">
        <v>0</v>
      </c>
    </row>
    <row r="19" spans="1:24" x14ac:dyDescent="0.3">
      <c r="A19" s="22" t="s">
        <v>198</v>
      </c>
      <c r="B19" s="33" t="s">
        <v>278</v>
      </c>
      <c r="C19" s="33" t="s">
        <v>275</v>
      </c>
      <c r="D19" s="33" t="s">
        <v>279</v>
      </c>
      <c r="E19" s="33" t="s">
        <v>280</v>
      </c>
      <c r="F19" s="24" t="s">
        <v>24</v>
      </c>
      <c r="G19" s="15" t="s">
        <v>440</v>
      </c>
      <c r="H19" s="23" t="s">
        <v>26</v>
      </c>
      <c r="I19" s="2" t="s">
        <v>442</v>
      </c>
      <c r="J19" s="23" t="s">
        <v>27</v>
      </c>
      <c r="K19" s="31" t="s">
        <v>143</v>
      </c>
      <c r="L19" s="31" t="s">
        <v>61</v>
      </c>
      <c r="M19" s="33" t="s">
        <v>50</v>
      </c>
      <c r="N19" s="3" t="s">
        <v>36</v>
      </c>
      <c r="O19" s="31" t="s">
        <v>123</v>
      </c>
      <c r="P19" s="31">
        <v>52908</v>
      </c>
      <c r="Q19" s="23" t="s">
        <v>31</v>
      </c>
      <c r="R19" s="23" t="s">
        <v>132</v>
      </c>
      <c r="S19" s="42">
        <v>1443900</v>
      </c>
      <c r="T19" s="33" t="s">
        <v>46</v>
      </c>
      <c r="U19" s="43">
        <v>0.9</v>
      </c>
      <c r="V19" s="43">
        <v>-0.10000002384185699</v>
      </c>
      <c r="W19" s="44">
        <v>8.9999997615814193E-3</v>
      </c>
      <c r="X19" s="45">
        <v>12995.099655747401</v>
      </c>
    </row>
    <row r="20" spans="1:24" x14ac:dyDescent="0.3">
      <c r="A20" s="22" t="s">
        <v>242</v>
      </c>
      <c r="B20" s="33" t="s">
        <v>273</v>
      </c>
      <c r="C20" s="33" t="s">
        <v>284</v>
      </c>
      <c r="D20" s="33" t="s">
        <v>377</v>
      </c>
      <c r="E20" s="33" t="s">
        <v>378</v>
      </c>
      <c r="F20" s="24" t="s">
        <v>24</v>
      </c>
      <c r="G20" s="15" t="s">
        <v>33</v>
      </c>
      <c r="H20" s="23" t="s">
        <v>69</v>
      </c>
      <c r="I20" s="2" t="s">
        <v>488</v>
      </c>
      <c r="J20" s="23" t="s">
        <v>27</v>
      </c>
      <c r="K20" s="31" t="s">
        <v>137</v>
      </c>
      <c r="L20" s="31" t="s">
        <v>40</v>
      </c>
      <c r="M20" s="33" t="s">
        <v>43</v>
      </c>
      <c r="N20" s="3" t="s">
        <v>44</v>
      </c>
      <c r="O20" s="31" t="s">
        <v>124</v>
      </c>
      <c r="P20" s="31">
        <v>5868</v>
      </c>
      <c r="Q20" s="23" t="s">
        <v>55</v>
      </c>
      <c r="R20" s="23" t="s">
        <v>133</v>
      </c>
      <c r="S20" s="42">
        <v>1390100</v>
      </c>
      <c r="T20" s="33" t="s">
        <v>46</v>
      </c>
      <c r="U20" s="43">
        <v>0</v>
      </c>
      <c r="V20" s="43">
        <v>-4</v>
      </c>
      <c r="W20" s="44">
        <v>0</v>
      </c>
      <c r="X20" s="45">
        <v>0</v>
      </c>
    </row>
    <row r="21" spans="1:24" x14ac:dyDescent="0.3">
      <c r="A21" s="22" t="s">
        <v>250</v>
      </c>
      <c r="B21" s="33" t="s">
        <v>273</v>
      </c>
      <c r="C21" s="33" t="s">
        <v>284</v>
      </c>
      <c r="D21" s="33" t="s">
        <v>393</v>
      </c>
      <c r="E21" s="33" t="s">
        <v>394</v>
      </c>
      <c r="F21" s="24" t="s">
        <v>24</v>
      </c>
      <c r="G21" s="15" t="s">
        <v>33</v>
      </c>
      <c r="H21" s="23" t="s">
        <v>69</v>
      </c>
      <c r="I21" s="2" t="s">
        <v>496</v>
      </c>
      <c r="J21" s="23" t="s">
        <v>27</v>
      </c>
      <c r="K21" s="31" t="s">
        <v>101</v>
      </c>
      <c r="L21" s="31" t="s">
        <v>40</v>
      </c>
      <c r="M21" s="33" t="s">
        <v>43</v>
      </c>
      <c r="N21" s="3" t="s">
        <v>44</v>
      </c>
      <c r="O21" s="31" t="s">
        <v>124</v>
      </c>
      <c r="P21" s="31">
        <v>6400</v>
      </c>
      <c r="Q21" s="23" t="s">
        <v>55</v>
      </c>
      <c r="R21" s="23" t="s">
        <v>133</v>
      </c>
      <c r="S21" s="42">
        <v>1376400</v>
      </c>
      <c r="T21" s="33" t="s">
        <v>46</v>
      </c>
      <c r="U21" s="43">
        <v>1.1000000000000001</v>
      </c>
      <c r="V21" s="43">
        <v>-2.8999999761581399</v>
      </c>
      <c r="W21" s="44">
        <v>0</v>
      </c>
      <c r="X21" s="45">
        <v>0</v>
      </c>
    </row>
    <row r="22" spans="1:24" x14ac:dyDescent="0.3">
      <c r="A22" s="22" t="s">
        <v>222</v>
      </c>
      <c r="B22" s="33" t="s">
        <v>273</v>
      </c>
      <c r="C22" s="33" t="s">
        <v>284</v>
      </c>
      <c r="D22" s="33" t="s">
        <v>335</v>
      </c>
      <c r="E22" s="33" t="s">
        <v>336</v>
      </c>
      <c r="F22" s="24" t="s">
        <v>24</v>
      </c>
      <c r="G22" s="15" t="s">
        <v>440</v>
      </c>
      <c r="H22" s="23" t="s">
        <v>26</v>
      </c>
      <c r="I22" s="2" t="s">
        <v>468</v>
      </c>
      <c r="J22" s="23" t="s">
        <v>27</v>
      </c>
      <c r="K22" s="31" t="s">
        <v>101</v>
      </c>
      <c r="L22" s="31" t="s">
        <v>40</v>
      </c>
      <c r="M22" s="33" t="s">
        <v>43</v>
      </c>
      <c r="N22" s="3" t="s">
        <v>44</v>
      </c>
      <c r="O22" s="31" t="s">
        <v>124</v>
      </c>
      <c r="P22" s="31">
        <v>6400</v>
      </c>
      <c r="Q22" s="23" t="s">
        <v>55</v>
      </c>
      <c r="R22" s="23" t="s">
        <v>133</v>
      </c>
      <c r="S22" s="42">
        <v>1373300</v>
      </c>
      <c r="T22" s="33" t="s">
        <v>46</v>
      </c>
      <c r="U22" s="43">
        <v>0.7</v>
      </c>
      <c r="V22" s="43">
        <v>-3.3000000119209201</v>
      </c>
      <c r="W22" s="44">
        <v>0</v>
      </c>
      <c r="X22" s="45">
        <v>0</v>
      </c>
    </row>
    <row r="23" spans="1:24" x14ac:dyDescent="0.3">
      <c r="A23" s="22" t="s">
        <v>243</v>
      </c>
      <c r="B23" s="33" t="s">
        <v>273</v>
      </c>
      <c r="C23" s="33" t="s">
        <v>284</v>
      </c>
      <c r="D23" s="33" t="s">
        <v>379</v>
      </c>
      <c r="E23" s="33" t="s">
        <v>380</v>
      </c>
      <c r="F23" s="24" t="s">
        <v>24</v>
      </c>
      <c r="G23" s="15" t="s">
        <v>33</v>
      </c>
      <c r="H23" s="23" t="s">
        <v>69</v>
      </c>
      <c r="I23" s="2" t="s">
        <v>489</v>
      </c>
      <c r="J23" s="23" t="s">
        <v>27</v>
      </c>
      <c r="K23" s="31" t="s">
        <v>151</v>
      </c>
      <c r="L23" s="31" t="s">
        <v>58</v>
      </c>
      <c r="M23" s="33" t="s">
        <v>43</v>
      </c>
      <c r="N23" s="3" t="s">
        <v>44</v>
      </c>
      <c r="O23" s="31" t="s">
        <v>123</v>
      </c>
      <c r="P23" s="31">
        <v>4042</v>
      </c>
      <c r="Q23" s="23" t="s">
        <v>55</v>
      </c>
      <c r="R23" s="23" t="s">
        <v>133</v>
      </c>
      <c r="S23" s="42">
        <v>1312700</v>
      </c>
      <c r="T23" s="33" t="s">
        <v>46</v>
      </c>
      <c r="U23" s="43">
        <v>0</v>
      </c>
      <c r="V23" s="43">
        <v>-4</v>
      </c>
      <c r="W23" s="44">
        <v>0</v>
      </c>
      <c r="X23" s="45">
        <v>0</v>
      </c>
    </row>
    <row r="24" spans="1:24" x14ac:dyDescent="0.3">
      <c r="A24" s="22" t="s">
        <v>247</v>
      </c>
      <c r="B24" s="33" t="s">
        <v>273</v>
      </c>
      <c r="C24" s="33" t="s">
        <v>284</v>
      </c>
      <c r="D24" s="33" t="s">
        <v>387</v>
      </c>
      <c r="E24" s="33" t="s">
        <v>388</v>
      </c>
      <c r="F24" s="24" t="s">
        <v>24</v>
      </c>
      <c r="G24" s="15" t="s">
        <v>33</v>
      </c>
      <c r="H24" s="23" t="s">
        <v>69</v>
      </c>
      <c r="I24" s="2" t="s">
        <v>493</v>
      </c>
      <c r="J24" s="23" t="s">
        <v>27</v>
      </c>
      <c r="K24" s="31" t="s">
        <v>184</v>
      </c>
      <c r="L24" s="31" t="s">
        <v>53</v>
      </c>
      <c r="M24" s="33" t="s">
        <v>43</v>
      </c>
      <c r="N24" s="3" t="s">
        <v>44</v>
      </c>
      <c r="O24" s="31" t="s">
        <v>123</v>
      </c>
      <c r="P24" s="31">
        <v>4900</v>
      </c>
      <c r="Q24" s="23" t="s">
        <v>55</v>
      </c>
      <c r="R24" s="23" t="s">
        <v>133</v>
      </c>
      <c r="S24" s="42">
        <v>1290600</v>
      </c>
      <c r="T24" s="33" t="s">
        <v>46</v>
      </c>
      <c r="U24" s="43">
        <v>0</v>
      </c>
      <c r="V24" s="43">
        <v>-4</v>
      </c>
      <c r="W24" s="44">
        <v>0</v>
      </c>
      <c r="X24" s="45">
        <v>0</v>
      </c>
    </row>
    <row r="25" spans="1:24" x14ac:dyDescent="0.3">
      <c r="A25" s="22" t="s">
        <v>272</v>
      </c>
      <c r="B25" s="33" t="s">
        <v>273</v>
      </c>
      <c r="C25" s="33" t="s">
        <v>284</v>
      </c>
      <c r="D25" s="33" t="s">
        <v>438</v>
      </c>
      <c r="E25" s="33" t="s">
        <v>439</v>
      </c>
      <c r="F25" s="24" t="s">
        <v>24</v>
      </c>
      <c r="G25" s="15" t="s">
        <v>440</v>
      </c>
      <c r="H25" s="23" t="s">
        <v>26</v>
      </c>
      <c r="I25" s="2" t="s">
        <v>514</v>
      </c>
      <c r="J25" s="23" t="s">
        <v>27</v>
      </c>
      <c r="K25" s="31" t="s">
        <v>106</v>
      </c>
      <c r="L25" s="31" t="s">
        <v>51</v>
      </c>
      <c r="M25" s="33" t="s">
        <v>43</v>
      </c>
      <c r="N25" s="3" t="s">
        <v>44</v>
      </c>
      <c r="O25" s="31" t="s">
        <v>123</v>
      </c>
      <c r="P25" s="31">
        <v>5261</v>
      </c>
      <c r="Q25" s="23" t="s">
        <v>55</v>
      </c>
      <c r="R25" s="23" t="s">
        <v>133</v>
      </c>
      <c r="S25" s="42">
        <v>1218100</v>
      </c>
      <c r="T25" s="33" t="s">
        <v>46</v>
      </c>
      <c r="U25" s="43">
        <v>0.8</v>
      </c>
      <c r="V25" s="43">
        <v>-3.1999999880790702</v>
      </c>
      <c r="W25" s="44">
        <v>0</v>
      </c>
      <c r="X25" s="45">
        <v>0</v>
      </c>
    </row>
    <row r="26" spans="1:24" x14ac:dyDescent="0.3">
      <c r="A26" s="22" t="s">
        <v>227</v>
      </c>
      <c r="B26" s="33" t="s">
        <v>273</v>
      </c>
      <c r="C26" s="33" t="s">
        <v>284</v>
      </c>
      <c r="D26" s="33" t="s">
        <v>345</v>
      </c>
      <c r="E26" s="33" t="s">
        <v>346</v>
      </c>
      <c r="F26" s="24" t="s">
        <v>24</v>
      </c>
      <c r="G26" s="15" t="s">
        <v>440</v>
      </c>
      <c r="H26" s="23" t="s">
        <v>26</v>
      </c>
      <c r="I26" s="2" t="s">
        <v>473</v>
      </c>
      <c r="J26" s="23" t="s">
        <v>27</v>
      </c>
      <c r="K26" s="31" t="s">
        <v>176</v>
      </c>
      <c r="L26" s="31" t="s">
        <v>42</v>
      </c>
      <c r="M26" s="33" t="s">
        <v>43</v>
      </c>
      <c r="N26" s="3" t="s">
        <v>44</v>
      </c>
      <c r="O26" s="31" t="s">
        <v>123</v>
      </c>
      <c r="P26" s="31">
        <v>5007</v>
      </c>
      <c r="Q26" s="23" t="s">
        <v>55</v>
      </c>
      <c r="R26" s="23" t="s">
        <v>133</v>
      </c>
      <c r="S26" s="42">
        <v>1197400</v>
      </c>
      <c r="T26" s="33" t="s">
        <v>46</v>
      </c>
      <c r="U26" s="43">
        <v>0.3</v>
      </c>
      <c r="V26" s="43">
        <v>-3.6999999880790702</v>
      </c>
      <c r="W26" s="44">
        <v>0</v>
      </c>
      <c r="X26" s="45">
        <v>0</v>
      </c>
    </row>
    <row r="27" spans="1:24" x14ac:dyDescent="0.3">
      <c r="A27" s="22" t="s">
        <v>238</v>
      </c>
      <c r="B27" s="33" t="s">
        <v>273</v>
      </c>
      <c r="C27" s="33" t="s">
        <v>284</v>
      </c>
      <c r="D27" s="33" t="s">
        <v>369</v>
      </c>
      <c r="E27" s="33" t="s">
        <v>370</v>
      </c>
      <c r="F27" s="24" t="s">
        <v>24</v>
      </c>
      <c r="G27" s="15" t="s">
        <v>33</v>
      </c>
      <c r="H27" s="23" t="s">
        <v>69</v>
      </c>
      <c r="I27" s="2" t="s">
        <v>484</v>
      </c>
      <c r="J27" s="23" t="s">
        <v>27</v>
      </c>
      <c r="K27" s="31" t="s">
        <v>151</v>
      </c>
      <c r="L27" s="31" t="s">
        <v>40</v>
      </c>
      <c r="M27" s="33" t="s">
        <v>43</v>
      </c>
      <c r="N27" s="3" t="s">
        <v>44</v>
      </c>
      <c r="O27" s="31" t="s">
        <v>124</v>
      </c>
      <c r="P27" s="31">
        <v>5286</v>
      </c>
      <c r="Q27" s="23" t="s">
        <v>55</v>
      </c>
      <c r="R27" s="23" t="s">
        <v>133</v>
      </c>
      <c r="S27" s="42">
        <v>1193000</v>
      </c>
      <c r="T27" s="33" t="s">
        <v>46</v>
      </c>
      <c r="U27" s="43">
        <v>0</v>
      </c>
      <c r="V27" s="43">
        <v>-4</v>
      </c>
      <c r="W27" s="44">
        <v>0</v>
      </c>
      <c r="X27" s="45">
        <v>0</v>
      </c>
    </row>
    <row r="28" spans="1:24" x14ac:dyDescent="0.3">
      <c r="A28" s="22" t="s">
        <v>244</v>
      </c>
      <c r="B28" s="33" t="s">
        <v>289</v>
      </c>
      <c r="C28" s="33" t="s">
        <v>170</v>
      </c>
      <c r="D28" s="33" t="s">
        <v>381</v>
      </c>
      <c r="E28" s="33" t="s">
        <v>382</v>
      </c>
      <c r="F28" s="24" t="s">
        <v>24</v>
      </c>
      <c r="G28" s="15" t="s">
        <v>33</v>
      </c>
      <c r="H28" s="23" t="s">
        <v>69</v>
      </c>
      <c r="I28" s="2" t="s">
        <v>490</v>
      </c>
      <c r="J28" s="23" t="s">
        <v>41</v>
      </c>
      <c r="K28" s="31" t="s">
        <v>155</v>
      </c>
      <c r="L28" s="31" t="s">
        <v>40</v>
      </c>
      <c r="M28" s="33" t="s">
        <v>48</v>
      </c>
      <c r="N28" s="3" t="s">
        <v>36</v>
      </c>
      <c r="O28" s="31" t="s">
        <v>124</v>
      </c>
      <c r="P28" s="31">
        <v>17887</v>
      </c>
      <c r="Q28" s="23" t="s">
        <v>31</v>
      </c>
      <c r="R28" s="23" t="s">
        <v>132</v>
      </c>
      <c r="S28" s="42">
        <v>1186700</v>
      </c>
      <c r="T28" s="33" t="s">
        <v>46</v>
      </c>
      <c r="U28" s="43">
        <v>0.95349119999999998</v>
      </c>
      <c r="V28" s="43">
        <v>-4.65087890625E-2</v>
      </c>
      <c r="W28" s="44">
        <v>0</v>
      </c>
      <c r="X28" s="45">
        <v>0</v>
      </c>
    </row>
    <row r="29" spans="1:24" x14ac:dyDescent="0.3">
      <c r="A29" s="22" t="s">
        <v>266</v>
      </c>
      <c r="B29" s="33" t="s">
        <v>273</v>
      </c>
      <c r="C29" s="33" t="s">
        <v>284</v>
      </c>
      <c r="D29" s="33" t="s">
        <v>426</v>
      </c>
      <c r="E29" s="33" t="s">
        <v>427</v>
      </c>
      <c r="F29" s="24" t="s">
        <v>24</v>
      </c>
      <c r="G29" s="15" t="s">
        <v>33</v>
      </c>
      <c r="H29" s="23" t="s">
        <v>26</v>
      </c>
      <c r="I29" s="2" t="s">
        <v>508</v>
      </c>
      <c r="J29" s="23" t="s">
        <v>27</v>
      </c>
      <c r="K29" s="31" t="s">
        <v>137</v>
      </c>
      <c r="L29" s="31" t="s">
        <v>51</v>
      </c>
      <c r="M29" s="33" t="s">
        <v>43</v>
      </c>
      <c r="N29" s="3" t="s">
        <v>44</v>
      </c>
      <c r="O29" s="31" t="s">
        <v>124</v>
      </c>
      <c r="P29" s="31">
        <v>5546</v>
      </c>
      <c r="Q29" s="23" t="s">
        <v>55</v>
      </c>
      <c r="R29" s="23" t="s">
        <v>133</v>
      </c>
      <c r="S29" s="42">
        <v>1183600</v>
      </c>
      <c r="T29" s="33" t="s">
        <v>46</v>
      </c>
      <c r="U29" s="43">
        <v>0.1</v>
      </c>
      <c r="V29" s="43">
        <v>-3.8999999985098799</v>
      </c>
      <c r="W29" s="44">
        <v>0</v>
      </c>
      <c r="X29" s="45">
        <v>0</v>
      </c>
    </row>
    <row r="30" spans="1:24" x14ac:dyDescent="0.3">
      <c r="A30" s="22" t="s">
        <v>228</v>
      </c>
      <c r="B30" s="33" t="s">
        <v>273</v>
      </c>
      <c r="C30" s="33" t="s">
        <v>284</v>
      </c>
      <c r="D30" s="33" t="s">
        <v>347</v>
      </c>
      <c r="E30" s="33" t="s">
        <v>348</v>
      </c>
      <c r="F30" s="24" t="s">
        <v>24</v>
      </c>
      <c r="G30" s="15" t="s">
        <v>440</v>
      </c>
      <c r="H30" s="23" t="s">
        <v>26</v>
      </c>
      <c r="I30" s="2" t="s">
        <v>474</v>
      </c>
      <c r="J30" s="23" t="s">
        <v>27</v>
      </c>
      <c r="K30" s="31" t="s">
        <v>87</v>
      </c>
      <c r="L30" s="31" t="s">
        <v>40</v>
      </c>
      <c r="M30" s="33" t="s">
        <v>43</v>
      </c>
      <c r="N30" s="3" t="s">
        <v>44</v>
      </c>
      <c r="O30" s="31" t="s">
        <v>123</v>
      </c>
      <c r="P30" s="31">
        <v>4475</v>
      </c>
      <c r="Q30" s="23" t="s">
        <v>55</v>
      </c>
      <c r="R30" s="23" t="s">
        <v>133</v>
      </c>
      <c r="S30" s="42">
        <v>1155800</v>
      </c>
      <c r="T30" s="33" t="s">
        <v>46</v>
      </c>
      <c r="U30" s="43">
        <v>0.1</v>
      </c>
      <c r="V30" s="43">
        <v>-3.8999999985098799</v>
      </c>
      <c r="W30" s="44">
        <v>0</v>
      </c>
      <c r="X30" s="45">
        <v>0</v>
      </c>
    </row>
    <row r="31" spans="1:24" x14ac:dyDescent="0.3">
      <c r="A31" s="22" t="s">
        <v>271</v>
      </c>
      <c r="B31" s="33" t="s">
        <v>273</v>
      </c>
      <c r="C31" s="33" t="s">
        <v>284</v>
      </c>
      <c r="D31" s="33" t="s">
        <v>436</v>
      </c>
      <c r="E31" s="33" t="s">
        <v>437</v>
      </c>
      <c r="F31" s="24" t="s">
        <v>24</v>
      </c>
      <c r="G31" s="15" t="s">
        <v>33</v>
      </c>
      <c r="H31" s="23" t="s">
        <v>26</v>
      </c>
      <c r="I31" s="2" t="s">
        <v>513</v>
      </c>
      <c r="J31" s="23" t="s">
        <v>27</v>
      </c>
      <c r="K31" s="31" t="s">
        <v>106</v>
      </c>
      <c r="L31" s="31" t="s">
        <v>51</v>
      </c>
      <c r="M31" s="33" t="s">
        <v>43</v>
      </c>
      <c r="N31" s="3" t="s">
        <v>44</v>
      </c>
      <c r="O31" s="31" t="s">
        <v>123</v>
      </c>
      <c r="P31" s="31">
        <v>5009</v>
      </c>
      <c r="Q31" s="23" t="s">
        <v>55</v>
      </c>
      <c r="R31" s="23" t="s">
        <v>133</v>
      </c>
      <c r="S31" s="42">
        <v>1117800</v>
      </c>
      <c r="T31" s="33" t="s">
        <v>46</v>
      </c>
      <c r="U31" s="43">
        <v>0.7</v>
      </c>
      <c r="V31" s="43">
        <v>-3.3000000119209201</v>
      </c>
      <c r="W31" s="44">
        <v>0</v>
      </c>
      <c r="X31" s="45">
        <v>0</v>
      </c>
    </row>
    <row r="32" spans="1:24" x14ac:dyDescent="0.3">
      <c r="A32" s="22" t="s">
        <v>269</v>
      </c>
      <c r="B32" s="33" t="s">
        <v>273</v>
      </c>
      <c r="C32" s="33" t="s">
        <v>284</v>
      </c>
      <c r="D32" s="33" t="s">
        <v>432</v>
      </c>
      <c r="E32" s="33" t="s">
        <v>433</v>
      </c>
      <c r="F32" s="24" t="s">
        <v>24</v>
      </c>
      <c r="G32" s="15" t="s">
        <v>33</v>
      </c>
      <c r="H32" s="23" t="s">
        <v>26</v>
      </c>
      <c r="I32" s="2" t="s">
        <v>511</v>
      </c>
      <c r="J32" s="23" t="s">
        <v>27</v>
      </c>
      <c r="K32" s="31" t="s">
        <v>108</v>
      </c>
      <c r="L32" s="31" t="s">
        <v>40</v>
      </c>
      <c r="M32" s="33" t="s">
        <v>43</v>
      </c>
      <c r="N32" s="3" t="s">
        <v>44</v>
      </c>
      <c r="O32" s="31" t="s">
        <v>123</v>
      </c>
      <c r="P32" s="31">
        <v>5063</v>
      </c>
      <c r="Q32" s="23" t="s">
        <v>55</v>
      </c>
      <c r="R32" s="23" t="s">
        <v>133</v>
      </c>
      <c r="S32" s="42">
        <v>1110800</v>
      </c>
      <c r="T32" s="33" t="s">
        <v>46</v>
      </c>
      <c r="U32" s="43">
        <v>0.2</v>
      </c>
      <c r="V32" s="43">
        <v>-3.7999999970197602</v>
      </c>
      <c r="W32" s="44">
        <v>0</v>
      </c>
      <c r="X32" s="45">
        <v>0</v>
      </c>
    </row>
    <row r="33" spans="1:24" x14ac:dyDescent="0.3">
      <c r="A33" s="22" t="s">
        <v>225</v>
      </c>
      <c r="B33" s="33" t="s">
        <v>273</v>
      </c>
      <c r="C33" s="33" t="s">
        <v>284</v>
      </c>
      <c r="D33" s="33" t="s">
        <v>341</v>
      </c>
      <c r="E33" s="33" t="s">
        <v>342</v>
      </c>
      <c r="F33" s="24" t="s">
        <v>24</v>
      </c>
      <c r="G33" s="15" t="s">
        <v>440</v>
      </c>
      <c r="H33" s="23" t="s">
        <v>26</v>
      </c>
      <c r="I33" s="2" t="s">
        <v>471</v>
      </c>
      <c r="J33" s="23" t="s">
        <v>27</v>
      </c>
      <c r="K33" s="31" t="s">
        <v>151</v>
      </c>
      <c r="L33" s="31" t="s">
        <v>40</v>
      </c>
      <c r="M33" s="33" t="s">
        <v>43</v>
      </c>
      <c r="N33" s="3" t="s">
        <v>44</v>
      </c>
      <c r="O33" s="31" t="s">
        <v>124</v>
      </c>
      <c r="P33" s="31">
        <v>4152</v>
      </c>
      <c r="Q33" s="23" t="s">
        <v>45</v>
      </c>
      <c r="R33" s="23" t="s">
        <v>133</v>
      </c>
      <c r="S33" s="42">
        <v>1109300</v>
      </c>
      <c r="T33" s="33" t="s">
        <v>46</v>
      </c>
      <c r="U33" s="43">
        <v>0.1</v>
      </c>
      <c r="V33" s="43">
        <v>-3.8999999985098799</v>
      </c>
      <c r="W33" s="44">
        <v>0.04</v>
      </c>
      <c r="X33" s="45">
        <v>44372</v>
      </c>
    </row>
    <row r="34" spans="1:24" x14ac:dyDescent="0.3">
      <c r="A34" s="22" t="s">
        <v>224</v>
      </c>
      <c r="B34" s="33" t="s">
        <v>273</v>
      </c>
      <c r="C34" s="33" t="s">
        <v>284</v>
      </c>
      <c r="D34" s="33" t="s">
        <v>339</v>
      </c>
      <c r="E34" s="33" t="s">
        <v>340</v>
      </c>
      <c r="F34" s="24" t="s">
        <v>24</v>
      </c>
      <c r="G34" s="15" t="s">
        <v>440</v>
      </c>
      <c r="H34" s="23" t="s">
        <v>26</v>
      </c>
      <c r="I34" s="2" t="s">
        <v>470</v>
      </c>
      <c r="J34" s="23" t="s">
        <v>27</v>
      </c>
      <c r="K34" s="31" t="s">
        <v>152</v>
      </c>
      <c r="L34" s="31" t="s">
        <v>86</v>
      </c>
      <c r="M34" s="33" t="s">
        <v>43</v>
      </c>
      <c r="N34" s="3" t="s">
        <v>44</v>
      </c>
      <c r="O34" s="31" t="s">
        <v>124</v>
      </c>
      <c r="P34" s="31">
        <v>3280</v>
      </c>
      <c r="Q34" s="23" t="s">
        <v>55</v>
      </c>
      <c r="R34" s="23" t="s">
        <v>133</v>
      </c>
      <c r="S34" s="42">
        <v>1086200</v>
      </c>
      <c r="T34" s="33" t="s">
        <v>46</v>
      </c>
      <c r="U34" s="43">
        <v>0.9</v>
      </c>
      <c r="V34" s="43">
        <v>-3.1000000238418499</v>
      </c>
      <c r="W34" s="44">
        <v>0</v>
      </c>
      <c r="X34" s="45">
        <v>0</v>
      </c>
    </row>
    <row r="35" spans="1:24" x14ac:dyDescent="0.3">
      <c r="A35" s="22" t="s">
        <v>241</v>
      </c>
      <c r="B35" s="33" t="s">
        <v>273</v>
      </c>
      <c r="C35" s="33" t="s">
        <v>284</v>
      </c>
      <c r="D35" s="33" t="s">
        <v>375</v>
      </c>
      <c r="E35" s="33" t="s">
        <v>376</v>
      </c>
      <c r="F35" s="24" t="s">
        <v>24</v>
      </c>
      <c r="G35" s="15" t="s">
        <v>33</v>
      </c>
      <c r="H35" s="23" t="s">
        <v>69</v>
      </c>
      <c r="I35" s="2" t="s">
        <v>487</v>
      </c>
      <c r="J35" s="23" t="s">
        <v>27</v>
      </c>
      <c r="K35" s="31" t="s">
        <v>148</v>
      </c>
      <c r="L35" s="31" t="s">
        <v>51</v>
      </c>
      <c r="M35" s="33" t="s">
        <v>43</v>
      </c>
      <c r="N35" s="3" t="s">
        <v>44</v>
      </c>
      <c r="O35" s="31" t="s">
        <v>124</v>
      </c>
      <c r="P35" s="31">
        <v>4354</v>
      </c>
      <c r="Q35" s="23" t="s">
        <v>55</v>
      </c>
      <c r="R35" s="23" t="s">
        <v>133</v>
      </c>
      <c r="S35" s="42">
        <v>1084400</v>
      </c>
      <c r="T35" s="33" t="s">
        <v>46</v>
      </c>
      <c r="U35" s="43">
        <v>0</v>
      </c>
      <c r="V35" s="43">
        <v>-4</v>
      </c>
      <c r="W35" s="44">
        <v>0</v>
      </c>
      <c r="X35" s="45">
        <v>0</v>
      </c>
    </row>
    <row r="36" spans="1:24" x14ac:dyDescent="0.3">
      <c r="A36" s="22" t="s">
        <v>208</v>
      </c>
      <c r="B36" s="33" t="s">
        <v>273</v>
      </c>
      <c r="C36" s="33" t="s">
        <v>284</v>
      </c>
      <c r="D36" s="33" t="s">
        <v>307</v>
      </c>
      <c r="E36" s="33" t="s">
        <v>308</v>
      </c>
      <c r="F36" s="24" t="s">
        <v>24</v>
      </c>
      <c r="G36" s="15" t="s">
        <v>440</v>
      </c>
      <c r="H36" s="23" t="s">
        <v>26</v>
      </c>
      <c r="I36" s="2" t="s">
        <v>454</v>
      </c>
      <c r="J36" s="23" t="s">
        <v>27</v>
      </c>
      <c r="K36" s="31" t="s">
        <v>106</v>
      </c>
      <c r="L36" s="31" t="s">
        <v>53</v>
      </c>
      <c r="M36" s="33" t="s">
        <v>43</v>
      </c>
      <c r="N36" s="3" t="s">
        <v>44</v>
      </c>
      <c r="O36" s="31" t="s">
        <v>123</v>
      </c>
      <c r="P36" s="31">
        <v>3989</v>
      </c>
      <c r="Q36" s="23" t="s">
        <v>55</v>
      </c>
      <c r="R36" s="23" t="s">
        <v>133</v>
      </c>
      <c r="S36" s="42">
        <v>1044800</v>
      </c>
      <c r="T36" s="33" t="s">
        <v>46</v>
      </c>
      <c r="U36" s="43">
        <v>0</v>
      </c>
      <c r="V36" s="43">
        <v>-4</v>
      </c>
      <c r="W36" s="44">
        <v>0</v>
      </c>
      <c r="X36" s="45">
        <v>0</v>
      </c>
    </row>
    <row r="37" spans="1:24" x14ac:dyDescent="0.3">
      <c r="A37" s="22" t="s">
        <v>234</v>
      </c>
      <c r="B37" s="33" t="s">
        <v>273</v>
      </c>
      <c r="C37" s="33" t="s">
        <v>284</v>
      </c>
      <c r="D37" s="33" t="s">
        <v>361</v>
      </c>
      <c r="E37" s="33" t="s">
        <v>362</v>
      </c>
      <c r="F37" s="24" t="s">
        <v>24</v>
      </c>
      <c r="G37" s="15" t="s">
        <v>33</v>
      </c>
      <c r="H37" s="23" t="s">
        <v>26</v>
      </c>
      <c r="I37" s="2" t="s">
        <v>480</v>
      </c>
      <c r="J37" s="23" t="s">
        <v>27</v>
      </c>
      <c r="K37" s="31" t="s">
        <v>135</v>
      </c>
      <c r="L37" s="31"/>
      <c r="M37" s="33" t="s">
        <v>43</v>
      </c>
      <c r="N37" s="3" t="s">
        <v>44</v>
      </c>
      <c r="O37" s="31" t="s">
        <v>123</v>
      </c>
      <c r="P37" s="31">
        <v>3300</v>
      </c>
      <c r="Q37" s="23" t="s">
        <v>31</v>
      </c>
      <c r="R37" s="23" t="s">
        <v>132</v>
      </c>
      <c r="S37" s="42">
        <v>999775</v>
      </c>
      <c r="T37" s="33" t="s">
        <v>162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3">
      <c r="A38" s="22" t="s">
        <v>270</v>
      </c>
      <c r="B38" s="33" t="s">
        <v>273</v>
      </c>
      <c r="C38" s="33" t="s">
        <v>284</v>
      </c>
      <c r="D38" s="33" t="s">
        <v>434</v>
      </c>
      <c r="E38" s="33" t="s">
        <v>435</v>
      </c>
      <c r="F38" s="24" t="s">
        <v>24</v>
      </c>
      <c r="G38" s="15" t="s">
        <v>33</v>
      </c>
      <c r="H38" s="23" t="s">
        <v>26</v>
      </c>
      <c r="I38" s="2" t="s">
        <v>512</v>
      </c>
      <c r="J38" s="23" t="s">
        <v>27</v>
      </c>
      <c r="K38" s="31" t="s">
        <v>108</v>
      </c>
      <c r="L38" s="31" t="s">
        <v>51</v>
      </c>
      <c r="M38" s="33" t="s">
        <v>43</v>
      </c>
      <c r="N38" s="3" t="s">
        <v>44</v>
      </c>
      <c r="O38" s="31" t="s">
        <v>123</v>
      </c>
      <c r="P38" s="31">
        <v>4496</v>
      </c>
      <c r="Q38" s="23" t="s">
        <v>55</v>
      </c>
      <c r="R38" s="23" t="s">
        <v>133</v>
      </c>
      <c r="S38" s="42">
        <v>989000</v>
      </c>
      <c r="T38" s="33" t="s">
        <v>46</v>
      </c>
      <c r="U38" s="43">
        <v>0.4</v>
      </c>
      <c r="V38" s="43">
        <v>-3.5999999940395302</v>
      </c>
      <c r="W38" s="44">
        <v>0</v>
      </c>
      <c r="X38" s="45">
        <v>0</v>
      </c>
    </row>
    <row r="39" spans="1:24" x14ac:dyDescent="0.3">
      <c r="A39" s="22" t="s">
        <v>205</v>
      </c>
      <c r="B39" s="33" t="s">
        <v>273</v>
      </c>
      <c r="C39" s="33" t="s">
        <v>284</v>
      </c>
      <c r="D39" s="33" t="s">
        <v>301</v>
      </c>
      <c r="E39" s="33" t="s">
        <v>302</v>
      </c>
      <c r="F39" s="24" t="s">
        <v>24</v>
      </c>
      <c r="G39" s="15" t="s">
        <v>440</v>
      </c>
      <c r="H39" s="23" t="s">
        <v>26</v>
      </c>
      <c r="I39" s="2" t="s">
        <v>451</v>
      </c>
      <c r="J39" s="23" t="s">
        <v>27</v>
      </c>
      <c r="K39" s="31" t="s">
        <v>522</v>
      </c>
      <c r="L39" s="31" t="s">
        <v>53</v>
      </c>
      <c r="M39" s="33" t="s">
        <v>43</v>
      </c>
      <c r="N39" s="3" t="s">
        <v>44</v>
      </c>
      <c r="O39" s="31" t="s">
        <v>123</v>
      </c>
      <c r="P39" s="31">
        <v>3650</v>
      </c>
      <c r="Q39" s="23" t="s">
        <v>55</v>
      </c>
      <c r="R39" s="23" t="s">
        <v>133</v>
      </c>
      <c r="S39" s="42">
        <v>988000</v>
      </c>
      <c r="T39" s="33" t="s">
        <v>46</v>
      </c>
      <c r="U39" s="43">
        <v>0.4</v>
      </c>
      <c r="V39" s="43">
        <v>-3.5999999940395302</v>
      </c>
      <c r="W39" s="44">
        <v>0</v>
      </c>
      <c r="X39" s="45">
        <v>0</v>
      </c>
    </row>
    <row r="40" spans="1:24" x14ac:dyDescent="0.3">
      <c r="A40" s="22" t="s">
        <v>235</v>
      </c>
      <c r="B40" s="33" t="s">
        <v>273</v>
      </c>
      <c r="C40" s="33" t="s">
        <v>284</v>
      </c>
      <c r="D40" s="33" t="s">
        <v>363</v>
      </c>
      <c r="E40" s="33" t="s">
        <v>364</v>
      </c>
      <c r="F40" s="24" t="s">
        <v>24</v>
      </c>
      <c r="G40" s="15" t="s">
        <v>33</v>
      </c>
      <c r="H40" s="23" t="s">
        <v>69</v>
      </c>
      <c r="I40" s="2" t="s">
        <v>481</v>
      </c>
      <c r="J40" s="23" t="s">
        <v>27</v>
      </c>
      <c r="K40" s="31" t="s">
        <v>106</v>
      </c>
      <c r="L40" s="31" t="s">
        <v>53</v>
      </c>
      <c r="M40" s="33" t="s">
        <v>43</v>
      </c>
      <c r="N40" s="3" t="s">
        <v>44</v>
      </c>
      <c r="O40" s="31" t="s">
        <v>123</v>
      </c>
      <c r="P40" s="31">
        <v>3344</v>
      </c>
      <c r="Q40" s="23" t="s">
        <v>55</v>
      </c>
      <c r="R40" s="23" t="s">
        <v>133</v>
      </c>
      <c r="S40" s="42">
        <v>952300</v>
      </c>
      <c r="T40" s="33" t="s">
        <v>46</v>
      </c>
      <c r="U40" s="43">
        <v>0</v>
      </c>
      <c r="V40" s="43">
        <v>-4</v>
      </c>
      <c r="W40" s="44">
        <v>0</v>
      </c>
      <c r="X40" s="45">
        <v>0</v>
      </c>
    </row>
    <row r="41" spans="1:24" x14ac:dyDescent="0.3">
      <c r="A41" s="22" t="s">
        <v>223</v>
      </c>
      <c r="B41" s="33" t="s">
        <v>273</v>
      </c>
      <c r="C41" s="33" t="s">
        <v>284</v>
      </c>
      <c r="D41" s="33" t="s">
        <v>337</v>
      </c>
      <c r="E41" s="33" t="s">
        <v>338</v>
      </c>
      <c r="F41" s="24" t="s">
        <v>24</v>
      </c>
      <c r="G41" s="15" t="s">
        <v>440</v>
      </c>
      <c r="H41" s="23" t="s">
        <v>26</v>
      </c>
      <c r="I41" s="2" t="s">
        <v>469</v>
      </c>
      <c r="J41" s="23" t="s">
        <v>27</v>
      </c>
      <c r="K41" s="31" t="s">
        <v>108</v>
      </c>
      <c r="L41" s="31" t="s">
        <v>40</v>
      </c>
      <c r="M41" s="33" t="s">
        <v>43</v>
      </c>
      <c r="N41" s="3" t="s">
        <v>44</v>
      </c>
      <c r="O41" s="31" t="s">
        <v>124</v>
      </c>
      <c r="P41" s="31">
        <v>3273</v>
      </c>
      <c r="Q41" s="23" t="s">
        <v>55</v>
      </c>
      <c r="R41" s="23" t="s">
        <v>133</v>
      </c>
      <c r="S41" s="42">
        <v>929800</v>
      </c>
      <c r="T41" s="33" t="s">
        <v>46</v>
      </c>
      <c r="U41" s="43">
        <v>0.7</v>
      </c>
      <c r="V41" s="43">
        <v>-3.3000000119209201</v>
      </c>
      <c r="W41" s="44">
        <v>0</v>
      </c>
      <c r="X41" s="45">
        <v>0</v>
      </c>
    </row>
    <row r="42" spans="1:24" x14ac:dyDescent="0.3">
      <c r="A42" s="22" t="s">
        <v>249</v>
      </c>
      <c r="B42" s="33" t="s">
        <v>273</v>
      </c>
      <c r="C42" s="33" t="s">
        <v>284</v>
      </c>
      <c r="D42" s="33" t="s">
        <v>391</v>
      </c>
      <c r="E42" s="33" t="s">
        <v>392</v>
      </c>
      <c r="F42" s="24" t="s">
        <v>24</v>
      </c>
      <c r="G42" s="15" t="s">
        <v>33</v>
      </c>
      <c r="H42" s="23" t="s">
        <v>69</v>
      </c>
      <c r="I42" s="2" t="s">
        <v>495</v>
      </c>
      <c r="J42" s="23" t="s">
        <v>27</v>
      </c>
      <c r="K42" s="31" t="s">
        <v>106</v>
      </c>
      <c r="L42" s="31" t="s">
        <v>53</v>
      </c>
      <c r="M42" s="33" t="s">
        <v>43</v>
      </c>
      <c r="N42" s="3" t="s">
        <v>44</v>
      </c>
      <c r="O42" s="31" t="s">
        <v>123</v>
      </c>
      <c r="P42" s="31">
        <v>3996</v>
      </c>
      <c r="Q42" s="23" t="s">
        <v>55</v>
      </c>
      <c r="R42" s="23" t="s">
        <v>133</v>
      </c>
      <c r="S42" s="42">
        <v>871800</v>
      </c>
      <c r="T42" s="33" t="s">
        <v>46</v>
      </c>
      <c r="U42" s="43">
        <v>0.6</v>
      </c>
      <c r="V42" s="43">
        <v>-3.3999999761581399</v>
      </c>
      <c r="W42" s="44">
        <v>0</v>
      </c>
      <c r="X42" s="45">
        <v>0</v>
      </c>
    </row>
    <row r="43" spans="1:24" x14ac:dyDescent="0.3">
      <c r="A43" s="22" t="s">
        <v>248</v>
      </c>
      <c r="B43" s="33" t="s">
        <v>273</v>
      </c>
      <c r="C43" s="33" t="s">
        <v>284</v>
      </c>
      <c r="D43" s="33" t="s">
        <v>389</v>
      </c>
      <c r="E43" s="33" t="s">
        <v>390</v>
      </c>
      <c r="F43" s="24" t="s">
        <v>24</v>
      </c>
      <c r="G43" s="15" t="s">
        <v>33</v>
      </c>
      <c r="H43" s="23" t="s">
        <v>69</v>
      </c>
      <c r="I43" s="2" t="s">
        <v>494</v>
      </c>
      <c r="J43" s="23" t="s">
        <v>27</v>
      </c>
      <c r="K43" s="31" t="s">
        <v>100</v>
      </c>
      <c r="L43" s="31" t="s">
        <v>53</v>
      </c>
      <c r="M43" s="33" t="s">
        <v>43</v>
      </c>
      <c r="N43" s="3" t="s">
        <v>44</v>
      </c>
      <c r="O43" s="31" t="s">
        <v>123</v>
      </c>
      <c r="P43" s="31">
        <v>3863</v>
      </c>
      <c r="Q43" s="23" t="s">
        <v>55</v>
      </c>
      <c r="R43" s="23" t="s">
        <v>133</v>
      </c>
      <c r="S43" s="42">
        <v>849000</v>
      </c>
      <c r="T43" s="33" t="s">
        <v>46</v>
      </c>
      <c r="U43" s="43">
        <v>0</v>
      </c>
      <c r="V43" s="43">
        <v>-4</v>
      </c>
      <c r="W43" s="44">
        <v>0</v>
      </c>
      <c r="X43" s="45">
        <v>0</v>
      </c>
    </row>
    <row r="44" spans="1:24" x14ac:dyDescent="0.3">
      <c r="A44" s="22" t="s">
        <v>217</v>
      </c>
      <c r="B44" s="33" t="s">
        <v>273</v>
      </c>
      <c r="C44" s="33" t="s">
        <v>284</v>
      </c>
      <c r="D44" s="33" t="s">
        <v>325</v>
      </c>
      <c r="E44" s="33" t="s">
        <v>326</v>
      </c>
      <c r="F44" s="24" t="s">
        <v>24</v>
      </c>
      <c r="G44" s="15" t="s">
        <v>440</v>
      </c>
      <c r="H44" s="23" t="s">
        <v>26</v>
      </c>
      <c r="I44" s="2" t="s">
        <v>463</v>
      </c>
      <c r="J44" s="23" t="s">
        <v>27</v>
      </c>
      <c r="K44" s="31" t="s">
        <v>100</v>
      </c>
      <c r="L44" s="31" t="s">
        <v>47</v>
      </c>
      <c r="M44" s="33" t="s">
        <v>43</v>
      </c>
      <c r="N44" s="3" t="s">
        <v>44</v>
      </c>
      <c r="O44" s="31" t="s">
        <v>123</v>
      </c>
      <c r="P44" s="31">
        <v>3962</v>
      </c>
      <c r="Q44" s="23" t="s">
        <v>55</v>
      </c>
      <c r="R44" s="23" t="s">
        <v>133</v>
      </c>
      <c r="S44" s="42">
        <v>837100</v>
      </c>
      <c r="T44" s="33" t="s">
        <v>46</v>
      </c>
      <c r="U44" s="43">
        <v>0.1</v>
      </c>
      <c r="V44" s="43">
        <v>-3.8999999985098799</v>
      </c>
      <c r="W44" s="44">
        <v>0</v>
      </c>
      <c r="X44" s="45">
        <v>0</v>
      </c>
    </row>
    <row r="45" spans="1:24" x14ac:dyDescent="0.3">
      <c r="A45" s="22" t="s">
        <v>211</v>
      </c>
      <c r="B45" s="33" t="s">
        <v>273</v>
      </c>
      <c r="C45" s="33" t="s">
        <v>284</v>
      </c>
      <c r="D45" s="33" t="s">
        <v>313</v>
      </c>
      <c r="E45" s="33" t="s">
        <v>314</v>
      </c>
      <c r="F45" s="24" t="s">
        <v>24</v>
      </c>
      <c r="G45" s="15" t="s">
        <v>440</v>
      </c>
      <c r="H45" s="23" t="s">
        <v>26</v>
      </c>
      <c r="I45" s="2" t="s">
        <v>457</v>
      </c>
      <c r="J45" s="23" t="s">
        <v>27</v>
      </c>
      <c r="K45" s="31" t="s">
        <v>108</v>
      </c>
      <c r="L45" s="31" t="s">
        <v>53</v>
      </c>
      <c r="M45" s="33" t="s">
        <v>43</v>
      </c>
      <c r="N45" s="3" t="s">
        <v>44</v>
      </c>
      <c r="O45" s="31" t="s">
        <v>123</v>
      </c>
      <c r="P45" s="31">
        <v>3835</v>
      </c>
      <c r="Q45" s="23" t="s">
        <v>55</v>
      </c>
      <c r="R45" s="23" t="s">
        <v>133</v>
      </c>
      <c r="S45" s="42">
        <v>836400</v>
      </c>
      <c r="T45" s="33" t="s">
        <v>46</v>
      </c>
      <c r="U45" s="43">
        <v>0.9</v>
      </c>
      <c r="V45" s="43">
        <v>-3.1000000238418499</v>
      </c>
      <c r="W45" s="44">
        <v>0</v>
      </c>
      <c r="X45" s="45">
        <v>0</v>
      </c>
    </row>
    <row r="46" spans="1:24" x14ac:dyDescent="0.3">
      <c r="A46" s="22" t="s">
        <v>220</v>
      </c>
      <c r="B46" s="33" t="s">
        <v>273</v>
      </c>
      <c r="C46" s="33" t="s">
        <v>284</v>
      </c>
      <c r="D46" s="33" t="s">
        <v>331</v>
      </c>
      <c r="E46" s="33" t="s">
        <v>332</v>
      </c>
      <c r="F46" s="24" t="s">
        <v>24</v>
      </c>
      <c r="G46" s="15" t="s">
        <v>440</v>
      </c>
      <c r="H46" s="23" t="s">
        <v>26</v>
      </c>
      <c r="I46" s="2" t="s">
        <v>466</v>
      </c>
      <c r="J46" s="23" t="s">
        <v>27</v>
      </c>
      <c r="K46" s="31" t="s">
        <v>151</v>
      </c>
      <c r="L46" s="31" t="s">
        <v>53</v>
      </c>
      <c r="M46" s="33" t="s">
        <v>43</v>
      </c>
      <c r="N46" s="3" t="s">
        <v>44</v>
      </c>
      <c r="O46" s="31" t="s">
        <v>123</v>
      </c>
      <c r="P46" s="31">
        <v>3755</v>
      </c>
      <c r="Q46" s="23" t="s">
        <v>55</v>
      </c>
      <c r="R46" s="23" t="s">
        <v>133</v>
      </c>
      <c r="S46" s="42">
        <v>816200</v>
      </c>
      <c r="T46" s="33" t="s">
        <v>46</v>
      </c>
      <c r="U46" s="43">
        <v>0.6</v>
      </c>
      <c r="V46" s="43">
        <v>-3.3999999761581399</v>
      </c>
      <c r="W46" s="44">
        <v>0</v>
      </c>
      <c r="X46" s="45">
        <v>0</v>
      </c>
    </row>
    <row r="47" spans="1:24" x14ac:dyDescent="0.3">
      <c r="A47" s="22" t="s">
        <v>214</v>
      </c>
      <c r="B47" s="33" t="s">
        <v>273</v>
      </c>
      <c r="C47" s="33" t="s">
        <v>284</v>
      </c>
      <c r="D47" s="33" t="s">
        <v>319</v>
      </c>
      <c r="E47" s="33" t="s">
        <v>320</v>
      </c>
      <c r="F47" s="24" t="s">
        <v>24</v>
      </c>
      <c r="G47" s="15" t="s">
        <v>440</v>
      </c>
      <c r="H47" s="23" t="s">
        <v>26</v>
      </c>
      <c r="I47" s="2" t="s">
        <v>460</v>
      </c>
      <c r="J47" s="23" t="s">
        <v>27</v>
      </c>
      <c r="K47" s="31" t="s">
        <v>106</v>
      </c>
      <c r="L47" s="31" t="s">
        <v>53</v>
      </c>
      <c r="M47" s="33" t="s">
        <v>43</v>
      </c>
      <c r="N47" s="3" t="s">
        <v>44</v>
      </c>
      <c r="O47" s="31" t="s">
        <v>123</v>
      </c>
      <c r="P47" s="31">
        <v>3257</v>
      </c>
      <c r="Q47" s="23" t="s">
        <v>55</v>
      </c>
      <c r="R47" s="23" t="s">
        <v>133</v>
      </c>
      <c r="S47" s="42">
        <v>801600</v>
      </c>
      <c r="T47" s="33" t="s">
        <v>46</v>
      </c>
      <c r="U47" s="43">
        <v>0.3</v>
      </c>
      <c r="V47" s="43">
        <v>-3.6999999880790702</v>
      </c>
      <c r="W47" s="44">
        <v>0</v>
      </c>
      <c r="X47" s="45">
        <v>0</v>
      </c>
    </row>
    <row r="48" spans="1:24" x14ac:dyDescent="0.3">
      <c r="A48" s="22" t="s">
        <v>213</v>
      </c>
      <c r="B48" s="33" t="s">
        <v>273</v>
      </c>
      <c r="C48" s="33" t="s">
        <v>284</v>
      </c>
      <c r="D48" s="33" t="s">
        <v>317</v>
      </c>
      <c r="E48" s="33" t="s">
        <v>318</v>
      </c>
      <c r="F48" s="24" t="s">
        <v>24</v>
      </c>
      <c r="G48" s="15" t="s">
        <v>440</v>
      </c>
      <c r="H48" s="23" t="s">
        <v>26</v>
      </c>
      <c r="I48" s="2" t="s">
        <v>459</v>
      </c>
      <c r="J48" s="23" t="s">
        <v>27</v>
      </c>
      <c r="K48" s="31" t="s">
        <v>106</v>
      </c>
      <c r="L48" s="31" t="s">
        <v>53</v>
      </c>
      <c r="M48" s="33" t="s">
        <v>43</v>
      </c>
      <c r="N48" s="3" t="s">
        <v>44</v>
      </c>
      <c r="O48" s="31" t="s">
        <v>123</v>
      </c>
      <c r="P48" s="31">
        <v>3257</v>
      </c>
      <c r="Q48" s="23" t="s">
        <v>55</v>
      </c>
      <c r="R48" s="23" t="s">
        <v>133</v>
      </c>
      <c r="S48" s="42">
        <v>793400</v>
      </c>
      <c r="T48" s="33" t="s">
        <v>46</v>
      </c>
      <c r="U48" s="43">
        <v>1</v>
      </c>
      <c r="V48" s="43">
        <v>-3</v>
      </c>
      <c r="W48" s="44">
        <v>0</v>
      </c>
      <c r="X48" s="45">
        <v>0</v>
      </c>
    </row>
    <row r="49" spans="1:24" x14ac:dyDescent="0.3">
      <c r="A49" s="22" t="s">
        <v>215</v>
      </c>
      <c r="B49" s="33" t="s">
        <v>273</v>
      </c>
      <c r="C49" s="33" t="s">
        <v>284</v>
      </c>
      <c r="D49" s="33" t="s">
        <v>321</v>
      </c>
      <c r="E49" s="33" t="s">
        <v>322</v>
      </c>
      <c r="F49" s="24" t="s">
        <v>24</v>
      </c>
      <c r="G49" s="15" t="s">
        <v>440</v>
      </c>
      <c r="H49" s="23" t="s">
        <v>26</v>
      </c>
      <c r="I49" s="2" t="s">
        <v>461</v>
      </c>
      <c r="J49" s="23" t="s">
        <v>27</v>
      </c>
      <c r="K49" s="31" t="s">
        <v>106</v>
      </c>
      <c r="L49" s="31" t="s">
        <v>53</v>
      </c>
      <c r="M49" s="33" t="s">
        <v>43</v>
      </c>
      <c r="N49" s="3" t="s">
        <v>44</v>
      </c>
      <c r="O49" s="31" t="s">
        <v>123</v>
      </c>
      <c r="P49" s="31">
        <v>3641</v>
      </c>
      <c r="Q49" s="23" t="s">
        <v>55</v>
      </c>
      <c r="R49" s="23" t="s">
        <v>133</v>
      </c>
      <c r="S49" s="42">
        <v>778000</v>
      </c>
      <c r="T49" s="33" t="s">
        <v>46</v>
      </c>
      <c r="U49" s="43">
        <v>0.3</v>
      </c>
      <c r="V49" s="43">
        <v>-3.6999999880790702</v>
      </c>
      <c r="W49" s="44">
        <v>0</v>
      </c>
      <c r="X49" s="45">
        <v>0</v>
      </c>
    </row>
    <row r="50" spans="1:24" x14ac:dyDescent="0.3">
      <c r="A50" s="22" t="s">
        <v>233</v>
      </c>
      <c r="B50" s="33" t="s">
        <v>273</v>
      </c>
      <c r="C50" s="33" t="s">
        <v>284</v>
      </c>
      <c r="D50" s="33" t="s">
        <v>359</v>
      </c>
      <c r="E50" s="33" t="s">
        <v>360</v>
      </c>
      <c r="F50" s="24" t="s">
        <v>24</v>
      </c>
      <c r="G50" s="15" t="s">
        <v>40</v>
      </c>
      <c r="H50" s="23" t="s">
        <v>26</v>
      </c>
      <c r="I50" s="2" t="s">
        <v>479</v>
      </c>
      <c r="J50" s="23" t="s">
        <v>27</v>
      </c>
      <c r="K50" s="31" t="s">
        <v>135</v>
      </c>
      <c r="L50" s="31"/>
      <c r="M50" s="33" t="s">
        <v>70</v>
      </c>
      <c r="N50" s="3" t="s">
        <v>121</v>
      </c>
      <c r="O50" s="31" t="s">
        <v>123</v>
      </c>
      <c r="P50" s="31">
        <v>17115</v>
      </c>
      <c r="Q50" s="23" t="s">
        <v>31</v>
      </c>
      <c r="R50" s="23" t="s">
        <v>132</v>
      </c>
      <c r="S50" s="42">
        <v>768240</v>
      </c>
      <c r="T50" s="33" t="s">
        <v>134</v>
      </c>
      <c r="U50" s="43">
        <v>0</v>
      </c>
      <c r="V50" s="43">
        <v>-1</v>
      </c>
      <c r="W50" s="44">
        <v>0</v>
      </c>
      <c r="X50" s="45">
        <v>0</v>
      </c>
    </row>
    <row r="51" spans="1:24" x14ac:dyDescent="0.3">
      <c r="A51" s="22" t="s">
        <v>268</v>
      </c>
      <c r="B51" s="33" t="s">
        <v>273</v>
      </c>
      <c r="C51" s="33" t="s">
        <v>284</v>
      </c>
      <c r="D51" s="33" t="s">
        <v>430</v>
      </c>
      <c r="E51" s="33" t="s">
        <v>431</v>
      </c>
      <c r="F51" s="24" t="s">
        <v>24</v>
      </c>
      <c r="G51" s="15" t="s">
        <v>33</v>
      </c>
      <c r="H51" s="23" t="s">
        <v>26</v>
      </c>
      <c r="I51" s="2" t="s">
        <v>510</v>
      </c>
      <c r="J51" s="23" t="s">
        <v>27</v>
      </c>
      <c r="K51" s="31" t="s">
        <v>108</v>
      </c>
      <c r="L51" s="31" t="s">
        <v>53</v>
      </c>
      <c r="M51" s="33" t="s">
        <v>43</v>
      </c>
      <c r="N51" s="3" t="s">
        <v>44</v>
      </c>
      <c r="O51" s="31" t="s">
        <v>123</v>
      </c>
      <c r="P51" s="31">
        <v>3255</v>
      </c>
      <c r="Q51" s="23" t="s">
        <v>55</v>
      </c>
      <c r="R51" s="23" t="s">
        <v>133</v>
      </c>
      <c r="S51" s="42">
        <v>745200</v>
      </c>
      <c r="T51" s="33" t="s">
        <v>46</v>
      </c>
      <c r="U51" s="43">
        <v>1.1000000000000001</v>
      </c>
      <c r="V51" s="43">
        <v>-2.8999999761581399</v>
      </c>
      <c r="W51" s="44">
        <v>0</v>
      </c>
      <c r="X51" s="45">
        <v>0</v>
      </c>
    </row>
    <row r="52" spans="1:24" x14ac:dyDescent="0.3">
      <c r="A52" s="22" t="s">
        <v>264</v>
      </c>
      <c r="B52" s="33" t="s">
        <v>289</v>
      </c>
      <c r="C52" s="33" t="s">
        <v>170</v>
      </c>
      <c r="D52" s="33" t="s">
        <v>421</v>
      </c>
      <c r="E52" s="33" t="s">
        <v>422</v>
      </c>
      <c r="F52" s="24" t="s">
        <v>24</v>
      </c>
      <c r="G52" s="15" t="s">
        <v>33</v>
      </c>
      <c r="H52" s="23" t="s">
        <v>26</v>
      </c>
      <c r="I52" s="2"/>
      <c r="J52" s="23" t="s">
        <v>41</v>
      </c>
      <c r="K52" s="31" t="s">
        <v>153</v>
      </c>
      <c r="L52" s="31"/>
      <c r="M52" s="33" t="s">
        <v>70</v>
      </c>
      <c r="N52" s="3" t="s">
        <v>121</v>
      </c>
      <c r="O52" s="31" t="s">
        <v>123</v>
      </c>
      <c r="P52" s="31">
        <v>3745</v>
      </c>
      <c r="Q52" s="23" t="s">
        <v>31</v>
      </c>
      <c r="R52" s="23" t="s">
        <v>132</v>
      </c>
      <c r="S52" s="42">
        <v>733794</v>
      </c>
      <c r="T52" s="33" t="s">
        <v>134</v>
      </c>
      <c r="U52" s="43">
        <v>0.59191895000000005</v>
      </c>
      <c r="V52" s="43">
        <v>-0.4080810546875</v>
      </c>
      <c r="W52" s="44">
        <v>0</v>
      </c>
      <c r="X52" s="45">
        <v>0</v>
      </c>
    </row>
    <row r="53" spans="1:24" x14ac:dyDescent="0.3">
      <c r="A53" s="22" t="s">
        <v>221</v>
      </c>
      <c r="B53" s="33" t="s">
        <v>273</v>
      </c>
      <c r="C53" s="33" t="s">
        <v>284</v>
      </c>
      <c r="D53" s="33" t="s">
        <v>333</v>
      </c>
      <c r="E53" s="33" t="s">
        <v>334</v>
      </c>
      <c r="F53" s="24" t="s">
        <v>24</v>
      </c>
      <c r="G53" s="15" t="s">
        <v>440</v>
      </c>
      <c r="H53" s="23" t="s">
        <v>26</v>
      </c>
      <c r="I53" s="2" t="s">
        <v>467</v>
      </c>
      <c r="J53" s="23" t="s">
        <v>27</v>
      </c>
      <c r="K53" s="31" t="s">
        <v>108</v>
      </c>
      <c r="L53" s="31" t="s">
        <v>53</v>
      </c>
      <c r="M53" s="33" t="s">
        <v>43</v>
      </c>
      <c r="N53" s="3" t="s">
        <v>44</v>
      </c>
      <c r="O53" s="31" t="s">
        <v>123</v>
      </c>
      <c r="P53" s="31">
        <v>2595</v>
      </c>
      <c r="Q53" s="23" t="s">
        <v>55</v>
      </c>
      <c r="R53" s="23" t="s">
        <v>133</v>
      </c>
      <c r="S53" s="42">
        <v>718600</v>
      </c>
      <c r="T53" s="33" t="s">
        <v>46</v>
      </c>
      <c r="U53" s="43">
        <v>0.1</v>
      </c>
      <c r="V53" s="43">
        <v>-3.8999999985098799</v>
      </c>
      <c r="W53" s="44">
        <v>0</v>
      </c>
      <c r="X53" s="45">
        <v>0</v>
      </c>
    </row>
    <row r="54" spans="1:24" x14ac:dyDescent="0.3">
      <c r="A54" s="22" t="s">
        <v>216</v>
      </c>
      <c r="B54" s="33" t="s">
        <v>273</v>
      </c>
      <c r="C54" s="33" t="s">
        <v>284</v>
      </c>
      <c r="D54" s="33" t="s">
        <v>323</v>
      </c>
      <c r="E54" s="33" t="s">
        <v>324</v>
      </c>
      <c r="F54" s="24" t="s">
        <v>24</v>
      </c>
      <c r="G54" s="15" t="s">
        <v>440</v>
      </c>
      <c r="H54" s="23" t="s">
        <v>26</v>
      </c>
      <c r="I54" s="2" t="s">
        <v>462</v>
      </c>
      <c r="J54" s="23" t="s">
        <v>27</v>
      </c>
      <c r="K54" s="31" t="s">
        <v>106</v>
      </c>
      <c r="L54" s="31" t="s">
        <v>53</v>
      </c>
      <c r="M54" s="33" t="s">
        <v>43</v>
      </c>
      <c r="N54" s="3" t="s">
        <v>44</v>
      </c>
      <c r="O54" s="31" t="s">
        <v>123</v>
      </c>
      <c r="P54" s="31">
        <v>3185</v>
      </c>
      <c r="Q54" s="23" t="s">
        <v>55</v>
      </c>
      <c r="R54" s="23" t="s">
        <v>133</v>
      </c>
      <c r="S54" s="42">
        <v>707300</v>
      </c>
      <c r="T54" s="33" t="s">
        <v>46</v>
      </c>
      <c r="U54" s="43">
        <v>0.1</v>
      </c>
      <c r="V54" s="43">
        <v>-3.8999999985098799</v>
      </c>
      <c r="W54" s="44">
        <v>0</v>
      </c>
      <c r="X54" s="45">
        <v>0</v>
      </c>
    </row>
    <row r="55" spans="1:24" x14ac:dyDescent="0.3">
      <c r="A55" s="22" t="s">
        <v>267</v>
      </c>
      <c r="B55" s="33" t="s">
        <v>273</v>
      </c>
      <c r="C55" s="33" t="s">
        <v>284</v>
      </c>
      <c r="D55" s="33" t="s">
        <v>428</v>
      </c>
      <c r="E55" s="33" t="s">
        <v>429</v>
      </c>
      <c r="F55" s="24" t="s">
        <v>24</v>
      </c>
      <c r="G55" s="15" t="s">
        <v>33</v>
      </c>
      <c r="H55" s="23" t="s">
        <v>26</v>
      </c>
      <c r="I55" s="2" t="s">
        <v>509</v>
      </c>
      <c r="J55" s="23" t="s">
        <v>27</v>
      </c>
      <c r="K55" s="31" t="s">
        <v>108</v>
      </c>
      <c r="L55" s="31" t="s">
        <v>53</v>
      </c>
      <c r="M55" s="33" t="s">
        <v>43</v>
      </c>
      <c r="N55" s="3" t="s">
        <v>44</v>
      </c>
      <c r="O55" s="31" t="s">
        <v>123</v>
      </c>
      <c r="P55" s="31">
        <v>3458</v>
      </c>
      <c r="Q55" s="23" t="s">
        <v>55</v>
      </c>
      <c r="R55" s="23" t="s">
        <v>133</v>
      </c>
      <c r="S55" s="42">
        <v>700100</v>
      </c>
      <c r="T55" s="33" t="s">
        <v>46</v>
      </c>
      <c r="U55" s="43">
        <v>1.6</v>
      </c>
      <c r="V55" s="43">
        <v>-2.3999999761581399</v>
      </c>
      <c r="W55" s="44">
        <v>0</v>
      </c>
      <c r="X55" s="45">
        <v>0</v>
      </c>
    </row>
    <row r="56" spans="1:24" x14ac:dyDescent="0.3">
      <c r="A56" s="22" t="s">
        <v>218</v>
      </c>
      <c r="B56" s="33" t="s">
        <v>273</v>
      </c>
      <c r="C56" s="33" t="s">
        <v>284</v>
      </c>
      <c r="D56" s="33" t="s">
        <v>327</v>
      </c>
      <c r="E56" s="33" t="s">
        <v>328</v>
      </c>
      <c r="F56" s="24" t="s">
        <v>24</v>
      </c>
      <c r="G56" s="15" t="s">
        <v>440</v>
      </c>
      <c r="H56" s="23" t="s">
        <v>26</v>
      </c>
      <c r="I56" s="2" t="s">
        <v>464</v>
      </c>
      <c r="J56" s="23" t="s">
        <v>27</v>
      </c>
      <c r="K56" s="31" t="s">
        <v>100</v>
      </c>
      <c r="L56" s="31" t="s">
        <v>53</v>
      </c>
      <c r="M56" s="33" t="s">
        <v>43</v>
      </c>
      <c r="N56" s="3" t="s">
        <v>44</v>
      </c>
      <c r="O56" s="31" t="s">
        <v>123</v>
      </c>
      <c r="P56" s="31">
        <v>3185</v>
      </c>
      <c r="Q56" s="23" t="s">
        <v>55</v>
      </c>
      <c r="R56" s="23" t="s">
        <v>133</v>
      </c>
      <c r="S56" s="42">
        <v>691300</v>
      </c>
      <c r="T56" s="33" t="s">
        <v>46</v>
      </c>
      <c r="U56" s="43">
        <v>1</v>
      </c>
      <c r="V56" s="43">
        <v>-3</v>
      </c>
      <c r="W56" s="44">
        <v>0</v>
      </c>
      <c r="X56" s="45">
        <v>0</v>
      </c>
    </row>
    <row r="57" spans="1:24" x14ac:dyDescent="0.3">
      <c r="A57" s="22" t="s">
        <v>207</v>
      </c>
      <c r="B57" s="33" t="s">
        <v>273</v>
      </c>
      <c r="C57" s="33" t="s">
        <v>284</v>
      </c>
      <c r="D57" s="33" t="s">
        <v>305</v>
      </c>
      <c r="E57" s="33" t="s">
        <v>306</v>
      </c>
      <c r="F57" s="24" t="s">
        <v>24</v>
      </c>
      <c r="G57" s="15" t="s">
        <v>440</v>
      </c>
      <c r="H57" s="23" t="s">
        <v>26</v>
      </c>
      <c r="I57" s="2" t="s">
        <v>453</v>
      </c>
      <c r="J57" s="23" t="s">
        <v>41</v>
      </c>
      <c r="K57" s="31" t="s">
        <v>98</v>
      </c>
      <c r="L57" s="31" t="s">
        <v>47</v>
      </c>
      <c r="M57" s="33" t="s">
        <v>43</v>
      </c>
      <c r="N57" s="3" t="s">
        <v>44</v>
      </c>
      <c r="O57" s="31" t="s">
        <v>123</v>
      </c>
      <c r="P57" s="31">
        <v>3016</v>
      </c>
      <c r="Q57" s="23" t="s">
        <v>55</v>
      </c>
      <c r="R57" s="23" t="s">
        <v>168</v>
      </c>
      <c r="S57" s="42">
        <v>663400</v>
      </c>
      <c r="T57" s="33" t="s">
        <v>46</v>
      </c>
      <c r="U57" s="43">
        <v>0.6</v>
      </c>
      <c r="V57" s="43">
        <v>-2.3999999761581399</v>
      </c>
      <c r="W57" s="44">
        <v>0</v>
      </c>
      <c r="X57" s="45">
        <v>0</v>
      </c>
    </row>
    <row r="58" spans="1:24" x14ac:dyDescent="0.3">
      <c r="A58" s="22" t="s">
        <v>206</v>
      </c>
      <c r="B58" s="33" t="s">
        <v>273</v>
      </c>
      <c r="C58" s="33" t="s">
        <v>284</v>
      </c>
      <c r="D58" s="33" t="s">
        <v>303</v>
      </c>
      <c r="E58" s="33" t="s">
        <v>304</v>
      </c>
      <c r="F58" s="24" t="s">
        <v>24</v>
      </c>
      <c r="G58" s="15" t="s">
        <v>440</v>
      </c>
      <c r="H58" s="23" t="s">
        <v>26</v>
      </c>
      <c r="I58" s="2" t="s">
        <v>452</v>
      </c>
      <c r="J58" s="23" t="s">
        <v>41</v>
      </c>
      <c r="K58" s="31" t="s">
        <v>145</v>
      </c>
      <c r="L58" s="31" t="s">
        <v>47</v>
      </c>
      <c r="M58" s="33" t="s">
        <v>43</v>
      </c>
      <c r="N58" s="3" t="s">
        <v>44</v>
      </c>
      <c r="O58" s="31" t="s">
        <v>123</v>
      </c>
      <c r="P58" s="31">
        <v>3156</v>
      </c>
      <c r="Q58" s="23" t="s">
        <v>55</v>
      </c>
      <c r="R58" s="23" t="s">
        <v>168</v>
      </c>
      <c r="S58" s="42">
        <v>645600</v>
      </c>
      <c r="T58" s="33" t="s">
        <v>46</v>
      </c>
      <c r="U58" s="43">
        <v>0.1</v>
      </c>
      <c r="V58" s="43">
        <v>-2.8999999985098799</v>
      </c>
      <c r="W58" s="44">
        <v>0</v>
      </c>
      <c r="X58" s="45">
        <v>0</v>
      </c>
    </row>
    <row r="59" spans="1:24" x14ac:dyDescent="0.3">
      <c r="A59" s="22" t="s">
        <v>210</v>
      </c>
      <c r="B59" s="33" t="s">
        <v>273</v>
      </c>
      <c r="C59" s="33" t="s">
        <v>284</v>
      </c>
      <c r="D59" s="33" t="s">
        <v>311</v>
      </c>
      <c r="E59" s="33" t="s">
        <v>312</v>
      </c>
      <c r="F59" s="24" t="s">
        <v>24</v>
      </c>
      <c r="G59" s="15" t="s">
        <v>440</v>
      </c>
      <c r="H59" s="23" t="s">
        <v>26</v>
      </c>
      <c r="I59" s="2" t="s">
        <v>456</v>
      </c>
      <c r="J59" s="23" t="s">
        <v>41</v>
      </c>
      <c r="K59" s="31" t="s">
        <v>98</v>
      </c>
      <c r="L59" s="31" t="s">
        <v>47</v>
      </c>
      <c r="M59" s="33" t="s">
        <v>43</v>
      </c>
      <c r="N59" s="3" t="s">
        <v>44</v>
      </c>
      <c r="O59" s="31" t="s">
        <v>123</v>
      </c>
      <c r="P59" s="31">
        <v>3249</v>
      </c>
      <c r="Q59" s="23" t="s">
        <v>55</v>
      </c>
      <c r="R59" s="23" t="s">
        <v>168</v>
      </c>
      <c r="S59" s="42">
        <v>645200</v>
      </c>
      <c r="T59" s="33" t="s">
        <v>46</v>
      </c>
      <c r="U59" s="43">
        <v>1.6</v>
      </c>
      <c r="V59" s="43">
        <v>-1.3999999761581401</v>
      </c>
      <c r="W59" s="44">
        <v>1.8000000715255701E-2</v>
      </c>
      <c r="X59" s="45">
        <v>11613.600461483</v>
      </c>
    </row>
    <row r="60" spans="1:24" x14ac:dyDescent="0.3">
      <c r="A60" s="22" t="s">
        <v>212</v>
      </c>
      <c r="B60" s="33" t="s">
        <v>273</v>
      </c>
      <c r="C60" s="33" t="s">
        <v>284</v>
      </c>
      <c r="D60" s="33" t="s">
        <v>315</v>
      </c>
      <c r="E60" s="33" t="s">
        <v>316</v>
      </c>
      <c r="F60" s="24" t="s">
        <v>24</v>
      </c>
      <c r="G60" s="15" t="s">
        <v>440</v>
      </c>
      <c r="H60" s="23" t="s">
        <v>26</v>
      </c>
      <c r="I60" s="2" t="s">
        <v>458</v>
      </c>
      <c r="J60" s="23" t="s">
        <v>27</v>
      </c>
      <c r="K60" s="31" t="s">
        <v>100</v>
      </c>
      <c r="L60" s="31" t="s">
        <v>49</v>
      </c>
      <c r="M60" s="33" t="s">
        <v>43</v>
      </c>
      <c r="N60" s="3" t="s">
        <v>44</v>
      </c>
      <c r="O60" s="31" t="s">
        <v>124</v>
      </c>
      <c r="P60" s="31">
        <v>3013</v>
      </c>
      <c r="Q60" s="23" t="s">
        <v>55</v>
      </c>
      <c r="R60" s="23" t="s">
        <v>133</v>
      </c>
      <c r="S60" s="42">
        <v>639600</v>
      </c>
      <c r="T60" s="33" t="s">
        <v>46</v>
      </c>
      <c r="U60" s="43">
        <v>0.4</v>
      </c>
      <c r="V60" s="43">
        <v>-3.5999999940395302</v>
      </c>
      <c r="W60" s="44">
        <v>0</v>
      </c>
      <c r="X60" s="45">
        <v>0</v>
      </c>
    </row>
    <row r="61" spans="1:24" x14ac:dyDescent="0.3">
      <c r="A61" s="22" t="s">
        <v>200</v>
      </c>
      <c r="B61" s="33" t="s">
        <v>273</v>
      </c>
      <c r="C61" s="33" t="s">
        <v>284</v>
      </c>
      <c r="D61" s="33" t="s">
        <v>285</v>
      </c>
      <c r="E61" s="33" t="s">
        <v>286</v>
      </c>
      <c r="F61" s="24" t="s">
        <v>24</v>
      </c>
      <c r="G61" s="15" t="s">
        <v>440</v>
      </c>
      <c r="H61" s="23" t="s">
        <v>26</v>
      </c>
      <c r="I61" s="2" t="s">
        <v>446</v>
      </c>
      <c r="J61" s="23" t="s">
        <v>27</v>
      </c>
      <c r="K61" s="31" t="s">
        <v>138</v>
      </c>
      <c r="L61" s="31" t="s">
        <v>42</v>
      </c>
      <c r="M61" s="33" t="s">
        <v>54</v>
      </c>
      <c r="N61" s="3" t="s">
        <v>36</v>
      </c>
      <c r="O61" s="31" t="s">
        <v>123</v>
      </c>
      <c r="P61" s="31">
        <v>5937</v>
      </c>
      <c r="Q61" s="23" t="s">
        <v>31</v>
      </c>
      <c r="R61" s="23" t="s">
        <v>132</v>
      </c>
      <c r="S61" s="42">
        <v>565600</v>
      </c>
      <c r="T61" s="33" t="s">
        <v>32</v>
      </c>
      <c r="U61" s="43">
        <v>0.5</v>
      </c>
      <c r="V61" s="43">
        <v>-0.5</v>
      </c>
      <c r="W61" s="44">
        <v>5.0000000000000001E-3</v>
      </c>
      <c r="X61" s="45">
        <v>2828</v>
      </c>
    </row>
    <row r="62" spans="1:24" x14ac:dyDescent="0.3">
      <c r="A62" s="22" t="s">
        <v>209</v>
      </c>
      <c r="B62" s="33" t="s">
        <v>273</v>
      </c>
      <c r="C62" s="33" t="s">
        <v>284</v>
      </c>
      <c r="D62" s="33" t="s">
        <v>309</v>
      </c>
      <c r="E62" s="33" t="s">
        <v>310</v>
      </c>
      <c r="F62" s="24" t="s">
        <v>24</v>
      </c>
      <c r="G62" s="15" t="s">
        <v>440</v>
      </c>
      <c r="H62" s="23" t="s">
        <v>26</v>
      </c>
      <c r="I62" s="2" t="s">
        <v>455</v>
      </c>
      <c r="J62" s="23" t="s">
        <v>41</v>
      </c>
      <c r="K62" s="31" t="s">
        <v>98</v>
      </c>
      <c r="L62" s="31" t="s">
        <v>47</v>
      </c>
      <c r="M62" s="33" t="s">
        <v>43</v>
      </c>
      <c r="N62" s="3" t="s">
        <v>44</v>
      </c>
      <c r="O62" s="31" t="s">
        <v>123</v>
      </c>
      <c r="P62" s="31">
        <v>2572</v>
      </c>
      <c r="Q62" s="23" t="s">
        <v>55</v>
      </c>
      <c r="R62" s="23" t="s">
        <v>168</v>
      </c>
      <c r="S62" s="42">
        <v>555100</v>
      </c>
      <c r="T62" s="33" t="s">
        <v>46</v>
      </c>
      <c r="U62" s="43">
        <v>1.7</v>
      </c>
      <c r="V62" s="43">
        <v>-1.29999995231628</v>
      </c>
      <c r="W62" s="44">
        <v>2.1000001430511398E-2</v>
      </c>
      <c r="X62" s="45">
        <v>11657.1007940769</v>
      </c>
    </row>
    <row r="63" spans="1:24" x14ac:dyDescent="0.3">
      <c r="A63" s="22" t="s">
        <v>219</v>
      </c>
      <c r="B63" s="33" t="s">
        <v>273</v>
      </c>
      <c r="C63" s="33" t="s">
        <v>284</v>
      </c>
      <c r="D63" s="33" t="s">
        <v>329</v>
      </c>
      <c r="E63" s="33" t="s">
        <v>330</v>
      </c>
      <c r="F63" s="24" t="s">
        <v>24</v>
      </c>
      <c r="G63" s="15" t="s">
        <v>440</v>
      </c>
      <c r="H63" s="23" t="s">
        <v>26</v>
      </c>
      <c r="I63" s="2" t="s">
        <v>465</v>
      </c>
      <c r="J63" s="23" t="s">
        <v>27</v>
      </c>
      <c r="K63" s="31" t="s">
        <v>151</v>
      </c>
      <c r="L63" s="31" t="s">
        <v>47</v>
      </c>
      <c r="M63" s="33" t="s">
        <v>43</v>
      </c>
      <c r="N63" s="3" t="s">
        <v>44</v>
      </c>
      <c r="O63" s="31" t="s">
        <v>123</v>
      </c>
      <c r="P63" s="31">
        <v>2189</v>
      </c>
      <c r="Q63" s="23" t="s">
        <v>55</v>
      </c>
      <c r="R63" s="23" t="s">
        <v>133</v>
      </c>
      <c r="S63" s="42">
        <v>546800</v>
      </c>
      <c r="T63" s="33" t="s">
        <v>46</v>
      </c>
      <c r="U63" s="43">
        <v>0.7</v>
      </c>
      <c r="V63" s="43">
        <v>-3.3000000119209201</v>
      </c>
      <c r="W63" s="44">
        <v>0</v>
      </c>
      <c r="X63" s="45">
        <v>0</v>
      </c>
    </row>
    <row r="64" spans="1:24" x14ac:dyDescent="0.3">
      <c r="A64" s="22" t="s">
        <v>203</v>
      </c>
      <c r="B64" s="33" t="s">
        <v>293</v>
      </c>
      <c r="C64" s="33" t="s">
        <v>274</v>
      </c>
      <c r="D64" s="33" t="s">
        <v>294</v>
      </c>
      <c r="E64" s="33" t="s">
        <v>295</v>
      </c>
      <c r="F64" s="24" t="s">
        <v>24</v>
      </c>
      <c r="G64" s="15" t="s">
        <v>441</v>
      </c>
      <c r="H64" s="23" t="s">
        <v>26</v>
      </c>
      <c r="I64" s="2" t="s">
        <v>450</v>
      </c>
      <c r="J64" s="23" t="s">
        <v>41</v>
      </c>
      <c r="K64" s="31" t="s">
        <v>153</v>
      </c>
      <c r="L64" s="31"/>
      <c r="M64" s="33" t="s">
        <v>70</v>
      </c>
      <c r="N64" s="3" t="s">
        <v>121</v>
      </c>
      <c r="O64" s="31" t="s">
        <v>123</v>
      </c>
      <c r="P64" s="31">
        <v>10600</v>
      </c>
      <c r="Q64" s="23" t="s">
        <v>31</v>
      </c>
      <c r="R64" s="23" t="s">
        <v>132</v>
      </c>
      <c r="S64" s="42">
        <v>486034</v>
      </c>
      <c r="T64" s="33" t="s">
        <v>134</v>
      </c>
      <c r="U64" s="43">
        <v>1.185791</v>
      </c>
      <c r="V64" s="43">
        <v>0.185791015625</v>
      </c>
      <c r="W64" s="44">
        <v>1.8579101562499901E-2</v>
      </c>
      <c r="X64" s="45">
        <v>9030.0750488281192</v>
      </c>
    </row>
    <row r="65" spans="1:24" x14ac:dyDescent="0.3">
      <c r="A65" s="22" t="s">
        <v>257</v>
      </c>
      <c r="B65" s="33" t="s">
        <v>273</v>
      </c>
      <c r="C65" s="33" t="s">
        <v>284</v>
      </c>
      <c r="D65" s="33" t="s">
        <v>407</v>
      </c>
      <c r="E65" s="33" t="s">
        <v>408</v>
      </c>
      <c r="F65" s="24" t="s">
        <v>24</v>
      </c>
      <c r="G65" s="15" t="s">
        <v>33</v>
      </c>
      <c r="H65" s="23" t="s">
        <v>26</v>
      </c>
      <c r="I65" s="2" t="s">
        <v>447</v>
      </c>
      <c r="J65" s="23" t="s">
        <v>27</v>
      </c>
      <c r="K65" s="31" t="s">
        <v>108</v>
      </c>
      <c r="L65" s="31" t="s">
        <v>115</v>
      </c>
      <c r="M65" s="33" t="s">
        <v>54</v>
      </c>
      <c r="N65" s="3" t="s">
        <v>36</v>
      </c>
      <c r="O65" s="31" t="s">
        <v>124</v>
      </c>
      <c r="P65" s="31">
        <v>4464</v>
      </c>
      <c r="Q65" s="23" t="s">
        <v>31</v>
      </c>
      <c r="R65" s="23" t="s">
        <v>132</v>
      </c>
      <c r="S65" s="42">
        <v>463600</v>
      </c>
      <c r="T65" s="33" t="s">
        <v>32</v>
      </c>
      <c r="U65" s="43">
        <v>0</v>
      </c>
      <c r="V65" s="43">
        <v>-1</v>
      </c>
      <c r="W65" s="44">
        <v>0</v>
      </c>
      <c r="X65" s="45">
        <v>0</v>
      </c>
    </row>
    <row r="66" spans="1:24" x14ac:dyDescent="0.3">
      <c r="A66" s="22" t="s">
        <v>245</v>
      </c>
      <c r="B66" s="33" t="s">
        <v>273</v>
      </c>
      <c r="C66" s="33" t="s">
        <v>284</v>
      </c>
      <c r="D66" s="33" t="s">
        <v>383</v>
      </c>
      <c r="E66" s="33" t="s">
        <v>384</v>
      </c>
      <c r="F66" s="24" t="s">
        <v>24</v>
      </c>
      <c r="G66" s="15" t="s">
        <v>33</v>
      </c>
      <c r="H66" s="23" t="s">
        <v>69</v>
      </c>
      <c r="I66" s="2" t="s">
        <v>491</v>
      </c>
      <c r="J66" s="23" t="s">
        <v>27</v>
      </c>
      <c r="K66" s="31" t="s">
        <v>135</v>
      </c>
      <c r="L66" s="31"/>
      <c r="M66" s="33" t="s">
        <v>29</v>
      </c>
      <c r="N66" s="3" t="s">
        <v>120</v>
      </c>
      <c r="O66" s="31" t="s">
        <v>123</v>
      </c>
      <c r="P66" s="31">
        <v>10000</v>
      </c>
      <c r="Q66" s="23" t="s">
        <v>31</v>
      </c>
      <c r="R66" s="23" t="s">
        <v>132</v>
      </c>
      <c r="S66" s="42">
        <v>458522</v>
      </c>
      <c r="T66" s="33" t="s">
        <v>134</v>
      </c>
      <c r="U66" s="43">
        <v>0.6</v>
      </c>
      <c r="V66" s="43">
        <v>-0.39999997615814198</v>
      </c>
      <c r="W66" s="44">
        <v>0</v>
      </c>
      <c r="X66" s="45">
        <v>0</v>
      </c>
    </row>
    <row r="67" spans="1:24" x14ac:dyDescent="0.3">
      <c r="A67" s="22" t="s">
        <v>229</v>
      </c>
      <c r="B67" s="33" t="s">
        <v>349</v>
      </c>
      <c r="C67" s="33" t="s">
        <v>350</v>
      </c>
      <c r="D67" s="33" t="s">
        <v>351</v>
      </c>
      <c r="E67" s="33" t="s">
        <v>352</v>
      </c>
      <c r="F67" s="24" t="s">
        <v>24</v>
      </c>
      <c r="G67" s="15" t="s">
        <v>40</v>
      </c>
      <c r="H67" s="23" t="s">
        <v>26</v>
      </c>
      <c r="I67" s="2" t="s">
        <v>475</v>
      </c>
      <c r="J67" s="23" t="s">
        <v>41</v>
      </c>
      <c r="K67" s="31" t="s">
        <v>153</v>
      </c>
      <c r="L67" s="31"/>
      <c r="M67" s="33" t="s">
        <v>54</v>
      </c>
      <c r="N67" s="3" t="s">
        <v>36</v>
      </c>
      <c r="O67" s="31" t="s">
        <v>123</v>
      </c>
      <c r="P67" s="31">
        <v>10000</v>
      </c>
      <c r="Q67" s="23" t="s">
        <v>31</v>
      </c>
      <c r="R67" s="23" t="s">
        <v>132</v>
      </c>
      <c r="S67" s="42">
        <v>458500</v>
      </c>
      <c r="T67" s="33" t="s">
        <v>134</v>
      </c>
      <c r="U67" s="43">
        <v>2.1</v>
      </c>
      <c r="V67" s="43">
        <v>1.0999999046325599</v>
      </c>
      <c r="W67" s="44">
        <v>9.1999998092651303E-2</v>
      </c>
      <c r="X67" s="45">
        <v>42181.999125480601</v>
      </c>
    </row>
    <row r="68" spans="1:24" x14ac:dyDescent="0.3">
      <c r="A68" s="22" t="s">
        <v>246</v>
      </c>
      <c r="B68" s="33" t="s">
        <v>273</v>
      </c>
      <c r="C68" s="33" t="s">
        <v>284</v>
      </c>
      <c r="D68" s="33" t="s">
        <v>385</v>
      </c>
      <c r="E68" s="33" t="s">
        <v>386</v>
      </c>
      <c r="F68" s="24" t="s">
        <v>24</v>
      </c>
      <c r="G68" s="15" t="s">
        <v>33</v>
      </c>
      <c r="H68" s="23" t="s">
        <v>69</v>
      </c>
      <c r="I68" s="2" t="s">
        <v>492</v>
      </c>
      <c r="J68" s="23" t="s">
        <v>27</v>
      </c>
      <c r="K68" s="31" t="s">
        <v>108</v>
      </c>
      <c r="L68" s="31" t="s">
        <v>28</v>
      </c>
      <c r="M68" s="33" t="s">
        <v>70</v>
      </c>
      <c r="N68" s="3" t="s">
        <v>121</v>
      </c>
      <c r="O68" s="31" t="s">
        <v>124</v>
      </c>
      <c r="P68" s="31">
        <v>2329</v>
      </c>
      <c r="Q68" s="23" t="s">
        <v>55</v>
      </c>
      <c r="R68" s="23" t="s">
        <v>133</v>
      </c>
      <c r="S68" s="42">
        <v>457400</v>
      </c>
      <c r="T68" s="33" t="s">
        <v>46</v>
      </c>
      <c r="U68" s="43">
        <v>5.3</v>
      </c>
      <c r="V68" s="43">
        <v>1.30000019073486</v>
      </c>
      <c r="W68" s="44">
        <v>0.103000001907348</v>
      </c>
      <c r="X68" s="45">
        <v>47112.200872421199</v>
      </c>
    </row>
    <row r="69" spans="1:24" x14ac:dyDescent="0.3">
      <c r="A69" s="22" t="s">
        <v>202</v>
      </c>
      <c r="B69" s="33" t="s">
        <v>278</v>
      </c>
      <c r="C69" s="33" t="s">
        <v>290</v>
      </c>
      <c r="D69" s="33" t="s">
        <v>291</v>
      </c>
      <c r="E69" s="33" t="s">
        <v>292</v>
      </c>
      <c r="F69" s="24" t="s">
        <v>24</v>
      </c>
      <c r="G69" s="15" t="s">
        <v>440</v>
      </c>
      <c r="H69" s="23" t="s">
        <v>26</v>
      </c>
      <c r="I69" s="2" t="s">
        <v>449</v>
      </c>
      <c r="J69" s="23" t="s">
        <v>27</v>
      </c>
      <c r="K69" s="31" t="s">
        <v>135</v>
      </c>
      <c r="L69" s="31"/>
      <c r="M69" s="33" t="s">
        <v>70</v>
      </c>
      <c r="N69" s="3" t="s">
        <v>121</v>
      </c>
      <c r="O69" s="31" t="s">
        <v>123</v>
      </c>
      <c r="P69" s="31">
        <v>9500</v>
      </c>
      <c r="Q69" s="23" t="s">
        <v>31</v>
      </c>
      <c r="R69" s="23" t="s">
        <v>132</v>
      </c>
      <c r="S69" s="42">
        <v>435000</v>
      </c>
      <c r="T69" s="33" t="s">
        <v>134</v>
      </c>
      <c r="U69" s="43">
        <v>1.3</v>
      </c>
      <c r="V69" s="43">
        <v>0.29999995231628401</v>
      </c>
      <c r="W69" s="44">
        <v>2.9999995231628399E-2</v>
      </c>
      <c r="X69" s="45">
        <v>13049.9979257583</v>
      </c>
    </row>
    <row r="70" spans="1:24" x14ac:dyDescent="0.3">
      <c r="A70" s="22" t="s">
        <v>262</v>
      </c>
      <c r="B70" s="33" t="s">
        <v>289</v>
      </c>
      <c r="C70" s="33" t="s">
        <v>283</v>
      </c>
      <c r="D70" s="33" t="s">
        <v>417</v>
      </c>
      <c r="E70" s="33" t="s">
        <v>418</v>
      </c>
      <c r="F70" s="24" t="s">
        <v>24</v>
      </c>
      <c r="G70" s="15" t="s">
        <v>33</v>
      </c>
      <c r="H70" s="23" t="s">
        <v>26</v>
      </c>
      <c r="I70" s="2" t="s">
        <v>505</v>
      </c>
      <c r="J70" s="23" t="s">
        <v>27</v>
      </c>
      <c r="K70" s="31" t="s">
        <v>135</v>
      </c>
      <c r="L70" s="31"/>
      <c r="M70" s="33" t="s">
        <v>29</v>
      </c>
      <c r="N70" s="3" t="s">
        <v>120</v>
      </c>
      <c r="O70" s="31" t="s">
        <v>123</v>
      </c>
      <c r="P70" s="31">
        <v>9286</v>
      </c>
      <c r="Q70" s="23" t="s">
        <v>31</v>
      </c>
      <c r="R70" s="23" t="s">
        <v>132</v>
      </c>
      <c r="S70" s="42">
        <v>425073</v>
      </c>
      <c r="T70" s="33" t="s">
        <v>134</v>
      </c>
      <c r="U70" s="43">
        <v>2.1031493999999999</v>
      </c>
      <c r="V70" s="43">
        <v>1.1031494140625</v>
      </c>
      <c r="W70" s="44">
        <v>5.3094482421874999E-2</v>
      </c>
      <c r="X70" s="45">
        <v>22569.030926513598</v>
      </c>
    </row>
    <row r="71" spans="1:24" x14ac:dyDescent="0.3">
      <c r="A71" s="22" t="s">
        <v>261</v>
      </c>
      <c r="B71" s="33" t="s">
        <v>289</v>
      </c>
      <c r="C71" s="33" t="s">
        <v>284</v>
      </c>
      <c r="D71" s="33" t="s">
        <v>415</v>
      </c>
      <c r="E71" s="33" t="s">
        <v>416</v>
      </c>
      <c r="F71" s="24" t="s">
        <v>24</v>
      </c>
      <c r="G71" s="15" t="s">
        <v>33</v>
      </c>
      <c r="H71" s="23" t="s">
        <v>26</v>
      </c>
      <c r="I71" s="2"/>
      <c r="J71" s="23" t="s">
        <v>41</v>
      </c>
      <c r="K71" s="31" t="s">
        <v>153</v>
      </c>
      <c r="L71" s="31"/>
      <c r="M71" s="33" t="s">
        <v>29</v>
      </c>
      <c r="N71" s="3" t="s">
        <v>120</v>
      </c>
      <c r="O71" s="31" t="s">
        <v>123</v>
      </c>
      <c r="P71" s="31">
        <v>8800</v>
      </c>
      <c r="Q71" s="23" t="s">
        <v>31</v>
      </c>
      <c r="R71" s="23" t="s">
        <v>132</v>
      </c>
      <c r="S71" s="42">
        <v>404000</v>
      </c>
      <c r="T71" s="33" t="s">
        <v>134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3">
      <c r="A72" s="22" t="s">
        <v>230</v>
      </c>
      <c r="B72" s="33" t="s">
        <v>289</v>
      </c>
      <c r="C72" s="33" t="s">
        <v>170</v>
      </c>
      <c r="D72" s="33" t="s">
        <v>353</v>
      </c>
      <c r="E72" s="33" t="s">
        <v>354</v>
      </c>
      <c r="F72" s="24" t="s">
        <v>24</v>
      </c>
      <c r="G72" s="15" t="s">
        <v>33</v>
      </c>
      <c r="H72" s="23" t="s">
        <v>69</v>
      </c>
      <c r="I72" s="2" t="s">
        <v>476</v>
      </c>
      <c r="J72" s="23" t="s">
        <v>41</v>
      </c>
      <c r="K72" s="31" t="s">
        <v>525</v>
      </c>
      <c r="L72" s="31" t="s">
        <v>52</v>
      </c>
      <c r="M72" s="33" t="s">
        <v>35</v>
      </c>
      <c r="N72" s="3" t="s">
        <v>122</v>
      </c>
      <c r="O72" s="31" t="s">
        <v>123</v>
      </c>
      <c r="P72" s="31">
        <v>60854</v>
      </c>
      <c r="Q72" s="23" t="s">
        <v>31</v>
      </c>
      <c r="R72" s="23" t="s">
        <v>132</v>
      </c>
      <c r="S72" s="42">
        <v>396100</v>
      </c>
      <c r="T72" s="33" t="s">
        <v>46</v>
      </c>
      <c r="U72" s="43">
        <v>0</v>
      </c>
      <c r="V72" s="43">
        <v>-1</v>
      </c>
      <c r="W72" s="44">
        <v>0</v>
      </c>
      <c r="X72" s="45">
        <v>0</v>
      </c>
    </row>
    <row r="73" spans="1:24" x14ac:dyDescent="0.3">
      <c r="A73" s="22" t="s">
        <v>199</v>
      </c>
      <c r="B73" s="33" t="s">
        <v>278</v>
      </c>
      <c r="C73" s="33" t="s">
        <v>275</v>
      </c>
      <c r="D73" s="33" t="s">
        <v>281</v>
      </c>
      <c r="E73" s="33" t="s">
        <v>282</v>
      </c>
      <c r="F73" s="24" t="s">
        <v>24</v>
      </c>
      <c r="G73" s="15" t="s">
        <v>440</v>
      </c>
      <c r="H73" s="23" t="s">
        <v>26</v>
      </c>
      <c r="I73" s="2" t="s">
        <v>445</v>
      </c>
      <c r="J73" s="23" t="s">
        <v>27</v>
      </c>
      <c r="K73" s="31" t="s">
        <v>150</v>
      </c>
      <c r="L73" s="31" t="s">
        <v>47</v>
      </c>
      <c r="M73" s="33" t="s">
        <v>48</v>
      </c>
      <c r="N73" s="3" t="s">
        <v>36</v>
      </c>
      <c r="O73" s="31" t="s">
        <v>123</v>
      </c>
      <c r="P73" s="31">
        <v>6250</v>
      </c>
      <c r="Q73" s="23" t="s">
        <v>31</v>
      </c>
      <c r="R73" s="23" t="s">
        <v>132</v>
      </c>
      <c r="S73" s="42">
        <v>390100</v>
      </c>
      <c r="T73" s="33" t="s">
        <v>46</v>
      </c>
      <c r="U73" s="43">
        <v>0.1</v>
      </c>
      <c r="V73" s="43">
        <v>-0.89999999850988299</v>
      </c>
      <c r="W73" s="44">
        <v>0</v>
      </c>
      <c r="X73" s="45">
        <v>0</v>
      </c>
    </row>
    <row r="74" spans="1:24" x14ac:dyDescent="0.3">
      <c r="A74" s="22" t="s">
        <v>253</v>
      </c>
      <c r="B74" s="33" t="s">
        <v>273</v>
      </c>
      <c r="C74" s="33" t="s">
        <v>173</v>
      </c>
      <c r="D74" s="33" t="s">
        <v>399</v>
      </c>
      <c r="E74" s="33" t="s">
        <v>400</v>
      </c>
      <c r="F74" s="24" t="s">
        <v>24</v>
      </c>
      <c r="G74" s="15" t="s">
        <v>33</v>
      </c>
      <c r="H74" s="23" t="s">
        <v>26</v>
      </c>
      <c r="I74" s="2" t="s">
        <v>499</v>
      </c>
      <c r="J74" s="23" t="s">
        <v>27</v>
      </c>
      <c r="K74" s="31" t="s">
        <v>166</v>
      </c>
      <c r="L74" s="31" t="s">
        <v>34</v>
      </c>
      <c r="M74" s="33" t="s">
        <v>50</v>
      </c>
      <c r="N74" s="3" t="s">
        <v>36</v>
      </c>
      <c r="O74" s="31" t="s">
        <v>124</v>
      </c>
      <c r="P74" s="31">
        <v>25266</v>
      </c>
      <c r="Q74" s="23" t="s">
        <v>31</v>
      </c>
      <c r="R74" s="23" t="s">
        <v>132</v>
      </c>
      <c r="S74" s="42">
        <v>389100</v>
      </c>
      <c r="T74" s="33" t="s">
        <v>46</v>
      </c>
      <c r="U74" s="43">
        <v>2.9073486000000002</v>
      </c>
      <c r="V74" s="43">
        <v>1.9073486328125</v>
      </c>
      <c r="W74" s="44">
        <v>0.13536743164062501</v>
      </c>
      <c r="X74" s="45">
        <v>52671.4676513671</v>
      </c>
    </row>
    <row r="75" spans="1:24" x14ac:dyDescent="0.3">
      <c r="A75" s="22" t="s">
        <v>265</v>
      </c>
      <c r="B75" s="33" t="s">
        <v>273</v>
      </c>
      <c r="C75" s="33" t="s">
        <v>173</v>
      </c>
      <c r="D75" s="33" t="s">
        <v>424</v>
      </c>
      <c r="E75" s="33" t="s">
        <v>425</v>
      </c>
      <c r="F75" s="24" t="s">
        <v>24</v>
      </c>
      <c r="G75" s="15" t="s">
        <v>40</v>
      </c>
      <c r="H75" s="23" t="s">
        <v>26</v>
      </c>
      <c r="I75" s="2" t="s">
        <v>507</v>
      </c>
      <c r="J75" s="23" t="s">
        <v>27</v>
      </c>
      <c r="K75" s="31" t="s">
        <v>92</v>
      </c>
      <c r="L75" s="31" t="s">
        <v>40</v>
      </c>
      <c r="M75" s="33" t="s">
        <v>43</v>
      </c>
      <c r="N75" s="3" t="s">
        <v>44</v>
      </c>
      <c r="O75" s="31" t="s">
        <v>123</v>
      </c>
      <c r="P75" s="31">
        <v>4476</v>
      </c>
      <c r="Q75" s="23" t="s">
        <v>45</v>
      </c>
      <c r="R75" s="23" t="s">
        <v>133</v>
      </c>
      <c r="S75" s="42">
        <v>372700</v>
      </c>
      <c r="T75" s="33" t="s">
        <v>46</v>
      </c>
      <c r="U75" s="43">
        <v>6.4970702999999999</v>
      </c>
      <c r="V75" s="43">
        <v>2.4970703125</v>
      </c>
      <c r="W75" s="44">
        <v>0.42479492187500001</v>
      </c>
      <c r="X75" s="45">
        <v>158321.06738281201</v>
      </c>
    </row>
    <row r="76" spans="1:24" x14ac:dyDescent="0.3">
      <c r="A76" s="22" t="s">
        <v>201</v>
      </c>
      <c r="B76" s="33" t="s">
        <v>273</v>
      </c>
      <c r="C76" s="33" t="s">
        <v>284</v>
      </c>
      <c r="D76" s="33" t="s">
        <v>287</v>
      </c>
      <c r="E76" s="33" t="s">
        <v>288</v>
      </c>
      <c r="F76" s="24" t="s">
        <v>24</v>
      </c>
      <c r="G76" s="15" t="s">
        <v>440</v>
      </c>
      <c r="H76" s="23" t="s">
        <v>26</v>
      </c>
      <c r="I76" s="2" t="s">
        <v>448</v>
      </c>
      <c r="J76" s="23" t="s">
        <v>27</v>
      </c>
      <c r="K76" s="31" t="s">
        <v>87</v>
      </c>
      <c r="L76" s="31" t="s">
        <v>52</v>
      </c>
      <c r="M76" s="33" t="s">
        <v>75</v>
      </c>
      <c r="N76" s="3" t="s">
        <v>36</v>
      </c>
      <c r="O76" s="31" t="s">
        <v>123</v>
      </c>
      <c r="P76" s="31">
        <v>20377</v>
      </c>
      <c r="Q76" s="23" t="s">
        <v>31</v>
      </c>
      <c r="R76" s="23" t="s">
        <v>132</v>
      </c>
      <c r="S76" s="42">
        <v>355100</v>
      </c>
      <c r="T76" s="33" t="s">
        <v>46</v>
      </c>
      <c r="U76" s="43">
        <v>0.4</v>
      </c>
      <c r="V76" s="43">
        <v>-0.59999999403953497</v>
      </c>
      <c r="W76" s="44">
        <v>0</v>
      </c>
      <c r="X76" s="45">
        <v>0</v>
      </c>
    </row>
    <row r="77" spans="1:24" x14ac:dyDescent="0.3">
      <c r="A77" s="22" t="s">
        <v>252</v>
      </c>
      <c r="B77" s="33" t="s">
        <v>172</v>
      </c>
      <c r="C77" s="33" t="s">
        <v>173</v>
      </c>
      <c r="D77" s="33" t="s">
        <v>397</v>
      </c>
      <c r="E77" s="33" t="s">
        <v>398</v>
      </c>
      <c r="F77" s="24" t="s">
        <v>24</v>
      </c>
      <c r="G77" s="15" t="s">
        <v>33</v>
      </c>
      <c r="H77" s="23" t="s">
        <v>26</v>
      </c>
      <c r="I77" s="2" t="s">
        <v>498</v>
      </c>
      <c r="J77" s="23" t="s">
        <v>27</v>
      </c>
      <c r="K77" s="31" t="s">
        <v>139</v>
      </c>
      <c r="L77" s="31" t="s">
        <v>28</v>
      </c>
      <c r="M77" s="33" t="s">
        <v>59</v>
      </c>
      <c r="N77" s="3" t="s">
        <v>36</v>
      </c>
      <c r="O77" s="31" t="s">
        <v>124</v>
      </c>
      <c r="P77" s="31">
        <v>7749</v>
      </c>
      <c r="Q77" s="23" t="s">
        <v>31</v>
      </c>
      <c r="R77" s="23" t="s">
        <v>132</v>
      </c>
      <c r="S77" s="42">
        <v>354700</v>
      </c>
      <c r="T77" s="33" t="s">
        <v>46</v>
      </c>
      <c r="U77" s="43">
        <v>2.2189941000000002</v>
      </c>
      <c r="V77" s="43">
        <v>1.218994140625</v>
      </c>
      <c r="W77" s="44">
        <v>0.11218994140624999</v>
      </c>
      <c r="X77" s="45">
        <v>39793.772216796802</v>
      </c>
    </row>
    <row r="78" spans="1:24" x14ac:dyDescent="0.3">
      <c r="A78" s="22" t="s">
        <v>255</v>
      </c>
      <c r="B78" s="33" t="s">
        <v>349</v>
      </c>
      <c r="C78" s="33" t="s">
        <v>173</v>
      </c>
      <c r="D78" s="33" t="s">
        <v>403</v>
      </c>
      <c r="E78" s="33" t="s">
        <v>404</v>
      </c>
      <c r="F78" s="24" t="s">
        <v>24</v>
      </c>
      <c r="G78" s="15" t="s">
        <v>33</v>
      </c>
      <c r="H78" s="23" t="s">
        <v>26</v>
      </c>
      <c r="I78" s="2" t="s">
        <v>500</v>
      </c>
      <c r="J78" s="23" t="s">
        <v>41</v>
      </c>
      <c r="K78" s="31" t="s">
        <v>97</v>
      </c>
      <c r="L78" s="31" t="s">
        <v>56</v>
      </c>
      <c r="M78" s="33" t="s">
        <v>75</v>
      </c>
      <c r="N78" s="3" t="s">
        <v>36</v>
      </c>
      <c r="O78" s="31" t="s">
        <v>124</v>
      </c>
      <c r="P78" s="31">
        <v>37172</v>
      </c>
      <c r="Q78" s="23" t="s">
        <v>31</v>
      </c>
      <c r="R78" s="23" t="s">
        <v>132</v>
      </c>
      <c r="S78" s="42">
        <v>345700</v>
      </c>
      <c r="T78" s="33" t="s">
        <v>46</v>
      </c>
      <c r="U78" s="43">
        <v>4.4000000000000004</v>
      </c>
      <c r="V78" s="43">
        <v>3.4000000953674299</v>
      </c>
      <c r="W78" s="44">
        <v>0.118000001907348</v>
      </c>
      <c r="X78" s="45">
        <v>40792.600659370401</v>
      </c>
    </row>
    <row r="79" spans="1:24" x14ac:dyDescent="0.3">
      <c r="A79" s="22" t="s">
        <v>232</v>
      </c>
      <c r="B79" s="33" t="s">
        <v>273</v>
      </c>
      <c r="C79" s="33" t="s">
        <v>284</v>
      </c>
      <c r="D79" s="33" t="s">
        <v>357</v>
      </c>
      <c r="E79" s="33" t="s">
        <v>358</v>
      </c>
      <c r="F79" s="24" t="s">
        <v>24</v>
      </c>
      <c r="G79" s="15" t="s">
        <v>40</v>
      </c>
      <c r="H79" s="23" t="s">
        <v>26</v>
      </c>
      <c r="I79" s="2" t="s">
        <v>478</v>
      </c>
      <c r="J79" s="23" t="s">
        <v>27</v>
      </c>
      <c r="K79" s="31" t="s">
        <v>135</v>
      </c>
      <c r="L79" s="31"/>
      <c r="M79" s="33" t="s">
        <v>70</v>
      </c>
      <c r="N79" s="3" t="s">
        <v>121</v>
      </c>
      <c r="O79" s="31" t="s">
        <v>123</v>
      </c>
      <c r="P79" s="31">
        <v>7500</v>
      </c>
      <c r="Q79" s="23" t="s">
        <v>31</v>
      </c>
      <c r="R79" s="23" t="s">
        <v>132</v>
      </c>
      <c r="S79" s="42">
        <v>343891</v>
      </c>
      <c r="T79" s="33" t="s">
        <v>134</v>
      </c>
      <c r="U79" s="43">
        <v>0</v>
      </c>
      <c r="V79" s="43">
        <v>-1</v>
      </c>
      <c r="W79" s="44">
        <v>0</v>
      </c>
      <c r="X79" s="45">
        <v>0</v>
      </c>
    </row>
    <row r="80" spans="1:24" x14ac:dyDescent="0.3">
      <c r="A80" s="22" t="s">
        <v>256</v>
      </c>
      <c r="B80" s="33" t="s">
        <v>273</v>
      </c>
      <c r="C80" s="33" t="s">
        <v>284</v>
      </c>
      <c r="D80" s="33" t="s">
        <v>405</v>
      </c>
      <c r="E80" s="33" t="s">
        <v>406</v>
      </c>
      <c r="F80" s="24" t="s">
        <v>24</v>
      </c>
      <c r="G80" s="15" t="s">
        <v>33</v>
      </c>
      <c r="H80" s="23" t="s">
        <v>26</v>
      </c>
      <c r="I80" s="2" t="s">
        <v>502</v>
      </c>
      <c r="J80" s="23" t="s">
        <v>27</v>
      </c>
      <c r="K80" s="31" t="s">
        <v>146</v>
      </c>
      <c r="L80" s="31" t="s">
        <v>53</v>
      </c>
      <c r="M80" s="33" t="s">
        <v>60</v>
      </c>
      <c r="N80" s="3" t="s">
        <v>36</v>
      </c>
      <c r="O80" s="31" t="s">
        <v>124</v>
      </c>
      <c r="P80" s="31">
        <v>4964</v>
      </c>
      <c r="Q80" s="23" t="s">
        <v>31</v>
      </c>
      <c r="R80" s="23" t="s">
        <v>132</v>
      </c>
      <c r="S80" s="42">
        <v>332700</v>
      </c>
      <c r="T80" s="33" t="s">
        <v>46</v>
      </c>
      <c r="U80" s="43">
        <v>1.9</v>
      </c>
      <c r="V80" s="43">
        <v>0.89999997615814198</v>
      </c>
      <c r="W80" s="44">
        <v>0.10099999785423201</v>
      </c>
      <c r="X80" s="45">
        <v>33602.699286103198</v>
      </c>
    </row>
    <row r="81" spans="1:24" x14ac:dyDescent="0.3">
      <c r="A81" s="22" t="s">
        <v>258</v>
      </c>
      <c r="B81" s="33" t="s">
        <v>289</v>
      </c>
      <c r="C81" s="33" t="s">
        <v>284</v>
      </c>
      <c r="D81" s="33" t="s">
        <v>409</v>
      </c>
      <c r="E81" s="33" t="s">
        <v>410</v>
      </c>
      <c r="F81" s="24" t="s">
        <v>24</v>
      </c>
      <c r="G81" s="15" t="s">
        <v>33</v>
      </c>
      <c r="H81" s="23" t="s">
        <v>26</v>
      </c>
      <c r="I81" s="2" t="s">
        <v>503</v>
      </c>
      <c r="J81" s="23" t="s">
        <v>27</v>
      </c>
      <c r="K81" s="31" t="s">
        <v>100</v>
      </c>
      <c r="L81" s="31" t="s">
        <v>49</v>
      </c>
      <c r="M81" s="33" t="s">
        <v>60</v>
      </c>
      <c r="N81" s="3" t="s">
        <v>36</v>
      </c>
      <c r="O81" s="31" t="s">
        <v>124</v>
      </c>
      <c r="P81" s="31">
        <v>6847</v>
      </c>
      <c r="Q81" s="23" t="s">
        <v>31</v>
      </c>
      <c r="R81" s="23" t="s">
        <v>132</v>
      </c>
      <c r="S81" s="42">
        <v>301300</v>
      </c>
      <c r="T81" s="33" t="s">
        <v>46</v>
      </c>
      <c r="U81" s="43">
        <v>0.2</v>
      </c>
      <c r="V81" s="43">
        <v>-0.79999999701976698</v>
      </c>
      <c r="W81" s="44">
        <v>4.0000000596046399E-3</v>
      </c>
      <c r="X81" s="45">
        <v>1205.2000179588699</v>
      </c>
    </row>
    <row r="83" spans="1:24" x14ac:dyDescent="0.3">
      <c r="A83" s="4" t="s">
        <v>63</v>
      </c>
      <c r="B83" s="4" t="s">
        <v>1</v>
      </c>
      <c r="C83" s="4" t="s">
        <v>64</v>
      </c>
      <c r="D83" s="4" t="s">
        <v>65</v>
      </c>
      <c r="E83" s="4" t="s">
        <v>66</v>
      </c>
    </row>
    <row r="84" spans="1:24" x14ac:dyDescent="0.3">
      <c r="A84" s="4">
        <v>540041</v>
      </c>
      <c r="B84" s="1" t="s">
        <v>539</v>
      </c>
      <c r="C84" s="4" t="s">
        <v>197</v>
      </c>
      <c r="D84" s="1" t="s">
        <v>67</v>
      </c>
      <c r="E84" s="4">
        <v>4</v>
      </c>
      <c r="S84" s="46" t="s">
        <v>180</v>
      </c>
    </row>
    <row r="85" spans="1:24" x14ac:dyDescent="0.3">
      <c r="A85" s="22" t="s">
        <v>259</v>
      </c>
      <c r="B85" s="33" t="s">
        <v>172</v>
      </c>
      <c r="C85" s="33" t="s">
        <v>173</v>
      </c>
      <c r="D85" s="33" t="s">
        <v>411</v>
      </c>
      <c r="E85" s="33" t="s">
        <v>412</v>
      </c>
      <c r="F85" s="24" t="s">
        <v>24</v>
      </c>
      <c r="G85" s="15" t="s">
        <v>33</v>
      </c>
      <c r="H85" s="23" t="s">
        <v>26</v>
      </c>
      <c r="I85" s="2" t="s">
        <v>71</v>
      </c>
      <c r="J85" s="23" t="s">
        <v>41</v>
      </c>
      <c r="K85" s="31" t="s">
        <v>111</v>
      </c>
      <c r="L85" s="31"/>
      <c r="M85" s="33" t="s">
        <v>72</v>
      </c>
      <c r="N85" s="3" t="s">
        <v>119</v>
      </c>
      <c r="O85" s="31" t="s">
        <v>123</v>
      </c>
      <c r="P85" s="31">
        <v>10000</v>
      </c>
      <c r="Q85" s="23" t="s">
        <v>31</v>
      </c>
      <c r="R85" s="23" t="s">
        <v>132</v>
      </c>
      <c r="S85" s="42">
        <v>3508927</v>
      </c>
      <c r="T85" s="33" t="s">
        <v>73</v>
      </c>
      <c r="U85" s="43">
        <v>3.5085449999999998</v>
      </c>
      <c r="V85" s="43">
        <v>2.508544921875</v>
      </c>
      <c r="W85" s="44">
        <v>8.0170898437499999E-2</v>
      </c>
      <c r="X85" s="45">
        <v>281313.83014160098</v>
      </c>
    </row>
    <row r="86" spans="1:24" x14ac:dyDescent="0.3">
      <c r="A86" s="22" t="s">
        <v>252</v>
      </c>
      <c r="B86" s="33" t="s">
        <v>172</v>
      </c>
      <c r="C86" s="33" t="s">
        <v>173</v>
      </c>
      <c r="D86" s="33" t="s">
        <v>397</v>
      </c>
      <c r="E86" s="33" t="s">
        <v>398</v>
      </c>
      <c r="F86" s="24" t="s">
        <v>24</v>
      </c>
      <c r="G86" s="15" t="s">
        <v>33</v>
      </c>
      <c r="H86" s="23" t="s">
        <v>26</v>
      </c>
      <c r="I86" s="2" t="s">
        <v>498</v>
      </c>
      <c r="J86" s="23" t="s">
        <v>27</v>
      </c>
      <c r="K86" s="31" t="s">
        <v>139</v>
      </c>
      <c r="L86" s="31" t="s">
        <v>28</v>
      </c>
      <c r="M86" s="33" t="s">
        <v>59</v>
      </c>
      <c r="N86" s="3" t="s">
        <v>36</v>
      </c>
      <c r="O86" s="31" t="s">
        <v>124</v>
      </c>
      <c r="P86" s="31">
        <v>7749</v>
      </c>
      <c r="Q86" s="23" t="s">
        <v>31</v>
      </c>
      <c r="R86" s="23" t="s">
        <v>132</v>
      </c>
      <c r="S86" s="42">
        <v>354700</v>
      </c>
      <c r="T86" s="33" t="s">
        <v>46</v>
      </c>
      <c r="U86" s="43">
        <v>2.2189941000000002</v>
      </c>
      <c r="V86" s="43">
        <v>1.218994140625</v>
      </c>
      <c r="W86" s="44">
        <v>0.11218994140624999</v>
      </c>
      <c r="X86" s="45">
        <v>39793.772216796802</v>
      </c>
    </row>
    <row r="87" spans="1:24" x14ac:dyDescent="0.3">
      <c r="A87" s="60"/>
      <c r="B87" s="61"/>
      <c r="C87" s="61"/>
      <c r="D87" s="61"/>
      <c r="E87" s="61"/>
      <c r="F87" s="62"/>
      <c r="G87" s="63"/>
      <c r="H87" s="64"/>
      <c r="I87" s="59"/>
      <c r="J87" s="64"/>
      <c r="K87" s="65"/>
      <c r="L87" s="65"/>
      <c r="M87" s="61"/>
      <c r="N87" s="66"/>
      <c r="O87" s="65"/>
      <c r="P87" s="65"/>
      <c r="Q87" s="64"/>
      <c r="R87" s="64"/>
      <c r="T87" s="61"/>
      <c r="U87" s="67"/>
      <c r="V87" s="67"/>
      <c r="W87" s="68"/>
      <c r="X87" s="69"/>
    </row>
    <row r="88" spans="1:24" x14ac:dyDescent="0.3">
      <c r="A88" s="4" t="s">
        <v>63</v>
      </c>
      <c r="B88" s="4" t="s">
        <v>1</v>
      </c>
      <c r="C88" s="4" t="s">
        <v>64</v>
      </c>
      <c r="D88" s="4" t="s">
        <v>65</v>
      </c>
      <c r="E88" s="4" t="s">
        <v>66</v>
      </c>
    </row>
    <row r="89" spans="1:24" x14ac:dyDescent="0.3">
      <c r="A89" s="4">
        <v>540040</v>
      </c>
      <c r="B89" s="1" t="s">
        <v>541</v>
      </c>
      <c r="C89" s="4" t="s">
        <v>197</v>
      </c>
      <c r="D89" s="1" t="s">
        <v>68</v>
      </c>
      <c r="E89" s="4">
        <v>4</v>
      </c>
      <c r="S89" s="46" t="s">
        <v>542</v>
      </c>
    </row>
    <row r="90" spans="1:24" x14ac:dyDescent="0.3">
      <c r="A90" s="22" t="s">
        <v>226</v>
      </c>
      <c r="B90" s="33" t="s">
        <v>273</v>
      </c>
      <c r="C90" s="33" t="s">
        <v>284</v>
      </c>
      <c r="D90" s="33" t="s">
        <v>343</v>
      </c>
      <c r="E90" s="33" t="s">
        <v>344</v>
      </c>
      <c r="F90" s="24" t="s">
        <v>24</v>
      </c>
      <c r="G90" s="15" t="s">
        <v>440</v>
      </c>
      <c r="H90" s="23" t="s">
        <v>26</v>
      </c>
      <c r="I90" s="2" t="s">
        <v>472</v>
      </c>
      <c r="J90" s="23" t="s">
        <v>27</v>
      </c>
      <c r="K90" s="31" t="s">
        <v>184</v>
      </c>
      <c r="L90" s="31" t="s">
        <v>183</v>
      </c>
      <c r="M90" s="33" t="s">
        <v>43</v>
      </c>
      <c r="N90" s="3" t="s">
        <v>44</v>
      </c>
      <c r="O90" s="31" t="s">
        <v>123</v>
      </c>
      <c r="P90" s="31">
        <v>7025</v>
      </c>
      <c r="Q90" s="23" t="s">
        <v>55</v>
      </c>
      <c r="R90" s="23" t="s">
        <v>133</v>
      </c>
      <c r="S90" s="42">
        <v>4686800</v>
      </c>
      <c r="T90" s="33" t="s">
        <v>46</v>
      </c>
      <c r="U90" s="43">
        <v>0.5</v>
      </c>
      <c r="V90" s="43">
        <v>-3.5</v>
      </c>
      <c r="W90" s="44">
        <v>0</v>
      </c>
      <c r="X90" s="45">
        <v>0</v>
      </c>
    </row>
    <row r="91" spans="1:24" x14ac:dyDescent="0.3">
      <c r="A91" s="22" t="s">
        <v>231</v>
      </c>
      <c r="B91" s="33" t="s">
        <v>273</v>
      </c>
      <c r="C91" s="33" t="s">
        <v>297</v>
      </c>
      <c r="D91" s="33" t="s">
        <v>355</v>
      </c>
      <c r="E91" s="33" t="s">
        <v>356</v>
      </c>
      <c r="F91" s="24" t="s">
        <v>24</v>
      </c>
      <c r="G91" s="15" t="s">
        <v>40</v>
      </c>
      <c r="H91" s="23" t="s">
        <v>26</v>
      </c>
      <c r="I91" s="2" t="s">
        <v>477</v>
      </c>
      <c r="J91" s="23" t="s">
        <v>27</v>
      </c>
      <c r="K91" s="31" t="s">
        <v>135</v>
      </c>
      <c r="L91" s="31"/>
      <c r="M91" s="33" t="s">
        <v>29</v>
      </c>
      <c r="N91" s="3" t="s">
        <v>120</v>
      </c>
      <c r="O91" s="31" t="s">
        <v>123</v>
      </c>
      <c r="P91" s="31">
        <v>88700</v>
      </c>
      <c r="Q91" s="23" t="s">
        <v>31</v>
      </c>
      <c r="R91" s="23" t="s">
        <v>132</v>
      </c>
      <c r="S91" s="42">
        <v>4067092</v>
      </c>
      <c r="T91" s="33" t="s">
        <v>134</v>
      </c>
      <c r="U91" s="43">
        <v>0</v>
      </c>
      <c r="V91" s="43">
        <v>-1</v>
      </c>
      <c r="W91" s="44">
        <v>0</v>
      </c>
      <c r="X91" s="45">
        <v>0</v>
      </c>
    </row>
    <row r="92" spans="1:24" x14ac:dyDescent="0.3">
      <c r="A92" s="22" t="s">
        <v>236</v>
      </c>
      <c r="B92" s="33" t="s">
        <v>273</v>
      </c>
      <c r="C92" s="33" t="s">
        <v>284</v>
      </c>
      <c r="D92" s="33" t="s">
        <v>365</v>
      </c>
      <c r="E92" s="33" t="s">
        <v>366</v>
      </c>
      <c r="F92" s="24" t="s">
        <v>24</v>
      </c>
      <c r="G92" s="15" t="s">
        <v>440</v>
      </c>
      <c r="H92" s="23" t="s">
        <v>26</v>
      </c>
      <c r="I92" s="2" t="s">
        <v>482</v>
      </c>
      <c r="J92" s="23" t="s">
        <v>27</v>
      </c>
      <c r="K92" s="31" t="s">
        <v>166</v>
      </c>
      <c r="L92" s="31" t="s">
        <v>183</v>
      </c>
      <c r="M92" s="33" t="s">
        <v>43</v>
      </c>
      <c r="N92" s="3" t="s">
        <v>44</v>
      </c>
      <c r="O92" s="31" t="s">
        <v>123</v>
      </c>
      <c r="P92" s="31">
        <v>5934</v>
      </c>
      <c r="Q92" s="23" t="s">
        <v>55</v>
      </c>
      <c r="R92" s="23" t="s">
        <v>133</v>
      </c>
      <c r="S92" s="42">
        <v>2973900</v>
      </c>
      <c r="T92" s="33" t="s">
        <v>46</v>
      </c>
      <c r="U92" s="43">
        <v>0.3</v>
      </c>
      <c r="V92" s="43">
        <v>-3.6999999880790702</v>
      </c>
      <c r="W92" s="44">
        <v>0</v>
      </c>
      <c r="X92" s="45">
        <v>0</v>
      </c>
    </row>
    <row r="93" spans="1:24" x14ac:dyDescent="0.3">
      <c r="A93" s="22" t="s">
        <v>237</v>
      </c>
      <c r="B93" s="33" t="s">
        <v>273</v>
      </c>
      <c r="C93" s="33" t="s">
        <v>284</v>
      </c>
      <c r="D93" s="33" t="s">
        <v>367</v>
      </c>
      <c r="E93" s="33" t="s">
        <v>368</v>
      </c>
      <c r="F93" s="24" t="s">
        <v>24</v>
      </c>
      <c r="G93" s="15" t="s">
        <v>33</v>
      </c>
      <c r="H93" s="23" t="s">
        <v>69</v>
      </c>
      <c r="I93" s="2" t="s">
        <v>483</v>
      </c>
      <c r="J93" s="23" t="s">
        <v>27</v>
      </c>
      <c r="K93" s="31" t="s">
        <v>100</v>
      </c>
      <c r="L93" s="31" t="s">
        <v>58</v>
      </c>
      <c r="M93" s="33" t="s">
        <v>43</v>
      </c>
      <c r="N93" s="3" t="s">
        <v>44</v>
      </c>
      <c r="O93" s="31" t="s">
        <v>123</v>
      </c>
      <c r="P93" s="31">
        <v>6037</v>
      </c>
      <c r="Q93" s="23" t="s">
        <v>55</v>
      </c>
      <c r="R93" s="23" t="s">
        <v>133</v>
      </c>
      <c r="S93" s="42">
        <v>1847600</v>
      </c>
      <c r="T93" s="33" t="s">
        <v>46</v>
      </c>
      <c r="U93" s="43">
        <v>0.1</v>
      </c>
      <c r="V93" s="43">
        <v>-3.8999999985098799</v>
      </c>
      <c r="W93" s="44">
        <v>0</v>
      </c>
      <c r="X93" s="45">
        <v>0</v>
      </c>
    </row>
    <row r="94" spans="1:24" x14ac:dyDescent="0.3">
      <c r="A94" s="22" t="s">
        <v>240</v>
      </c>
      <c r="B94" s="33" t="s">
        <v>273</v>
      </c>
      <c r="C94" s="33" t="s">
        <v>284</v>
      </c>
      <c r="D94" s="33" t="s">
        <v>373</v>
      </c>
      <c r="E94" s="33" t="s">
        <v>374</v>
      </c>
      <c r="F94" s="24" t="s">
        <v>24</v>
      </c>
      <c r="G94" s="15" t="s">
        <v>33</v>
      </c>
      <c r="H94" s="23" t="s">
        <v>69</v>
      </c>
      <c r="I94" s="2" t="s">
        <v>486</v>
      </c>
      <c r="J94" s="23" t="s">
        <v>27</v>
      </c>
      <c r="K94" s="31" t="s">
        <v>95</v>
      </c>
      <c r="L94" s="31" t="s">
        <v>42</v>
      </c>
      <c r="M94" s="33" t="s">
        <v>43</v>
      </c>
      <c r="N94" s="3" t="s">
        <v>44</v>
      </c>
      <c r="O94" s="31" t="s">
        <v>123</v>
      </c>
      <c r="P94" s="31">
        <v>5763</v>
      </c>
      <c r="Q94" s="23" t="s">
        <v>55</v>
      </c>
      <c r="R94" s="23" t="s">
        <v>133</v>
      </c>
      <c r="S94" s="42">
        <v>1813700</v>
      </c>
      <c r="T94" s="33" t="s">
        <v>46</v>
      </c>
      <c r="U94" s="43">
        <v>0</v>
      </c>
      <c r="V94" s="43">
        <v>-4</v>
      </c>
      <c r="W94" s="44">
        <v>0</v>
      </c>
      <c r="X94" s="45">
        <v>0</v>
      </c>
    </row>
    <row r="95" spans="1:24" x14ac:dyDescent="0.3">
      <c r="A95" s="22" t="s">
        <v>204</v>
      </c>
      <c r="B95" s="33" t="s">
        <v>273</v>
      </c>
      <c r="C95" s="33" t="s">
        <v>284</v>
      </c>
      <c r="D95" s="33" t="s">
        <v>299</v>
      </c>
      <c r="E95" s="33" t="s">
        <v>300</v>
      </c>
      <c r="F95" s="24" t="s">
        <v>24</v>
      </c>
      <c r="G95" s="15" t="s">
        <v>440</v>
      </c>
      <c r="H95" s="23" t="s">
        <v>26</v>
      </c>
      <c r="I95" s="2" t="s">
        <v>447</v>
      </c>
      <c r="J95" s="23" t="s">
        <v>27</v>
      </c>
      <c r="K95" s="31" t="s">
        <v>108</v>
      </c>
      <c r="L95" s="31" t="s">
        <v>47</v>
      </c>
      <c r="M95" s="33" t="s">
        <v>43</v>
      </c>
      <c r="N95" s="3" t="s">
        <v>44</v>
      </c>
      <c r="O95" s="31" t="s">
        <v>123</v>
      </c>
      <c r="P95" s="31">
        <v>1900</v>
      </c>
      <c r="Q95" s="23" t="s">
        <v>31</v>
      </c>
      <c r="R95" s="23" t="s">
        <v>132</v>
      </c>
      <c r="S95" s="42">
        <v>1809610</v>
      </c>
      <c r="T95" s="33" t="s">
        <v>162</v>
      </c>
      <c r="U95" s="43">
        <v>0.6</v>
      </c>
      <c r="V95" s="43">
        <v>-0.39999997615814198</v>
      </c>
      <c r="W95" s="44">
        <v>9.0000002384185707E-2</v>
      </c>
      <c r="X95" s="45">
        <v>162864.904314446</v>
      </c>
    </row>
    <row r="96" spans="1:24" x14ac:dyDescent="0.3">
      <c r="A96" s="22" t="s">
        <v>239</v>
      </c>
      <c r="B96" s="33" t="s">
        <v>273</v>
      </c>
      <c r="C96" s="33" t="s">
        <v>284</v>
      </c>
      <c r="D96" s="33" t="s">
        <v>371</v>
      </c>
      <c r="E96" s="33" t="s">
        <v>372</v>
      </c>
      <c r="F96" s="24" t="s">
        <v>24</v>
      </c>
      <c r="G96" s="15" t="s">
        <v>33</v>
      </c>
      <c r="H96" s="23" t="s">
        <v>69</v>
      </c>
      <c r="I96" s="2" t="s">
        <v>485</v>
      </c>
      <c r="J96" s="23" t="s">
        <v>27</v>
      </c>
      <c r="K96" s="31" t="s">
        <v>106</v>
      </c>
      <c r="L96" s="31" t="s">
        <v>86</v>
      </c>
      <c r="M96" s="33" t="s">
        <v>43</v>
      </c>
      <c r="N96" s="3" t="s">
        <v>44</v>
      </c>
      <c r="O96" s="31" t="s">
        <v>123</v>
      </c>
      <c r="P96" s="31">
        <v>4855</v>
      </c>
      <c r="Q96" s="23" t="s">
        <v>55</v>
      </c>
      <c r="R96" s="23" t="s">
        <v>133</v>
      </c>
      <c r="S96" s="42">
        <v>1644300</v>
      </c>
      <c r="T96" s="33" t="s">
        <v>46</v>
      </c>
      <c r="U96" s="43">
        <v>0</v>
      </c>
      <c r="V96" s="43">
        <v>-4</v>
      </c>
      <c r="W96" s="44">
        <v>0</v>
      </c>
      <c r="X96" s="45">
        <v>0</v>
      </c>
    </row>
    <row r="97" spans="1:24" x14ac:dyDescent="0.3">
      <c r="A97" s="22" t="s">
        <v>251</v>
      </c>
      <c r="B97" s="33" t="s">
        <v>273</v>
      </c>
      <c r="C97" s="33" t="s">
        <v>284</v>
      </c>
      <c r="D97" s="33" t="s">
        <v>395</v>
      </c>
      <c r="E97" s="33" t="s">
        <v>396</v>
      </c>
      <c r="F97" s="24" t="s">
        <v>24</v>
      </c>
      <c r="G97" s="15" t="s">
        <v>33</v>
      </c>
      <c r="H97" s="23" t="s">
        <v>26</v>
      </c>
      <c r="I97" s="2" t="s">
        <v>497</v>
      </c>
      <c r="J97" s="23" t="s">
        <v>27</v>
      </c>
      <c r="K97" s="31" t="s">
        <v>108</v>
      </c>
      <c r="L97" s="31" t="s">
        <v>42</v>
      </c>
      <c r="M97" s="33" t="s">
        <v>43</v>
      </c>
      <c r="N97" s="3" t="s">
        <v>44</v>
      </c>
      <c r="O97" s="31" t="s">
        <v>124</v>
      </c>
      <c r="P97" s="31">
        <v>4097</v>
      </c>
      <c r="Q97" s="23" t="s">
        <v>55</v>
      </c>
      <c r="R97" s="23" t="s">
        <v>133</v>
      </c>
      <c r="S97" s="42">
        <v>1510600</v>
      </c>
      <c r="T97" s="33" t="s">
        <v>46</v>
      </c>
      <c r="U97" s="43">
        <v>1.5</v>
      </c>
      <c r="V97" s="43">
        <v>-2.5</v>
      </c>
      <c r="W97" s="44">
        <v>0</v>
      </c>
      <c r="X97" s="45">
        <v>0</v>
      </c>
    </row>
    <row r="98" spans="1:24" x14ac:dyDescent="0.3">
      <c r="A98" s="22" t="s">
        <v>242</v>
      </c>
      <c r="B98" s="33" t="s">
        <v>273</v>
      </c>
      <c r="C98" s="33" t="s">
        <v>284</v>
      </c>
      <c r="D98" s="33" t="s">
        <v>377</v>
      </c>
      <c r="E98" s="33" t="s">
        <v>378</v>
      </c>
      <c r="F98" s="24" t="s">
        <v>24</v>
      </c>
      <c r="G98" s="15" t="s">
        <v>33</v>
      </c>
      <c r="H98" s="23" t="s">
        <v>69</v>
      </c>
      <c r="I98" s="2" t="s">
        <v>488</v>
      </c>
      <c r="J98" s="23" t="s">
        <v>27</v>
      </c>
      <c r="K98" s="31" t="s">
        <v>137</v>
      </c>
      <c r="L98" s="31" t="s">
        <v>40</v>
      </c>
      <c r="M98" s="33" t="s">
        <v>43</v>
      </c>
      <c r="N98" s="3" t="s">
        <v>44</v>
      </c>
      <c r="O98" s="31" t="s">
        <v>124</v>
      </c>
      <c r="P98" s="31">
        <v>5868</v>
      </c>
      <c r="Q98" s="23" t="s">
        <v>55</v>
      </c>
      <c r="R98" s="23" t="s">
        <v>133</v>
      </c>
      <c r="S98" s="42">
        <v>1390100</v>
      </c>
      <c r="T98" s="33" t="s">
        <v>46</v>
      </c>
      <c r="U98" s="43">
        <v>0</v>
      </c>
      <c r="V98" s="43">
        <v>-4</v>
      </c>
      <c r="W98" s="44">
        <v>0</v>
      </c>
      <c r="X98" s="45">
        <v>0</v>
      </c>
    </row>
    <row r="99" spans="1:24" x14ac:dyDescent="0.3">
      <c r="A99" s="22" t="s">
        <v>250</v>
      </c>
      <c r="B99" s="33" t="s">
        <v>273</v>
      </c>
      <c r="C99" s="33" t="s">
        <v>284</v>
      </c>
      <c r="D99" s="33" t="s">
        <v>393</v>
      </c>
      <c r="E99" s="33" t="s">
        <v>394</v>
      </c>
      <c r="F99" s="24" t="s">
        <v>24</v>
      </c>
      <c r="G99" s="15" t="s">
        <v>33</v>
      </c>
      <c r="H99" s="23" t="s">
        <v>69</v>
      </c>
      <c r="I99" s="2" t="s">
        <v>496</v>
      </c>
      <c r="J99" s="23" t="s">
        <v>27</v>
      </c>
      <c r="K99" s="31" t="s">
        <v>101</v>
      </c>
      <c r="L99" s="31" t="s">
        <v>40</v>
      </c>
      <c r="M99" s="33" t="s">
        <v>43</v>
      </c>
      <c r="N99" s="3" t="s">
        <v>44</v>
      </c>
      <c r="O99" s="31" t="s">
        <v>124</v>
      </c>
      <c r="P99" s="31">
        <v>6400</v>
      </c>
      <c r="Q99" s="23" t="s">
        <v>55</v>
      </c>
      <c r="R99" s="23" t="s">
        <v>133</v>
      </c>
      <c r="S99" s="42">
        <v>1376400</v>
      </c>
      <c r="T99" s="33" t="s">
        <v>46</v>
      </c>
      <c r="U99" s="43">
        <v>1.1000000000000001</v>
      </c>
      <c r="V99" s="43">
        <v>-2.8999999761581399</v>
      </c>
      <c r="W99" s="44">
        <v>0</v>
      </c>
      <c r="X99" s="45">
        <v>0</v>
      </c>
    </row>
    <row r="100" spans="1:24" x14ac:dyDescent="0.3">
      <c r="A100" s="22" t="s">
        <v>222</v>
      </c>
      <c r="B100" s="33" t="s">
        <v>273</v>
      </c>
      <c r="C100" s="33" t="s">
        <v>284</v>
      </c>
      <c r="D100" s="33" t="s">
        <v>335</v>
      </c>
      <c r="E100" s="33" t="s">
        <v>336</v>
      </c>
      <c r="F100" s="24" t="s">
        <v>24</v>
      </c>
      <c r="G100" s="15" t="s">
        <v>440</v>
      </c>
      <c r="H100" s="23" t="s">
        <v>26</v>
      </c>
      <c r="I100" s="2" t="s">
        <v>468</v>
      </c>
      <c r="J100" s="23" t="s">
        <v>27</v>
      </c>
      <c r="K100" s="31" t="s">
        <v>101</v>
      </c>
      <c r="L100" s="31" t="s">
        <v>40</v>
      </c>
      <c r="M100" s="33" t="s">
        <v>43</v>
      </c>
      <c r="N100" s="3" t="s">
        <v>44</v>
      </c>
      <c r="O100" s="31" t="s">
        <v>124</v>
      </c>
      <c r="P100" s="31">
        <v>6400</v>
      </c>
      <c r="Q100" s="23" t="s">
        <v>55</v>
      </c>
      <c r="R100" s="23" t="s">
        <v>133</v>
      </c>
      <c r="S100" s="42">
        <v>1373300</v>
      </c>
      <c r="T100" s="33" t="s">
        <v>46</v>
      </c>
      <c r="U100" s="43">
        <v>0.7</v>
      </c>
      <c r="V100" s="43">
        <v>-3.3000000119209201</v>
      </c>
      <c r="W100" s="44">
        <v>0</v>
      </c>
      <c r="X100" s="45">
        <v>0</v>
      </c>
    </row>
    <row r="101" spans="1:24" x14ac:dyDescent="0.3">
      <c r="A101" s="22" t="s">
        <v>243</v>
      </c>
      <c r="B101" s="33" t="s">
        <v>273</v>
      </c>
      <c r="C101" s="33" t="s">
        <v>284</v>
      </c>
      <c r="D101" s="33" t="s">
        <v>379</v>
      </c>
      <c r="E101" s="33" t="s">
        <v>380</v>
      </c>
      <c r="F101" s="24" t="s">
        <v>24</v>
      </c>
      <c r="G101" s="15" t="s">
        <v>33</v>
      </c>
      <c r="H101" s="23" t="s">
        <v>69</v>
      </c>
      <c r="I101" s="2" t="s">
        <v>489</v>
      </c>
      <c r="J101" s="23" t="s">
        <v>27</v>
      </c>
      <c r="K101" s="31" t="s">
        <v>151</v>
      </c>
      <c r="L101" s="31" t="s">
        <v>58</v>
      </c>
      <c r="M101" s="33" t="s">
        <v>43</v>
      </c>
      <c r="N101" s="3" t="s">
        <v>44</v>
      </c>
      <c r="O101" s="31" t="s">
        <v>123</v>
      </c>
      <c r="P101" s="31">
        <v>4042</v>
      </c>
      <c r="Q101" s="23" t="s">
        <v>55</v>
      </c>
      <c r="R101" s="23" t="s">
        <v>133</v>
      </c>
      <c r="S101" s="42">
        <v>1312700</v>
      </c>
      <c r="T101" s="33" t="s">
        <v>46</v>
      </c>
      <c r="U101" s="43">
        <v>0</v>
      </c>
      <c r="V101" s="43">
        <v>-4</v>
      </c>
      <c r="W101" s="44">
        <v>0</v>
      </c>
      <c r="X101" s="45">
        <v>0</v>
      </c>
    </row>
    <row r="102" spans="1:24" x14ac:dyDescent="0.3">
      <c r="A102" s="22" t="s">
        <v>247</v>
      </c>
      <c r="B102" s="33" t="s">
        <v>273</v>
      </c>
      <c r="C102" s="33" t="s">
        <v>284</v>
      </c>
      <c r="D102" s="33" t="s">
        <v>387</v>
      </c>
      <c r="E102" s="33" t="s">
        <v>388</v>
      </c>
      <c r="F102" s="24" t="s">
        <v>24</v>
      </c>
      <c r="G102" s="15" t="s">
        <v>33</v>
      </c>
      <c r="H102" s="23" t="s">
        <v>69</v>
      </c>
      <c r="I102" s="2" t="s">
        <v>493</v>
      </c>
      <c r="J102" s="23" t="s">
        <v>27</v>
      </c>
      <c r="K102" s="31" t="s">
        <v>184</v>
      </c>
      <c r="L102" s="31" t="s">
        <v>53</v>
      </c>
      <c r="M102" s="33" t="s">
        <v>43</v>
      </c>
      <c r="N102" s="3" t="s">
        <v>44</v>
      </c>
      <c r="O102" s="31" t="s">
        <v>123</v>
      </c>
      <c r="P102" s="31">
        <v>4900</v>
      </c>
      <c r="Q102" s="23" t="s">
        <v>55</v>
      </c>
      <c r="R102" s="23" t="s">
        <v>133</v>
      </c>
      <c r="S102" s="42">
        <v>1290600</v>
      </c>
      <c r="T102" s="33" t="s">
        <v>46</v>
      </c>
      <c r="U102" s="43">
        <v>0</v>
      </c>
      <c r="V102" s="43">
        <v>-4</v>
      </c>
      <c r="W102" s="44">
        <v>0</v>
      </c>
      <c r="X102" s="45">
        <v>0</v>
      </c>
    </row>
    <row r="103" spans="1:24" x14ac:dyDescent="0.3">
      <c r="A103" s="22" t="s">
        <v>272</v>
      </c>
      <c r="B103" s="33" t="s">
        <v>273</v>
      </c>
      <c r="C103" s="33" t="s">
        <v>284</v>
      </c>
      <c r="D103" s="33" t="s">
        <v>438</v>
      </c>
      <c r="E103" s="33" t="s">
        <v>439</v>
      </c>
      <c r="F103" s="24" t="s">
        <v>24</v>
      </c>
      <c r="G103" s="15" t="s">
        <v>440</v>
      </c>
      <c r="H103" s="23" t="s">
        <v>26</v>
      </c>
      <c r="I103" s="2" t="s">
        <v>514</v>
      </c>
      <c r="J103" s="23" t="s">
        <v>27</v>
      </c>
      <c r="K103" s="31" t="s">
        <v>106</v>
      </c>
      <c r="L103" s="31" t="s">
        <v>51</v>
      </c>
      <c r="M103" s="33" t="s">
        <v>43</v>
      </c>
      <c r="N103" s="3" t="s">
        <v>44</v>
      </c>
      <c r="O103" s="31" t="s">
        <v>123</v>
      </c>
      <c r="P103" s="31">
        <v>5261</v>
      </c>
      <c r="Q103" s="23" t="s">
        <v>55</v>
      </c>
      <c r="R103" s="23" t="s">
        <v>133</v>
      </c>
      <c r="S103" s="42">
        <v>1218100</v>
      </c>
      <c r="T103" s="33" t="s">
        <v>46</v>
      </c>
      <c r="U103" s="43">
        <v>0.8</v>
      </c>
      <c r="V103" s="43">
        <v>-3.1999999880790702</v>
      </c>
      <c r="W103" s="44">
        <v>0</v>
      </c>
      <c r="X103" s="45">
        <v>0</v>
      </c>
    </row>
    <row r="104" spans="1:24" x14ac:dyDescent="0.3">
      <c r="A104" s="22" t="s">
        <v>227</v>
      </c>
      <c r="B104" s="33" t="s">
        <v>273</v>
      </c>
      <c r="C104" s="33" t="s">
        <v>284</v>
      </c>
      <c r="D104" s="33" t="s">
        <v>345</v>
      </c>
      <c r="E104" s="33" t="s">
        <v>346</v>
      </c>
      <c r="F104" s="24" t="s">
        <v>24</v>
      </c>
      <c r="G104" s="15" t="s">
        <v>440</v>
      </c>
      <c r="H104" s="23" t="s">
        <v>26</v>
      </c>
      <c r="I104" s="2" t="s">
        <v>473</v>
      </c>
      <c r="J104" s="23" t="s">
        <v>27</v>
      </c>
      <c r="K104" s="31" t="s">
        <v>176</v>
      </c>
      <c r="L104" s="31" t="s">
        <v>42</v>
      </c>
      <c r="M104" s="33" t="s">
        <v>43</v>
      </c>
      <c r="N104" s="3" t="s">
        <v>44</v>
      </c>
      <c r="O104" s="31" t="s">
        <v>123</v>
      </c>
      <c r="P104" s="31">
        <v>5007</v>
      </c>
      <c r="Q104" s="23" t="s">
        <v>55</v>
      </c>
      <c r="R104" s="23" t="s">
        <v>133</v>
      </c>
      <c r="S104" s="42">
        <v>1197400</v>
      </c>
      <c r="T104" s="33" t="s">
        <v>46</v>
      </c>
      <c r="U104" s="43">
        <v>0.3</v>
      </c>
      <c r="V104" s="43">
        <v>-3.6999999880790702</v>
      </c>
      <c r="W104" s="44">
        <v>0</v>
      </c>
      <c r="X104" s="45">
        <v>0</v>
      </c>
    </row>
    <row r="105" spans="1:24" x14ac:dyDescent="0.3">
      <c r="A105" s="22" t="s">
        <v>238</v>
      </c>
      <c r="B105" s="33" t="s">
        <v>273</v>
      </c>
      <c r="C105" s="33" t="s">
        <v>284</v>
      </c>
      <c r="D105" s="33" t="s">
        <v>369</v>
      </c>
      <c r="E105" s="33" t="s">
        <v>370</v>
      </c>
      <c r="F105" s="24" t="s">
        <v>24</v>
      </c>
      <c r="G105" s="15" t="s">
        <v>33</v>
      </c>
      <c r="H105" s="23" t="s">
        <v>69</v>
      </c>
      <c r="I105" s="2" t="s">
        <v>484</v>
      </c>
      <c r="J105" s="23" t="s">
        <v>27</v>
      </c>
      <c r="K105" s="31" t="s">
        <v>151</v>
      </c>
      <c r="L105" s="31" t="s">
        <v>40</v>
      </c>
      <c r="M105" s="33" t="s">
        <v>43</v>
      </c>
      <c r="N105" s="3" t="s">
        <v>44</v>
      </c>
      <c r="O105" s="31" t="s">
        <v>124</v>
      </c>
      <c r="P105" s="31">
        <v>5286</v>
      </c>
      <c r="Q105" s="23" t="s">
        <v>55</v>
      </c>
      <c r="R105" s="23" t="s">
        <v>133</v>
      </c>
      <c r="S105" s="42">
        <v>1193000</v>
      </c>
      <c r="T105" s="33" t="s">
        <v>46</v>
      </c>
      <c r="U105" s="43">
        <v>0</v>
      </c>
      <c r="V105" s="43">
        <v>-4</v>
      </c>
      <c r="W105" s="44">
        <v>0</v>
      </c>
      <c r="X105" s="45">
        <v>0</v>
      </c>
    </row>
    <row r="106" spans="1:24" x14ac:dyDescent="0.3">
      <c r="A106" s="22" t="s">
        <v>266</v>
      </c>
      <c r="B106" s="33" t="s">
        <v>273</v>
      </c>
      <c r="C106" s="33" t="s">
        <v>284</v>
      </c>
      <c r="D106" s="33" t="s">
        <v>426</v>
      </c>
      <c r="E106" s="33" t="s">
        <v>427</v>
      </c>
      <c r="F106" s="24" t="s">
        <v>24</v>
      </c>
      <c r="G106" s="15" t="s">
        <v>33</v>
      </c>
      <c r="H106" s="23" t="s">
        <v>26</v>
      </c>
      <c r="I106" s="2" t="s">
        <v>508</v>
      </c>
      <c r="J106" s="23" t="s">
        <v>27</v>
      </c>
      <c r="K106" s="31" t="s">
        <v>137</v>
      </c>
      <c r="L106" s="31" t="s">
        <v>51</v>
      </c>
      <c r="M106" s="33" t="s">
        <v>43</v>
      </c>
      <c r="N106" s="3" t="s">
        <v>44</v>
      </c>
      <c r="O106" s="31" t="s">
        <v>124</v>
      </c>
      <c r="P106" s="31">
        <v>5546</v>
      </c>
      <c r="Q106" s="23" t="s">
        <v>55</v>
      </c>
      <c r="R106" s="23" t="s">
        <v>133</v>
      </c>
      <c r="S106" s="42">
        <v>1183600</v>
      </c>
      <c r="T106" s="33" t="s">
        <v>46</v>
      </c>
      <c r="U106" s="43">
        <v>0.1</v>
      </c>
      <c r="V106" s="43">
        <v>-3.8999999985098799</v>
      </c>
      <c r="W106" s="44">
        <v>0</v>
      </c>
      <c r="X106" s="45">
        <v>0</v>
      </c>
    </row>
    <row r="107" spans="1:24" x14ac:dyDescent="0.3">
      <c r="A107" s="22" t="s">
        <v>228</v>
      </c>
      <c r="B107" s="33" t="s">
        <v>273</v>
      </c>
      <c r="C107" s="33" t="s">
        <v>284</v>
      </c>
      <c r="D107" s="33" t="s">
        <v>347</v>
      </c>
      <c r="E107" s="33" t="s">
        <v>348</v>
      </c>
      <c r="F107" s="24" t="s">
        <v>24</v>
      </c>
      <c r="G107" s="15" t="s">
        <v>440</v>
      </c>
      <c r="H107" s="23" t="s">
        <v>26</v>
      </c>
      <c r="I107" s="2" t="s">
        <v>474</v>
      </c>
      <c r="J107" s="23" t="s">
        <v>27</v>
      </c>
      <c r="K107" s="31" t="s">
        <v>87</v>
      </c>
      <c r="L107" s="31" t="s">
        <v>40</v>
      </c>
      <c r="M107" s="33" t="s">
        <v>43</v>
      </c>
      <c r="N107" s="3" t="s">
        <v>44</v>
      </c>
      <c r="O107" s="31" t="s">
        <v>123</v>
      </c>
      <c r="P107" s="31">
        <v>4475</v>
      </c>
      <c r="Q107" s="23" t="s">
        <v>55</v>
      </c>
      <c r="R107" s="23" t="s">
        <v>133</v>
      </c>
      <c r="S107" s="42">
        <v>1155800</v>
      </c>
      <c r="T107" s="33" t="s">
        <v>46</v>
      </c>
      <c r="U107" s="43">
        <v>0.1</v>
      </c>
      <c r="V107" s="43">
        <v>-3.8999999985098799</v>
      </c>
      <c r="W107" s="44">
        <v>0</v>
      </c>
      <c r="X107" s="45">
        <v>0</v>
      </c>
    </row>
    <row r="108" spans="1:24" x14ac:dyDescent="0.3">
      <c r="A108" s="22" t="s">
        <v>271</v>
      </c>
      <c r="B108" s="33" t="s">
        <v>273</v>
      </c>
      <c r="C108" s="33" t="s">
        <v>284</v>
      </c>
      <c r="D108" s="33" t="s">
        <v>436</v>
      </c>
      <c r="E108" s="33" t="s">
        <v>437</v>
      </c>
      <c r="F108" s="24" t="s">
        <v>24</v>
      </c>
      <c r="G108" s="15" t="s">
        <v>33</v>
      </c>
      <c r="H108" s="23" t="s">
        <v>26</v>
      </c>
      <c r="I108" s="2" t="s">
        <v>513</v>
      </c>
      <c r="J108" s="23" t="s">
        <v>27</v>
      </c>
      <c r="K108" s="31" t="s">
        <v>106</v>
      </c>
      <c r="L108" s="31" t="s">
        <v>51</v>
      </c>
      <c r="M108" s="33" t="s">
        <v>43</v>
      </c>
      <c r="N108" s="3" t="s">
        <v>44</v>
      </c>
      <c r="O108" s="31" t="s">
        <v>123</v>
      </c>
      <c r="P108" s="31">
        <v>5009</v>
      </c>
      <c r="Q108" s="23" t="s">
        <v>55</v>
      </c>
      <c r="R108" s="23" t="s">
        <v>133</v>
      </c>
      <c r="S108" s="42">
        <v>1117800</v>
      </c>
      <c r="T108" s="33" t="s">
        <v>46</v>
      </c>
      <c r="U108" s="43">
        <v>0.7</v>
      </c>
      <c r="V108" s="43">
        <v>-3.3000000119209201</v>
      </c>
      <c r="W108" s="44">
        <v>0</v>
      </c>
      <c r="X108" s="45">
        <v>0</v>
      </c>
    </row>
    <row r="109" spans="1:24" x14ac:dyDescent="0.3">
      <c r="A109" s="22" t="s">
        <v>269</v>
      </c>
      <c r="B109" s="33" t="s">
        <v>273</v>
      </c>
      <c r="C109" s="33" t="s">
        <v>284</v>
      </c>
      <c r="D109" s="33" t="s">
        <v>432</v>
      </c>
      <c r="E109" s="33" t="s">
        <v>433</v>
      </c>
      <c r="F109" s="24" t="s">
        <v>24</v>
      </c>
      <c r="G109" s="15" t="s">
        <v>33</v>
      </c>
      <c r="H109" s="23" t="s">
        <v>26</v>
      </c>
      <c r="I109" s="2" t="s">
        <v>511</v>
      </c>
      <c r="J109" s="23" t="s">
        <v>27</v>
      </c>
      <c r="K109" s="31" t="s">
        <v>108</v>
      </c>
      <c r="L109" s="31" t="s">
        <v>40</v>
      </c>
      <c r="M109" s="33" t="s">
        <v>43</v>
      </c>
      <c r="N109" s="3" t="s">
        <v>44</v>
      </c>
      <c r="O109" s="31" t="s">
        <v>123</v>
      </c>
      <c r="P109" s="31">
        <v>5063</v>
      </c>
      <c r="Q109" s="23" t="s">
        <v>55</v>
      </c>
      <c r="R109" s="23" t="s">
        <v>133</v>
      </c>
      <c r="S109" s="42">
        <v>1110800</v>
      </c>
      <c r="T109" s="33" t="s">
        <v>46</v>
      </c>
      <c r="U109" s="43">
        <v>0.2</v>
      </c>
      <c r="V109" s="43">
        <v>-3.7999999970197602</v>
      </c>
      <c r="W109" s="44">
        <v>0</v>
      </c>
      <c r="X109" s="45">
        <v>0</v>
      </c>
    </row>
    <row r="110" spans="1:24" x14ac:dyDescent="0.3">
      <c r="A110" s="22" t="s">
        <v>225</v>
      </c>
      <c r="B110" s="33" t="s">
        <v>273</v>
      </c>
      <c r="C110" s="33" t="s">
        <v>284</v>
      </c>
      <c r="D110" s="33" t="s">
        <v>341</v>
      </c>
      <c r="E110" s="33" t="s">
        <v>342</v>
      </c>
      <c r="F110" s="24" t="s">
        <v>24</v>
      </c>
      <c r="G110" s="15" t="s">
        <v>440</v>
      </c>
      <c r="H110" s="23" t="s">
        <v>26</v>
      </c>
      <c r="I110" s="2" t="s">
        <v>471</v>
      </c>
      <c r="J110" s="23" t="s">
        <v>27</v>
      </c>
      <c r="K110" s="31" t="s">
        <v>151</v>
      </c>
      <c r="L110" s="31" t="s">
        <v>40</v>
      </c>
      <c r="M110" s="33" t="s">
        <v>43</v>
      </c>
      <c r="N110" s="3" t="s">
        <v>44</v>
      </c>
      <c r="O110" s="31" t="s">
        <v>124</v>
      </c>
      <c r="P110" s="31">
        <v>4152</v>
      </c>
      <c r="Q110" s="23" t="s">
        <v>45</v>
      </c>
      <c r="R110" s="23" t="s">
        <v>133</v>
      </c>
      <c r="S110" s="42">
        <v>1109300</v>
      </c>
      <c r="T110" s="33" t="s">
        <v>46</v>
      </c>
      <c r="U110" s="43">
        <v>0.1</v>
      </c>
      <c r="V110" s="43">
        <v>-3.8999999985098799</v>
      </c>
      <c r="W110" s="44">
        <v>0.04</v>
      </c>
      <c r="X110" s="45">
        <v>44372</v>
      </c>
    </row>
    <row r="111" spans="1:24" x14ac:dyDescent="0.3">
      <c r="A111" s="22" t="s">
        <v>224</v>
      </c>
      <c r="B111" s="33" t="s">
        <v>273</v>
      </c>
      <c r="C111" s="33" t="s">
        <v>284</v>
      </c>
      <c r="D111" s="33" t="s">
        <v>339</v>
      </c>
      <c r="E111" s="33" t="s">
        <v>340</v>
      </c>
      <c r="F111" s="24" t="s">
        <v>24</v>
      </c>
      <c r="G111" s="15" t="s">
        <v>440</v>
      </c>
      <c r="H111" s="23" t="s">
        <v>26</v>
      </c>
      <c r="I111" s="2" t="s">
        <v>470</v>
      </c>
      <c r="J111" s="23" t="s">
        <v>27</v>
      </c>
      <c r="K111" s="31" t="s">
        <v>152</v>
      </c>
      <c r="L111" s="31" t="s">
        <v>86</v>
      </c>
      <c r="M111" s="33" t="s">
        <v>43</v>
      </c>
      <c r="N111" s="3" t="s">
        <v>44</v>
      </c>
      <c r="O111" s="31" t="s">
        <v>124</v>
      </c>
      <c r="P111" s="31">
        <v>3280</v>
      </c>
      <c r="Q111" s="23" t="s">
        <v>55</v>
      </c>
      <c r="R111" s="23" t="s">
        <v>133</v>
      </c>
      <c r="S111" s="42">
        <v>1086200</v>
      </c>
      <c r="T111" s="33" t="s">
        <v>46</v>
      </c>
      <c r="U111" s="43">
        <v>0.9</v>
      </c>
      <c r="V111" s="43">
        <v>-3.1000000238418499</v>
      </c>
      <c r="W111" s="44">
        <v>0</v>
      </c>
      <c r="X111" s="45">
        <v>0</v>
      </c>
    </row>
    <row r="112" spans="1:24" x14ac:dyDescent="0.3">
      <c r="A112" s="22" t="s">
        <v>241</v>
      </c>
      <c r="B112" s="33" t="s">
        <v>273</v>
      </c>
      <c r="C112" s="33" t="s">
        <v>284</v>
      </c>
      <c r="D112" s="33" t="s">
        <v>375</v>
      </c>
      <c r="E112" s="33" t="s">
        <v>376</v>
      </c>
      <c r="F112" s="24" t="s">
        <v>24</v>
      </c>
      <c r="G112" s="15" t="s">
        <v>33</v>
      </c>
      <c r="H112" s="23" t="s">
        <v>69</v>
      </c>
      <c r="I112" s="2" t="s">
        <v>487</v>
      </c>
      <c r="J112" s="23" t="s">
        <v>27</v>
      </c>
      <c r="K112" s="31" t="s">
        <v>148</v>
      </c>
      <c r="L112" s="31" t="s">
        <v>51</v>
      </c>
      <c r="M112" s="33" t="s">
        <v>43</v>
      </c>
      <c r="N112" s="3" t="s">
        <v>44</v>
      </c>
      <c r="O112" s="31" t="s">
        <v>124</v>
      </c>
      <c r="P112" s="31">
        <v>4354</v>
      </c>
      <c r="Q112" s="23" t="s">
        <v>55</v>
      </c>
      <c r="R112" s="23" t="s">
        <v>133</v>
      </c>
      <c r="S112" s="42">
        <v>1084400</v>
      </c>
      <c r="T112" s="33" t="s">
        <v>46</v>
      </c>
      <c r="U112" s="43">
        <v>0</v>
      </c>
      <c r="V112" s="43">
        <v>-4</v>
      </c>
      <c r="W112" s="44">
        <v>0</v>
      </c>
      <c r="X112" s="45">
        <v>0</v>
      </c>
    </row>
    <row r="113" spans="1:24" x14ac:dyDescent="0.3">
      <c r="A113" s="22" t="s">
        <v>208</v>
      </c>
      <c r="B113" s="33" t="s">
        <v>273</v>
      </c>
      <c r="C113" s="33" t="s">
        <v>284</v>
      </c>
      <c r="D113" s="33" t="s">
        <v>307</v>
      </c>
      <c r="E113" s="33" t="s">
        <v>308</v>
      </c>
      <c r="F113" s="24" t="s">
        <v>24</v>
      </c>
      <c r="G113" s="15" t="s">
        <v>440</v>
      </c>
      <c r="H113" s="23" t="s">
        <v>26</v>
      </c>
      <c r="I113" s="2" t="s">
        <v>454</v>
      </c>
      <c r="J113" s="23" t="s">
        <v>27</v>
      </c>
      <c r="K113" s="31" t="s">
        <v>106</v>
      </c>
      <c r="L113" s="31" t="s">
        <v>53</v>
      </c>
      <c r="M113" s="33" t="s">
        <v>43</v>
      </c>
      <c r="N113" s="3" t="s">
        <v>44</v>
      </c>
      <c r="O113" s="31" t="s">
        <v>123</v>
      </c>
      <c r="P113" s="31">
        <v>3989</v>
      </c>
      <c r="Q113" s="23" t="s">
        <v>55</v>
      </c>
      <c r="R113" s="23" t="s">
        <v>133</v>
      </c>
      <c r="S113" s="42">
        <v>1044800</v>
      </c>
      <c r="T113" s="33" t="s">
        <v>46</v>
      </c>
      <c r="U113" s="43">
        <v>0</v>
      </c>
      <c r="V113" s="43">
        <v>-4</v>
      </c>
      <c r="W113" s="44">
        <v>0</v>
      </c>
      <c r="X113" s="45">
        <v>0</v>
      </c>
    </row>
    <row r="115" spans="1:24" x14ac:dyDescent="0.3">
      <c r="A115" s="4" t="s">
        <v>63</v>
      </c>
      <c r="B115" s="4" t="s">
        <v>1</v>
      </c>
      <c r="C115" s="4" t="s">
        <v>64</v>
      </c>
      <c r="D115" s="4" t="s">
        <v>65</v>
      </c>
      <c r="E115" s="4" t="s">
        <v>66</v>
      </c>
    </row>
    <row r="116" spans="1:24" x14ac:dyDescent="0.3">
      <c r="A116" s="4">
        <v>540228</v>
      </c>
      <c r="B116" s="1" t="s">
        <v>540</v>
      </c>
      <c r="C116" s="4" t="s">
        <v>197</v>
      </c>
      <c r="D116" s="1" t="s">
        <v>67</v>
      </c>
      <c r="E116" s="4">
        <v>4</v>
      </c>
      <c r="S116" s="46" t="s">
        <v>180</v>
      </c>
    </row>
    <row r="117" spans="1:24" x14ac:dyDescent="0.3">
      <c r="A117" s="22" t="s">
        <v>198</v>
      </c>
      <c r="B117" s="33" t="s">
        <v>278</v>
      </c>
      <c r="C117" s="33" t="s">
        <v>275</v>
      </c>
      <c r="D117" s="33" t="s">
        <v>279</v>
      </c>
      <c r="E117" s="33" t="s">
        <v>280</v>
      </c>
      <c r="F117" s="24" t="s">
        <v>24</v>
      </c>
      <c r="G117" s="15" t="s">
        <v>440</v>
      </c>
      <c r="H117" s="23" t="s">
        <v>26</v>
      </c>
      <c r="I117" s="2" t="s">
        <v>442</v>
      </c>
      <c r="J117" s="23" t="s">
        <v>27</v>
      </c>
      <c r="K117" s="31" t="s">
        <v>143</v>
      </c>
      <c r="L117" s="31" t="s">
        <v>61</v>
      </c>
      <c r="M117" s="33" t="s">
        <v>50</v>
      </c>
      <c r="N117" s="3" t="s">
        <v>36</v>
      </c>
      <c r="O117" s="31" t="s">
        <v>123</v>
      </c>
      <c r="P117" s="31">
        <v>52908</v>
      </c>
      <c r="Q117" s="23" t="s">
        <v>31</v>
      </c>
      <c r="R117" s="23" t="s">
        <v>132</v>
      </c>
      <c r="S117" s="42">
        <v>1443900</v>
      </c>
      <c r="T117" s="33" t="s">
        <v>46</v>
      </c>
      <c r="U117" s="43">
        <v>0.9</v>
      </c>
      <c r="V117" s="43">
        <v>-0.10000002384185699</v>
      </c>
      <c r="W117" s="44">
        <v>8.9999997615814193E-3</v>
      </c>
      <c r="X117" s="45">
        <v>12995.099655747401</v>
      </c>
    </row>
    <row r="118" spans="1:24" x14ac:dyDescent="0.3">
      <c r="A118" s="22" t="s">
        <v>202</v>
      </c>
      <c r="B118" s="33" t="s">
        <v>278</v>
      </c>
      <c r="C118" s="33" t="s">
        <v>290</v>
      </c>
      <c r="D118" s="33" t="s">
        <v>291</v>
      </c>
      <c r="E118" s="33" t="s">
        <v>292</v>
      </c>
      <c r="F118" s="24" t="s">
        <v>24</v>
      </c>
      <c r="G118" s="15" t="s">
        <v>440</v>
      </c>
      <c r="H118" s="23" t="s">
        <v>26</v>
      </c>
      <c r="I118" s="2" t="s">
        <v>449</v>
      </c>
      <c r="J118" s="23" t="s">
        <v>27</v>
      </c>
      <c r="K118" s="31" t="s">
        <v>135</v>
      </c>
      <c r="L118" s="31"/>
      <c r="M118" s="33" t="s">
        <v>70</v>
      </c>
      <c r="N118" s="3" t="s">
        <v>121</v>
      </c>
      <c r="O118" s="31" t="s">
        <v>123</v>
      </c>
      <c r="P118" s="31">
        <v>9500</v>
      </c>
      <c r="Q118" s="23" t="s">
        <v>31</v>
      </c>
      <c r="R118" s="23" t="s">
        <v>132</v>
      </c>
      <c r="S118" s="42">
        <v>435000</v>
      </c>
      <c r="T118" s="33" t="s">
        <v>134</v>
      </c>
      <c r="U118" s="43">
        <v>1.3</v>
      </c>
      <c r="V118" s="43">
        <v>0.29999995231628401</v>
      </c>
      <c r="W118" s="44">
        <v>2.9999995231628399E-2</v>
      </c>
      <c r="X118" s="45">
        <v>13049.9979257583</v>
      </c>
    </row>
    <row r="119" spans="1:24" x14ac:dyDescent="0.3">
      <c r="A119" s="22" t="s">
        <v>199</v>
      </c>
      <c r="B119" s="33" t="s">
        <v>278</v>
      </c>
      <c r="C119" s="33" t="s">
        <v>275</v>
      </c>
      <c r="D119" s="33" t="s">
        <v>281</v>
      </c>
      <c r="E119" s="33" t="s">
        <v>282</v>
      </c>
      <c r="F119" s="24" t="s">
        <v>24</v>
      </c>
      <c r="G119" s="15" t="s">
        <v>440</v>
      </c>
      <c r="H119" s="23" t="s">
        <v>26</v>
      </c>
      <c r="I119" s="2" t="s">
        <v>445</v>
      </c>
      <c r="J119" s="23" t="s">
        <v>27</v>
      </c>
      <c r="K119" s="31" t="s">
        <v>150</v>
      </c>
      <c r="L119" s="31" t="s">
        <v>47</v>
      </c>
      <c r="M119" s="33" t="s">
        <v>48</v>
      </c>
      <c r="N119" s="3" t="s">
        <v>36</v>
      </c>
      <c r="O119" s="31" t="s">
        <v>123</v>
      </c>
      <c r="P119" s="31">
        <v>6250</v>
      </c>
      <c r="Q119" s="23" t="s">
        <v>31</v>
      </c>
      <c r="R119" s="23" t="s">
        <v>132</v>
      </c>
      <c r="S119" s="42">
        <v>390100</v>
      </c>
      <c r="T119" s="33" t="s">
        <v>46</v>
      </c>
      <c r="U119" s="43">
        <v>0.1</v>
      </c>
      <c r="V119" s="43">
        <v>-0.89999999850988299</v>
      </c>
      <c r="W119" s="44">
        <v>0</v>
      </c>
      <c r="X119" s="45">
        <v>0</v>
      </c>
    </row>
    <row r="121" spans="1:24" x14ac:dyDescent="0.3">
      <c r="A121" s="4" t="s">
        <v>63</v>
      </c>
      <c r="B121" s="4" t="s">
        <v>1</v>
      </c>
      <c r="C121" s="4" t="s">
        <v>64</v>
      </c>
      <c r="D121" s="4" t="s">
        <v>65</v>
      </c>
      <c r="E121" s="4" t="s">
        <v>66</v>
      </c>
    </row>
    <row r="122" spans="1:24" x14ac:dyDescent="0.3">
      <c r="A122" s="4">
        <v>540043</v>
      </c>
      <c r="B122" s="1" t="s">
        <v>538</v>
      </c>
      <c r="C122" s="4" t="s">
        <v>197</v>
      </c>
      <c r="D122" s="1" t="s">
        <v>67</v>
      </c>
      <c r="E122" s="4">
        <v>4</v>
      </c>
      <c r="S122" s="46" t="s">
        <v>180</v>
      </c>
    </row>
    <row r="123" spans="1:24" x14ac:dyDescent="0.3">
      <c r="A123" s="22" t="s">
        <v>254</v>
      </c>
      <c r="B123" s="33" t="s">
        <v>349</v>
      </c>
      <c r="C123" s="33" t="s">
        <v>173</v>
      </c>
      <c r="D123" s="33" t="s">
        <v>401</v>
      </c>
      <c r="E123" s="33" t="s">
        <v>402</v>
      </c>
      <c r="F123" s="24" t="s">
        <v>24</v>
      </c>
      <c r="G123" s="15" t="s">
        <v>33</v>
      </c>
      <c r="H123" s="23" t="s">
        <v>26</v>
      </c>
      <c r="I123" s="2" t="s">
        <v>501</v>
      </c>
      <c r="J123" s="23" t="s">
        <v>27</v>
      </c>
      <c r="K123" s="31" t="s">
        <v>106</v>
      </c>
      <c r="L123" s="31" t="s">
        <v>77</v>
      </c>
      <c r="M123" s="33" t="s">
        <v>118</v>
      </c>
      <c r="N123" s="3" t="s">
        <v>122</v>
      </c>
      <c r="O123" s="31" t="s">
        <v>124</v>
      </c>
      <c r="P123" s="31">
        <v>151843</v>
      </c>
      <c r="Q123" s="23" t="s">
        <v>31</v>
      </c>
      <c r="R123" s="23" t="s">
        <v>132</v>
      </c>
      <c r="S123" s="42">
        <v>2043400</v>
      </c>
      <c r="T123" s="33" t="s">
        <v>46</v>
      </c>
      <c r="U123" s="43">
        <v>2.1</v>
      </c>
      <c r="V123" s="43">
        <v>1.0999999046325599</v>
      </c>
      <c r="W123" s="44">
        <v>0.10199999809265099</v>
      </c>
      <c r="X123" s="45">
        <v>208426.79610252299</v>
      </c>
    </row>
    <row r="124" spans="1:24" x14ac:dyDescent="0.3">
      <c r="A124" s="22" t="s">
        <v>260</v>
      </c>
      <c r="B124" s="33" t="s">
        <v>349</v>
      </c>
      <c r="C124" s="33" t="s">
        <v>173</v>
      </c>
      <c r="D124" s="33" t="s">
        <v>413</v>
      </c>
      <c r="E124" s="33" t="s">
        <v>414</v>
      </c>
      <c r="F124" s="24" t="s">
        <v>24</v>
      </c>
      <c r="G124" s="15" t="s">
        <v>33</v>
      </c>
      <c r="H124" s="23" t="s">
        <v>26</v>
      </c>
      <c r="I124" s="2" t="s">
        <v>504</v>
      </c>
      <c r="J124" s="23" t="s">
        <v>27</v>
      </c>
      <c r="K124" s="31" t="s">
        <v>135</v>
      </c>
      <c r="L124" s="31"/>
      <c r="M124" s="33" t="s">
        <v>29</v>
      </c>
      <c r="N124" s="3" t="s">
        <v>120</v>
      </c>
      <c r="O124" s="31" t="s">
        <v>123</v>
      </c>
      <c r="P124" s="31">
        <v>18000</v>
      </c>
      <c r="Q124" s="23" t="s">
        <v>31</v>
      </c>
      <c r="R124" s="23" t="s">
        <v>132</v>
      </c>
      <c r="S124" s="42">
        <v>825340</v>
      </c>
      <c r="T124" s="33" t="s">
        <v>134</v>
      </c>
      <c r="U124" s="43">
        <v>9.6</v>
      </c>
      <c r="V124" s="43">
        <v>8.6000003814697195</v>
      </c>
      <c r="W124" s="44">
        <v>0.20800001144409103</v>
      </c>
      <c r="X124" s="45">
        <v>171670.72944526601</v>
      </c>
    </row>
    <row r="125" spans="1:24" x14ac:dyDescent="0.3">
      <c r="A125" s="22" t="s">
        <v>229</v>
      </c>
      <c r="B125" s="33" t="s">
        <v>349</v>
      </c>
      <c r="C125" s="33" t="s">
        <v>350</v>
      </c>
      <c r="D125" s="33" t="s">
        <v>351</v>
      </c>
      <c r="E125" s="33" t="s">
        <v>352</v>
      </c>
      <c r="F125" s="24" t="s">
        <v>24</v>
      </c>
      <c r="G125" s="15" t="s">
        <v>40</v>
      </c>
      <c r="H125" s="23" t="s">
        <v>26</v>
      </c>
      <c r="I125" s="2" t="s">
        <v>475</v>
      </c>
      <c r="J125" s="23" t="s">
        <v>41</v>
      </c>
      <c r="K125" s="31" t="s">
        <v>153</v>
      </c>
      <c r="L125" s="31"/>
      <c r="M125" s="33" t="s">
        <v>54</v>
      </c>
      <c r="N125" s="3" t="s">
        <v>36</v>
      </c>
      <c r="O125" s="31" t="s">
        <v>123</v>
      </c>
      <c r="P125" s="31">
        <v>10000</v>
      </c>
      <c r="Q125" s="23" t="s">
        <v>31</v>
      </c>
      <c r="R125" s="23" t="s">
        <v>132</v>
      </c>
      <c r="S125" s="42">
        <v>458500</v>
      </c>
      <c r="T125" s="33" t="s">
        <v>134</v>
      </c>
      <c r="U125" s="43">
        <v>2.1</v>
      </c>
      <c r="V125" s="43">
        <v>1.0999999046325599</v>
      </c>
      <c r="W125" s="44">
        <v>9.1999998092651303E-2</v>
      </c>
      <c r="X125" s="45">
        <v>42181.999125480601</v>
      </c>
    </row>
    <row r="126" spans="1:24" x14ac:dyDescent="0.3">
      <c r="A126" s="22" t="s">
        <v>255</v>
      </c>
      <c r="B126" s="33" t="s">
        <v>349</v>
      </c>
      <c r="C126" s="33" t="s">
        <v>173</v>
      </c>
      <c r="D126" s="33" t="s">
        <v>403</v>
      </c>
      <c r="E126" s="33" t="s">
        <v>404</v>
      </c>
      <c r="F126" s="24" t="s">
        <v>24</v>
      </c>
      <c r="G126" s="15" t="s">
        <v>33</v>
      </c>
      <c r="H126" s="23" t="s">
        <v>26</v>
      </c>
      <c r="I126" s="2" t="s">
        <v>500</v>
      </c>
      <c r="J126" s="23" t="s">
        <v>41</v>
      </c>
      <c r="K126" s="31" t="s">
        <v>97</v>
      </c>
      <c r="L126" s="31" t="s">
        <v>56</v>
      </c>
      <c r="M126" s="33" t="s">
        <v>75</v>
      </c>
      <c r="N126" s="3" t="s">
        <v>36</v>
      </c>
      <c r="O126" s="31" t="s">
        <v>124</v>
      </c>
      <c r="P126" s="31">
        <v>37172</v>
      </c>
      <c r="Q126" s="23" t="s">
        <v>31</v>
      </c>
      <c r="R126" s="23" t="s">
        <v>132</v>
      </c>
      <c r="S126" s="42">
        <v>345700</v>
      </c>
      <c r="T126" s="33" t="s">
        <v>46</v>
      </c>
      <c r="U126" s="43">
        <v>4.4000000000000004</v>
      </c>
      <c r="V126" s="43">
        <v>3.4000000953674299</v>
      </c>
      <c r="W126" s="44">
        <v>0.118000001907348</v>
      </c>
      <c r="X126" s="45">
        <v>40792.600659370401</v>
      </c>
    </row>
    <row r="128" spans="1:24" x14ac:dyDescent="0.3">
      <c r="A128" s="4" t="s">
        <v>63</v>
      </c>
      <c r="B128" s="4" t="s">
        <v>1</v>
      </c>
      <c r="C128" s="4" t="s">
        <v>64</v>
      </c>
      <c r="D128" s="4" t="s">
        <v>65</v>
      </c>
      <c r="E128" s="4" t="s">
        <v>66</v>
      </c>
    </row>
    <row r="129" spans="1:24" x14ac:dyDescent="0.3">
      <c r="A129" s="4">
        <v>540045</v>
      </c>
      <c r="B129" s="1" t="s">
        <v>537</v>
      </c>
      <c r="C129" s="4" t="s">
        <v>197</v>
      </c>
      <c r="D129" s="1" t="s">
        <v>67</v>
      </c>
      <c r="E129" s="4">
        <v>4</v>
      </c>
      <c r="S129" s="46" t="s">
        <v>180</v>
      </c>
    </row>
    <row r="130" spans="1:24" x14ac:dyDescent="0.3">
      <c r="A130" s="22" t="s">
        <v>263</v>
      </c>
      <c r="B130" s="33" t="s">
        <v>289</v>
      </c>
      <c r="C130" s="33" t="s">
        <v>170</v>
      </c>
      <c r="D130" s="33" t="s">
        <v>419</v>
      </c>
      <c r="E130" s="33" t="s">
        <v>420</v>
      </c>
      <c r="F130" s="24" t="s">
        <v>24</v>
      </c>
      <c r="G130" s="15" t="s">
        <v>33</v>
      </c>
      <c r="H130" s="23" t="s">
        <v>26</v>
      </c>
      <c r="I130" s="2" t="s">
        <v>506</v>
      </c>
      <c r="J130" s="23" t="s">
        <v>27</v>
      </c>
      <c r="K130" s="31" t="s">
        <v>146</v>
      </c>
      <c r="L130" s="31"/>
      <c r="M130" s="33" t="s">
        <v>72</v>
      </c>
      <c r="N130" s="3" t="s">
        <v>119</v>
      </c>
      <c r="O130" s="31" t="s">
        <v>123</v>
      </c>
      <c r="P130" s="31">
        <v>10000</v>
      </c>
      <c r="Q130" s="23" t="s">
        <v>31</v>
      </c>
      <c r="R130" s="23" t="s">
        <v>132</v>
      </c>
      <c r="S130" s="42">
        <v>8542982</v>
      </c>
      <c r="T130" s="33" t="s">
        <v>73</v>
      </c>
      <c r="U130" s="43">
        <v>0</v>
      </c>
      <c r="V130" s="43">
        <v>-1</v>
      </c>
      <c r="W130" s="44">
        <v>0</v>
      </c>
      <c r="X130" s="45">
        <v>0</v>
      </c>
    </row>
    <row r="131" spans="1:24" x14ac:dyDescent="0.3">
      <c r="A131" s="22" t="s">
        <v>244</v>
      </c>
      <c r="B131" s="33" t="s">
        <v>289</v>
      </c>
      <c r="C131" s="33" t="s">
        <v>170</v>
      </c>
      <c r="D131" s="33" t="s">
        <v>381</v>
      </c>
      <c r="E131" s="33" t="s">
        <v>382</v>
      </c>
      <c r="F131" s="24" t="s">
        <v>24</v>
      </c>
      <c r="G131" s="15" t="s">
        <v>33</v>
      </c>
      <c r="H131" s="23" t="s">
        <v>69</v>
      </c>
      <c r="I131" s="2" t="s">
        <v>490</v>
      </c>
      <c r="J131" s="23" t="s">
        <v>41</v>
      </c>
      <c r="K131" s="31" t="s">
        <v>155</v>
      </c>
      <c r="L131" s="31" t="s">
        <v>40</v>
      </c>
      <c r="M131" s="33" t="s">
        <v>48</v>
      </c>
      <c r="N131" s="3" t="s">
        <v>36</v>
      </c>
      <c r="O131" s="31" t="s">
        <v>124</v>
      </c>
      <c r="P131" s="31">
        <v>17887</v>
      </c>
      <c r="Q131" s="23" t="s">
        <v>31</v>
      </c>
      <c r="R131" s="23" t="s">
        <v>132</v>
      </c>
      <c r="S131" s="42">
        <v>1186700</v>
      </c>
      <c r="T131" s="33" t="s">
        <v>46</v>
      </c>
      <c r="U131" s="43">
        <v>0.95349119999999998</v>
      </c>
      <c r="V131" s="43">
        <v>-4.65087890625E-2</v>
      </c>
      <c r="W131" s="44">
        <v>0</v>
      </c>
      <c r="X131" s="45">
        <v>0</v>
      </c>
    </row>
    <row r="132" spans="1:24" x14ac:dyDescent="0.3">
      <c r="A132" s="22" t="s">
        <v>264</v>
      </c>
      <c r="B132" s="33" t="s">
        <v>289</v>
      </c>
      <c r="C132" s="33" t="s">
        <v>170</v>
      </c>
      <c r="D132" s="33" t="s">
        <v>421</v>
      </c>
      <c r="E132" s="33" t="s">
        <v>422</v>
      </c>
      <c r="F132" s="24" t="s">
        <v>24</v>
      </c>
      <c r="G132" s="15" t="s">
        <v>33</v>
      </c>
      <c r="H132" s="23" t="s">
        <v>26</v>
      </c>
      <c r="I132" s="2"/>
      <c r="J132" s="23" t="s">
        <v>41</v>
      </c>
      <c r="K132" s="31" t="s">
        <v>153</v>
      </c>
      <c r="L132" s="31"/>
      <c r="M132" s="33" t="s">
        <v>70</v>
      </c>
      <c r="N132" s="3" t="s">
        <v>121</v>
      </c>
      <c r="O132" s="31" t="s">
        <v>123</v>
      </c>
      <c r="P132" s="31">
        <v>3745</v>
      </c>
      <c r="Q132" s="23" t="s">
        <v>31</v>
      </c>
      <c r="R132" s="23" t="s">
        <v>132</v>
      </c>
      <c r="S132" s="42">
        <v>733794</v>
      </c>
      <c r="T132" s="33" t="s">
        <v>134</v>
      </c>
      <c r="U132" s="43">
        <v>0.59191895000000005</v>
      </c>
      <c r="V132" s="43">
        <v>-0.4080810546875</v>
      </c>
      <c r="W132" s="44">
        <v>0</v>
      </c>
      <c r="X132" s="45">
        <v>0</v>
      </c>
    </row>
    <row r="133" spans="1:24" x14ac:dyDescent="0.3">
      <c r="A133" s="22" t="s">
        <v>262</v>
      </c>
      <c r="B133" s="33" t="s">
        <v>289</v>
      </c>
      <c r="C133" s="33" t="s">
        <v>283</v>
      </c>
      <c r="D133" s="33" t="s">
        <v>417</v>
      </c>
      <c r="E133" s="33" t="s">
        <v>418</v>
      </c>
      <c r="F133" s="24" t="s">
        <v>24</v>
      </c>
      <c r="G133" s="15" t="s">
        <v>33</v>
      </c>
      <c r="H133" s="23" t="s">
        <v>26</v>
      </c>
      <c r="I133" s="2" t="s">
        <v>505</v>
      </c>
      <c r="J133" s="23" t="s">
        <v>27</v>
      </c>
      <c r="K133" s="31" t="s">
        <v>135</v>
      </c>
      <c r="L133" s="31"/>
      <c r="M133" s="33" t="s">
        <v>29</v>
      </c>
      <c r="N133" s="3" t="s">
        <v>120</v>
      </c>
      <c r="O133" s="31" t="s">
        <v>123</v>
      </c>
      <c r="P133" s="31">
        <v>9286</v>
      </c>
      <c r="Q133" s="23" t="s">
        <v>31</v>
      </c>
      <c r="R133" s="23" t="s">
        <v>132</v>
      </c>
      <c r="S133" s="42">
        <v>425073</v>
      </c>
      <c r="T133" s="33" t="s">
        <v>134</v>
      </c>
      <c r="U133" s="43">
        <v>2.1031493999999999</v>
      </c>
      <c r="V133" s="43">
        <v>1.1031494140625</v>
      </c>
      <c r="W133" s="44">
        <v>5.3094482421874999E-2</v>
      </c>
      <c r="X133" s="45">
        <v>22569.030926513598</v>
      </c>
    </row>
    <row r="134" spans="1:24" x14ac:dyDescent="0.3">
      <c r="A134" s="22" t="s">
        <v>261</v>
      </c>
      <c r="B134" s="33" t="s">
        <v>289</v>
      </c>
      <c r="C134" s="33" t="s">
        <v>284</v>
      </c>
      <c r="D134" s="33" t="s">
        <v>415</v>
      </c>
      <c r="E134" s="33" t="s">
        <v>416</v>
      </c>
      <c r="F134" s="24" t="s">
        <v>24</v>
      </c>
      <c r="G134" s="15" t="s">
        <v>33</v>
      </c>
      <c r="H134" s="23" t="s">
        <v>26</v>
      </c>
      <c r="I134" s="2"/>
      <c r="J134" s="23" t="s">
        <v>41</v>
      </c>
      <c r="K134" s="31" t="s">
        <v>153</v>
      </c>
      <c r="L134" s="31"/>
      <c r="M134" s="33" t="s">
        <v>29</v>
      </c>
      <c r="N134" s="3" t="s">
        <v>120</v>
      </c>
      <c r="O134" s="31" t="s">
        <v>123</v>
      </c>
      <c r="P134" s="31">
        <v>8800</v>
      </c>
      <c r="Q134" s="23" t="s">
        <v>31</v>
      </c>
      <c r="R134" s="23" t="s">
        <v>132</v>
      </c>
      <c r="S134" s="42">
        <v>404000</v>
      </c>
      <c r="T134" s="33" t="s">
        <v>134</v>
      </c>
      <c r="U134" s="43">
        <v>0</v>
      </c>
      <c r="V134" s="43">
        <v>-1</v>
      </c>
      <c r="W134" s="44">
        <v>0</v>
      </c>
      <c r="X134" s="45">
        <v>0</v>
      </c>
    </row>
    <row r="135" spans="1:24" x14ac:dyDescent="0.3">
      <c r="A135" s="22" t="s">
        <v>230</v>
      </c>
      <c r="B135" s="33" t="s">
        <v>289</v>
      </c>
      <c r="C135" s="33" t="s">
        <v>170</v>
      </c>
      <c r="D135" s="33" t="s">
        <v>353</v>
      </c>
      <c r="E135" s="33" t="s">
        <v>354</v>
      </c>
      <c r="F135" s="24" t="s">
        <v>24</v>
      </c>
      <c r="G135" s="15" t="s">
        <v>33</v>
      </c>
      <c r="H135" s="23" t="s">
        <v>69</v>
      </c>
      <c r="I135" s="2" t="s">
        <v>476</v>
      </c>
      <c r="J135" s="23" t="s">
        <v>41</v>
      </c>
      <c r="K135" s="31" t="s">
        <v>525</v>
      </c>
      <c r="L135" s="31" t="s">
        <v>52</v>
      </c>
      <c r="M135" s="33" t="s">
        <v>35</v>
      </c>
      <c r="N135" s="3" t="s">
        <v>122</v>
      </c>
      <c r="O135" s="31" t="s">
        <v>123</v>
      </c>
      <c r="P135" s="31">
        <v>60854</v>
      </c>
      <c r="Q135" s="23" t="s">
        <v>31</v>
      </c>
      <c r="R135" s="23" t="s">
        <v>132</v>
      </c>
      <c r="S135" s="42">
        <v>396100</v>
      </c>
      <c r="T135" s="33" t="s">
        <v>46</v>
      </c>
      <c r="U135" s="43">
        <v>0</v>
      </c>
      <c r="V135" s="43">
        <v>-1</v>
      </c>
      <c r="W135" s="44">
        <v>0</v>
      </c>
      <c r="X135" s="45">
        <v>0</v>
      </c>
    </row>
    <row r="136" spans="1:24" x14ac:dyDescent="0.3">
      <c r="A136" s="22" t="s">
        <v>258</v>
      </c>
      <c r="B136" s="33" t="s">
        <v>289</v>
      </c>
      <c r="C136" s="33" t="s">
        <v>284</v>
      </c>
      <c r="D136" s="33" t="s">
        <v>409</v>
      </c>
      <c r="E136" s="33" t="s">
        <v>410</v>
      </c>
      <c r="F136" s="24" t="s">
        <v>24</v>
      </c>
      <c r="G136" s="15" t="s">
        <v>33</v>
      </c>
      <c r="H136" s="23" t="s">
        <v>26</v>
      </c>
      <c r="I136" s="2" t="s">
        <v>503</v>
      </c>
      <c r="J136" s="23" t="s">
        <v>27</v>
      </c>
      <c r="K136" s="31" t="s">
        <v>100</v>
      </c>
      <c r="L136" s="31" t="s">
        <v>49</v>
      </c>
      <c r="M136" s="33" t="s">
        <v>60</v>
      </c>
      <c r="N136" s="3" t="s">
        <v>36</v>
      </c>
      <c r="O136" s="31" t="s">
        <v>124</v>
      </c>
      <c r="P136" s="31">
        <v>6847</v>
      </c>
      <c r="Q136" s="23" t="s">
        <v>31</v>
      </c>
      <c r="R136" s="23" t="s">
        <v>132</v>
      </c>
      <c r="S136" s="42">
        <v>301300</v>
      </c>
      <c r="T136" s="33" t="s">
        <v>46</v>
      </c>
      <c r="U136" s="43">
        <v>0.2</v>
      </c>
      <c r="V136" s="43">
        <v>-0.79999999701976698</v>
      </c>
      <c r="W136" s="44">
        <v>4.0000000596046399E-3</v>
      </c>
      <c r="X136" s="45">
        <v>1205.2000179588699</v>
      </c>
    </row>
  </sheetData>
  <sortState xmlns:xlrd2="http://schemas.microsoft.com/office/spreadsheetml/2017/richdata2" ref="A8:X81">
    <sortCondition descending="1" ref="S8"/>
  </sortState>
  <conditionalFormatting sqref="A7:A81">
    <cfRule type="duplicateValues" dxfId="5" priority="8"/>
  </conditionalFormatting>
  <conditionalFormatting sqref="A130:A136">
    <cfRule type="duplicateValues" dxfId="4" priority="6"/>
  </conditionalFormatting>
  <conditionalFormatting sqref="A123:A126">
    <cfRule type="duplicateValues" dxfId="3" priority="5"/>
  </conditionalFormatting>
  <conditionalFormatting sqref="A117:A119">
    <cfRule type="duplicateValues" dxfId="2" priority="3"/>
  </conditionalFormatting>
  <conditionalFormatting sqref="A85:A87">
    <cfRule type="duplicateValues" dxfId="1" priority="2"/>
  </conditionalFormatting>
  <conditionalFormatting sqref="A90:A113">
    <cfRule type="duplicateValues" dxfId="0" priority="1"/>
  </conditionalFormatting>
  <hyperlinks>
    <hyperlink ref="Q3" r:id="rId1" xr:uid="{67899112-DE3A-4AB2-B221-9DABF507423A}"/>
    <hyperlink ref="M3" r:id="rId2" xr:uid="{698FA28E-A5DB-462D-8D97-418A06BA1330}"/>
    <hyperlink ref="J3" r:id="rId3" xr:uid="{2B9DCCC1-E8A5-4FAB-9C02-310A7DE5B5BB}"/>
    <hyperlink ref="F74" r:id="rId4" display="https://mapwv.gov/flood/map/?wkid=102100&amp;x=-8976017.54934314&amp;y=4540643.87967873&amp;l=13&amp;v=2" xr:uid="{C93AF623-327A-4304-8843-B9B4DA97287A}"/>
    <hyperlink ref="F61" r:id="rId5" display="https://mapwv.gov/flood/map/?wkid=102100&amp;x=-8945126.043219877&amp;y=4547407.139857976&amp;l=13&amp;v=2" xr:uid="{03452FA1-3A96-4DA7-A42A-DB1DB1F51C93}"/>
    <hyperlink ref="F80" r:id="rId6" display="https://mapwv.gov/flood/map/?wkid=102100&amp;x=-8944226.774428304&amp;y=4547660.801279915&amp;l=13&amp;v=2" xr:uid="{5C8B1C18-DE61-4379-B172-09635C543B94}"/>
    <hyperlink ref="F17" r:id="rId7" display="https://mapwv.gov/flood/map/?wkid=102100&amp;x=-8942646.886247521&amp;y=4547529.933795195&amp;l=13&amp;v=2" xr:uid="{D883C2D8-CA30-498E-9E62-A9F199DE0694}"/>
    <hyperlink ref="F15" r:id="rId8" display="https://mapwv.gov/flood/map/?wkid=102100&amp;x=-8943648.886565126&amp;y=4547651.112254544&amp;l=13&amp;v=2" xr:uid="{62755366-542B-4988-9E9D-53897FE3A1F8}"/>
    <hyperlink ref="F14" r:id="rId9" display="https://mapwv.gov/flood/map/?wkid=102100&amp;x=-8942807.668772936&amp;y=4547589.185910434&amp;l=13&amp;v=2" xr:uid="{5185DB67-9059-4404-B7B1-C19A4EA81142}"/>
    <hyperlink ref="F23" r:id="rId10" display="https://mapwv.gov/flood/map/?wkid=102100&amp;x=-8943381.001999147&amp;y=4547526.450565921&amp;l=13&amp;v=2" xr:uid="{E0D91524-F937-4346-9656-3026D13C4092}"/>
    <hyperlink ref="F27" r:id="rId11" display="https://mapwv.gov/flood/map/?wkid=102100&amp;x=-8942713.372592632&amp;y=4547547.539098456&amp;l=13&amp;v=2" xr:uid="{DC317C0E-E15C-48B2-872B-32A917C289F4}"/>
    <hyperlink ref="F66" r:id="rId12" display="https://mapwv.gov/flood/map/?wkid=102100&amp;x=-8944007.247160446&amp;y=4547371.237852533&amp;l=13&amp;v=2" xr:uid="{24EF6855-5862-4DCF-84F1-D820F8F79C5C}"/>
    <hyperlink ref="F16" r:id="rId13" display="https://mapwv.gov/flood/map/?wkid=102100&amp;x=-8942432.882875437&amp;y=4547923.2680520145&amp;l=13&amp;v=2" xr:uid="{0D48B2D9-DBA5-4FDD-897B-5C846554A71A}"/>
    <hyperlink ref="F33" r:id="rId14" display="https://mapwv.gov/flood/map/?wkid=102100&amp;x=-8942547.408924159&amp;y=4547567.67352463&amp;l=13&amp;v=2" xr:uid="{02944537-34CD-4347-831A-559BC424DF7A}"/>
    <hyperlink ref="F9" r:id="rId15" display="https://mapwv.gov/flood/map/?wkid=102100&amp;x=-8942756.77060744&amp;y=4547419.61374567&amp;l=13&amp;v=2" xr:uid="{72F8EAC9-D9B9-4251-B3D8-1F26EA26FA0E}"/>
    <hyperlink ref="F26" r:id="rId16" display="https://mapwv.gov/flood/map/?wkid=102100&amp;x=-8942697.459805386&amp;y=4547390.962681704&amp;l=13&amp;v=2" xr:uid="{A0CC8EE9-9EA2-4BE1-9204-1A2F014E3BD3}"/>
    <hyperlink ref="F30" r:id="rId17" display="https://mapwv.gov/flood/map/?wkid=102100&amp;x=-8942613.907737054&amp;y=4547371.244471598&amp;l=13&amp;v=2" xr:uid="{81AE0291-7702-46EA-9A5E-1EE661A91E78}"/>
    <hyperlink ref="F35" r:id="rId18" display="https://mapwv.gov/flood/map/?wkid=102100&amp;x=-8943682.356662469&amp;y=4547574.611704298&amp;l=13&amp;v=2" xr:uid="{FC738D03-6D5A-4733-BB1C-A52B843B22D9}"/>
    <hyperlink ref="F20" r:id="rId19" display="https://mapwv.gov/flood/map/?wkid=102100&amp;x=-8943685.307964807&amp;y=4547539.126551665&amp;l=13&amp;v=2" xr:uid="{3D1C9BB7-29F3-4004-ABF7-F8311A8A088C}"/>
    <hyperlink ref="F76" r:id="rId20" display="https://mapwv.gov/flood/map/?wkid=102100&amp;x=-8944241.066181134&amp;y=4547748.4652794&amp;l=13&amp;v=2" xr:uid="{A51A6A39-1161-4657-8291-D27EE88918C1}"/>
    <hyperlink ref="F31" r:id="rId21" display="https://mapwv.gov/flood/map/?wkid=102100&amp;x=-8942054.285732523&amp;y=4547573.406870376&amp;l=13&amp;v=2" xr:uid="{F0234DD9-17C6-47B8-B45A-EF43718AC568}"/>
    <hyperlink ref="F38" r:id="rId22" display="https://mapwv.gov/flood/map/?wkid=102100&amp;x=-8941808.659832686&amp;y=4547929.722546853&amp;l=13&amp;v=2" xr:uid="{A061C03B-2D12-4128-ABAB-1ABE3808392D}"/>
    <hyperlink ref="F32" r:id="rId23" display="https://mapwv.gov/flood/map/?wkid=102100&amp;x=-8941828.643239759&amp;y=4547905.790980561&amp;l=13&amp;v=2" xr:uid="{67632159-611B-4AF4-84C8-98AB32F80C6E}"/>
    <hyperlink ref="F65" r:id="rId24" display="https://mapwv.gov/flood/map/?wkid=102100&amp;x=-8941938.75580463&amp;y=4547671.389687902&amp;l=13&amp;v=2" xr:uid="{4526AC59-9D3F-485F-B65F-716373D3920F}"/>
    <hyperlink ref="F25" r:id="rId25" display="https://mapwv.gov/flood/map/?wkid=102100&amp;x=-8941992.662713327&amp;y=4547615.494738479&amp;l=13&amp;v=2" xr:uid="{15D833CC-05ED-4F44-960B-475E27386A18}"/>
    <hyperlink ref="F49" r:id="rId26" display="https://mapwv.gov/flood/map/?wkid=102100&amp;x=-8939882.219605524&amp;y=4550115.212542275&amp;l=13&amp;v=2" xr:uid="{1DDE95A4-D7DC-4EB7-B5DB-476FFED77FF1}"/>
    <hyperlink ref="F59" r:id="rId27" display="https://mapwv.gov/flood/map/?wkid=102100&amp;x=-8940095.112009097&amp;y=4550368.332098588&amp;l=13&amp;v=2" xr:uid="{7200A78E-62AB-47DF-9F89-D049AAE5F711}"/>
    <hyperlink ref="F46" r:id="rId28" display="https://mapwv.gov/flood/map/?wkid=102100&amp;x=-8939812.777171332&amp;y=4550027.006838685&amp;l=13&amp;v=2" xr:uid="{0A454641-630C-456F-A8EA-46911E0D7303}"/>
    <hyperlink ref="F12" r:id="rId29" display="https://mapwv.gov/flood/map/?wkid=102100&amp;x=-8939879.849502247&amp;y=4550269.471205166&amp;l=13&amp;v=2" xr:uid="{E8345BF1-B320-4BA7-9A7C-69E74E17109C}"/>
    <hyperlink ref="F22" r:id="rId30" display="https://mapwv.gov/flood/map/?wkid=102100&amp;x=-8940136.821975142&amp;y=4550228.3005151665&amp;l=13&amp;v=2" xr:uid="{885E823C-27C5-4009-A122-F821BABD21BD}"/>
    <hyperlink ref="F63" r:id="rId31" display="https://mapwv.gov/flood/map/?wkid=102100&amp;x=-8939847.574864924&amp;y=4550027.09600755&amp;l=13&amp;v=2" xr:uid="{01366F81-8F50-4FA2-A93E-1128A12EB3E4}"/>
    <hyperlink ref="F21" r:id="rId32" display="https://mapwv.gov/flood/map/?wkid=102100&amp;x=-8940052.633938564&amp;y=4550276.9302934045&amp;l=13&amp;v=2" xr:uid="{F4D9D082-1FE9-4D44-9FC3-CE582F4B2B6C}"/>
    <hyperlink ref="F34" r:id="rId33" display="https://mapwv.gov/flood/map/?wkid=102100&amp;x=-8941702.011196407&amp;y=4548464.020826613&amp;l=13&amp;v=2" xr:uid="{50DF0B48-4965-4635-B6F3-ED030194DCB3}"/>
    <hyperlink ref="F40" r:id="rId34" display="https://mapwv.gov/flood/map/?wkid=102100&amp;x=-8940375.389106067&amp;y=4550024.768601918&amp;l=13&amp;v=2" xr:uid="{BAC1869E-6A8E-419A-AB65-DB22457F5676}"/>
    <hyperlink ref="F51" r:id="rId35" display="https://mapwv.gov/flood/map/?wkid=102100&amp;x=-8941649.583389785&amp;y=4548489.313969288&amp;l=13&amp;v=2" xr:uid="{222A2BC2-3103-4065-9E38-B71A572B82FE}"/>
    <hyperlink ref="F56" r:id="rId36" display="https://mapwv.gov/flood/map/?wkid=102100&amp;x=-8939882.86113975&amp;y=4550028.540740418&amp;l=13&amp;v=2" xr:uid="{D9DC64C1-AB43-4966-94BC-46FB67E8EA2B}"/>
    <hyperlink ref="F43" r:id="rId37" display="https://mapwv.gov/flood/map/?wkid=102100&amp;x=-8940144.139895832&amp;y=4550080.8549682535&amp;l=13&amp;v=2" xr:uid="{740C0472-4235-484A-8DAC-727C488EC1AB}"/>
    <hyperlink ref="F68" r:id="rId38" display="https://mapwv.gov/flood/map/?wkid=102100&amp;x=-8939832.741876733&amp;y=4549986.700760448&amp;l=13&amp;v=2" xr:uid="{23C7581A-AC81-44B9-8751-384516B0F02C}"/>
    <hyperlink ref="F54" r:id="rId39" display="https://mapwv.gov/flood/map/?wkid=102100&amp;x=-8939837.581491593&amp;y=4550112.265014962&amp;l=13&amp;v=2" xr:uid="{486273A2-8806-440D-8D42-DCF223694DDE}"/>
    <hyperlink ref="F48" r:id="rId40" display="https://mapwv.gov/flood/map/?wkid=102100&amp;x=-8939979.531208199&amp;y=4550153.927864138&amp;l=13&amp;v=2" xr:uid="{B359B3E2-B335-4AA3-8A43-C61A5082E334}"/>
    <hyperlink ref="F53" r:id="rId41" display="https://mapwv.gov/flood/map/?wkid=102100&amp;x=-8939769.361122774&amp;y=4549882.805590212&amp;l=13&amp;v=2" xr:uid="{AFB9B74C-2DB7-479E-A1D3-2D209184AFB4}"/>
    <hyperlink ref="F47" r:id="rId42" display="https://mapwv.gov/flood/map/?wkid=102100&amp;x=-8939921.584181223&amp;y=4550130.453373538&amp;l=13&amp;v=2" xr:uid="{047022CE-37A6-4B96-9B48-2530D891232F}"/>
    <hyperlink ref="F41" r:id="rId43" display="https://mapwv.gov/flood/map/?wkid=102100&amp;x=-8941744.26885435&amp;y=4548448.781871614&amp;l=13&amp;v=2" xr:uid="{2FD9EDE8-11BA-491A-A6BF-281DD3678BD8}"/>
    <hyperlink ref="F55" r:id="rId44" display="https://mapwv.gov/flood/map/?wkid=102100&amp;x=-8941670.21690268&amp;y=4548477.703876773&amp;l=13&amp;v=2" xr:uid="{85F3425A-9912-4719-8924-7B2757D26F12}"/>
    <hyperlink ref="F18" r:id="rId45" display="https://mapwv.gov/flood/map/?wkid=102100&amp;x=-8941603.890189722&amp;y=4548501.997183742&amp;l=13&amp;v=2" xr:uid="{C50E58E4-57EF-48BD-A7B2-F53407BF9FC0}"/>
    <hyperlink ref="F57" r:id="rId46" display="https://mapwv.gov/flood/map/?wkid=102100&amp;x=-8940083.733264705&amp;y=4550424.99902041&amp;l=13&amp;v=2" xr:uid="{5D7DD689-8D0A-47D3-B46D-CD3C9C479B24}"/>
    <hyperlink ref="F37" r:id="rId47" display="https://mapwv.gov/flood/map/?wkid=102100&amp;x=-8941316.820154775&amp;y=4548638.593354553&amp;l=13&amp;v=2" xr:uid="{466AAC78-169F-489F-BD6D-6233190A5FEF}"/>
    <hyperlink ref="F24" r:id="rId48" display="https://mapwv.gov/flood/map/?wkid=102100&amp;x=-8940969.549429774&amp;y=4549273.114523345&amp;l=13&amp;v=2" xr:uid="{56743FEA-FD87-4FF3-A57E-9A7F443952D8}"/>
    <hyperlink ref="F39" r:id="rId49" display="https://mapwv.gov/flood/map/?wkid=102100&amp;x=-8941035.913768722&amp;y=4549177.554276593&amp;l=13&amp;v=2" xr:uid="{396F3EE4-799D-42C9-99EE-33BD818D6A23}"/>
    <hyperlink ref="F58" r:id="rId50" display="https://mapwv.gov/flood/map/?wkid=102100&amp;x=-8940079.888512129&amp;y=4550441.62015323&amp;l=13&amp;v=2" xr:uid="{9E95DB7F-9216-4DC9-B4CF-6FB45C8F7E36}"/>
    <hyperlink ref="F36" r:id="rId51" display="https://mapwv.gov/flood/map/?wkid=102100&amp;x=-8940188.033059731&amp;y=4550047.037874779&amp;l=13&amp;v=2" xr:uid="{2E130907-234D-455A-B9E5-CFDC372180D7}"/>
    <hyperlink ref="F62" r:id="rId52" display="https://mapwv.gov/flood/map/?wkid=102100&amp;x=-8940099.31031237&amp;y=4550400.042366152&amp;l=13&amp;v=2" xr:uid="{A4254DC8-17BA-4C33-9696-245F8B7B1207}"/>
    <hyperlink ref="F45" r:id="rId53" display="https://mapwv.gov/flood/map/?wkid=102100&amp;x=-8940096.252032&amp;y=4550117.331342171&amp;l=13&amp;v=2" xr:uid="{C0DC91B4-987F-4068-B619-4731E7216A07}"/>
    <hyperlink ref="F60" r:id="rId54" display="https://mapwv.gov/flood/map/?wkid=102100&amp;x=-8940029.355697207&amp;y=4550141.497608978&amp;l=13&amp;v=2" xr:uid="{6168C5AF-22B8-4EC1-9E53-F31D50785F4B}"/>
    <hyperlink ref="F44" r:id="rId55" display="https://mapwv.gov/flood/map/?wkid=102100&amp;x=-8939970.89493078&amp;y=4550067.038381152&amp;l=13&amp;v=2" xr:uid="{9123AC43-3C85-47CE-B96D-852F33E9D242}"/>
    <hyperlink ref="F29" r:id="rId56" display="https://mapwv.gov/flood/map/?wkid=102100&amp;x=-8941610.846544702&amp;y=4548529.813125754&amp;l=13&amp;v=2" xr:uid="{23E36EF4-8D64-4834-86F2-66EF875F3394}"/>
    <hyperlink ref="F42" r:id="rId57" display="https://mapwv.gov/flood/map/?wkid=102100&amp;x=-8940061.297934534&amp;y=4550142.567788006&amp;l=13&amp;v=2" xr:uid="{1C61503A-E193-4950-A9AF-296576C9BD14}"/>
    <hyperlink ref="F50" r:id="rId58" display="https://mapwv.gov/flood/map/?wkid=102100&amp;x=-8934348.417177942&amp;y=4555837.697141768&amp;l=13&amp;v=2" xr:uid="{4377B1E7-9D4A-4906-A314-6C071651F085}"/>
    <hyperlink ref="F79" r:id="rId59" display="https://mapwv.gov/flood/map/?wkid=102100&amp;x=-8934489.911486503&amp;y=4555819.61212268&amp;l=13&amp;v=2" xr:uid="{54515997-67C1-4608-9F65-83F331D4E0C9}"/>
    <hyperlink ref="F75" r:id="rId60" display="https://mapwv.gov/flood/map/?wkid=102100&amp;x=-8944744.887509793&amp;y=4559344.723568378&amp;l=13&amp;v=2" xr:uid="{92F4DA3B-CF0D-4277-B0CB-9B440509A696}"/>
    <hyperlink ref="F10" r:id="rId61" display="https://mapwv.gov/flood/map/?wkid=102100&amp;x=-8919631.524307793&amp;y=4574152.468168964&amp;l=13&amp;v=2" xr:uid="{A83C48D9-2C46-44EC-9FAB-C877E9F691D6}"/>
    <hyperlink ref="F11" r:id="rId62" display="https://mapwv.gov/flood/map/?wkid=102100&amp;x=-8976391.967663689&amp;y=4540923.430134374&amp;l=13&amp;v=2" xr:uid="{DA44CF81-34BD-4F78-9255-0AB582B4E909}"/>
    <hyperlink ref="F77" r:id="rId63" display="https://mapwv.gov/flood/map/?wkid=102100&amp;x=-8976126.215867832&amp;y=4540807.126404676&amp;l=13&amp;v=2" xr:uid="{87F79AF7-7922-454B-A3B6-2E098E7E4E3B}"/>
    <hyperlink ref="F7" r:id="rId64" display="https://mapwv.gov/flood/map/?wkid=102100&amp;x=-8957924.307040213&amp;y=4543185.201151924&amp;l=13&amp;v=2" xr:uid="{48C287C7-9B27-4DFC-B544-002C1EE98A9A}"/>
    <hyperlink ref="F78" r:id="rId65" display="https://mapwv.gov/flood/map/?wkid=102100&amp;x=-8957851.954937175&amp;y=4543557.555395515&amp;l=13&amp;v=2" xr:uid="{154007C8-D0A5-4F63-B40F-1F93622FE073}"/>
    <hyperlink ref="F13" r:id="rId66" display="https://mapwv.gov/flood/map/?wkid=102100&amp;x=-8956962.61128008&amp;y=4543579.823935318&amp;l=13&amp;v=2" xr:uid="{AEFB0F84-4963-4234-823E-4C562362638A}"/>
    <hyperlink ref="F67" r:id="rId67" display="https://mapwv.gov/flood/map/?wkid=102100&amp;x=-8956879.527866809&amp;y=4544159.37442407&amp;l=13&amp;v=2" xr:uid="{695D7B4A-4F21-4363-A5F3-0AC719F9B584}"/>
    <hyperlink ref="F64" r:id="rId68" display="https://mapwv.gov/flood/map/?wkid=102100&amp;x=-8982467.247130126&amp;y=4573771.510386173&amp;l=13&amp;v=2" xr:uid="{33993EAA-E384-479E-A821-CE44B62DEC7E}"/>
    <hyperlink ref="F8" r:id="rId69" display="https://mapwv.gov/flood/map/?wkid=102100&amp;x=-8938411.815368446&amp;y=4550485.862160835&amp;l=13&amp;v=2" xr:uid="{F4AD7C1C-523E-4F4C-AD25-F3F63B598E7D}"/>
    <hyperlink ref="F52" r:id="rId70" display="https://mapwv.gov/flood/map/?wkid=102100&amp;x=-8937567.631357105&amp;y=4549375.433461077&amp;l=13&amp;v=2" xr:uid="{8FB1C7F6-D77E-45F4-8D0E-7286EB895F57}"/>
    <hyperlink ref="F72" r:id="rId71" display="https://mapwv.gov/flood/map/?wkid=102100&amp;x=-8938338.656867016&amp;y=4550202.814663381&amp;l=13&amp;v=2" xr:uid="{8D97B614-88EA-40A7-B8C2-1B5AE6C695C7}"/>
    <hyperlink ref="F28" r:id="rId72" display="https://mapwv.gov/flood/map/?wkid=102100&amp;x=-8938969.2340263&amp;y=4550320.605721917&amp;l=13&amp;v=2" xr:uid="{42DCD3B9-6B37-4813-8864-9BF6A436506D}"/>
    <hyperlink ref="F81" r:id="rId73" display="https://mapwv.gov/flood/map/?wkid=102100&amp;x=-8938920.9556537&amp;y=4550494.701399982&amp;l=13&amp;v=2" xr:uid="{A525739A-C47D-40A7-A373-581181A91991}"/>
    <hyperlink ref="F71" r:id="rId74" display="https://mapwv.gov/flood/map/?wkid=102100&amp;x=-8938794.44094109&amp;y=4550662.824887344&amp;l=13&amp;v=2" xr:uid="{8F0060FF-4B3E-40EF-856C-88252E0CD766}"/>
    <hyperlink ref="F70" r:id="rId75" display="https://mapwv.gov/flood/map/?wkid=102100&amp;x=-8938226.15293684&amp;y=4551389.482668768&amp;l=13&amp;v=2" xr:uid="{2D936EAD-15B7-405B-B64A-9271759007CD}"/>
    <hyperlink ref="F19" r:id="rId76" display="https://mapwv.gov/flood/map/?wkid=102100&amp;x=-8991684.480373707&amp;y=4574648.105121062&amp;l=13&amp;v=2" xr:uid="{46BEA93D-C612-4EDF-AB5C-13E83E846399}"/>
    <hyperlink ref="F69" r:id="rId77" display="https://mapwv.gov/flood/map/?wkid=102100&amp;x=-8990193.771350186&amp;y=4575386.111219227&amp;l=13&amp;v=2" xr:uid="{DE8D54EF-0D43-40E0-BCE2-1B6A260E3F5E}"/>
    <hyperlink ref="F73" r:id="rId78" display="https://mapwv.gov/flood/map/?wkid=102100&amp;x=-8990924.84307034&amp;y=4574982.906275677&amp;l=13&amp;v=2" xr:uid="{BADA2E88-AAB6-45F5-B2ED-A65A3C45F90E}"/>
    <hyperlink ref="F130" r:id="rId79" display="https://mapwv.gov/flood/map/?wkid=102100&amp;x=-8938411.815368446&amp;y=4550485.862160835&amp;l=13&amp;v=2" xr:uid="{B627D57D-36A0-4649-A4B9-20ACD4833EFC}"/>
    <hyperlink ref="F131" r:id="rId80" display="https://mapwv.gov/flood/map/?wkid=102100&amp;x=-8938969.2340263&amp;y=4550320.605721917&amp;l=13&amp;v=2" xr:uid="{4CD37279-4883-4497-90DB-58FFEB068720}"/>
    <hyperlink ref="F132" r:id="rId81" display="https://mapwv.gov/flood/map/?wkid=102100&amp;x=-8937567.631357105&amp;y=4549375.433461077&amp;l=13&amp;v=2" xr:uid="{CDE45AF8-4AB3-4F01-A422-5B2C3533A4B7}"/>
    <hyperlink ref="F135" r:id="rId82" display="https://mapwv.gov/flood/map/?wkid=102100&amp;x=-8938338.656867016&amp;y=4550202.814663381&amp;l=13&amp;v=2" xr:uid="{4041446E-2003-483E-A77A-771A686222F6}"/>
    <hyperlink ref="F134" r:id="rId83" display="https://mapwv.gov/flood/map/?wkid=102100&amp;x=-8938794.44094109&amp;y=4550662.824887344&amp;l=13&amp;v=2" xr:uid="{5CE8A216-9172-47B3-9701-792B8652F057}"/>
    <hyperlink ref="F133" r:id="rId84" display="https://mapwv.gov/flood/map/?wkid=102100&amp;x=-8938226.15293684&amp;y=4551389.482668768&amp;l=13&amp;v=2" xr:uid="{6FAF8AA7-6FD6-459F-8CDB-83DF01E20234}"/>
    <hyperlink ref="F136" r:id="rId85" display="https://mapwv.gov/flood/map/?wkid=102100&amp;x=-8938920.9556537&amp;y=4550494.701399982&amp;l=13&amp;v=2" xr:uid="{20FB5DA1-F563-4B99-A6CC-05220205BC77}"/>
    <hyperlink ref="F123" r:id="rId86" display="https://mapwv.gov/flood/map/?wkid=102100&amp;x=-8956962.61128008&amp;y=4543579.823935318&amp;l=13&amp;v=2" xr:uid="{80472478-A95A-41C3-8A3B-C8A3ACC18D8F}"/>
    <hyperlink ref="F124" r:id="rId87" display="https://mapwv.gov/flood/map/?wkid=102100&amp;x=-8957924.307040213&amp;y=4543185.201151924&amp;l=13&amp;v=2" xr:uid="{7E7FCBB1-48FB-4683-B979-A5790D69621C}"/>
    <hyperlink ref="F125" r:id="rId88" display="https://mapwv.gov/flood/map/?wkid=102100&amp;x=-8956879.527866809&amp;y=4544159.37442407&amp;l=13&amp;v=2" xr:uid="{4BA56C0A-6879-4CB1-9038-C8241A7D4CDA}"/>
    <hyperlink ref="F126" r:id="rId89" display="https://mapwv.gov/flood/map/?wkid=102100&amp;x=-8957851.954937175&amp;y=4543557.555395515&amp;l=13&amp;v=2" xr:uid="{BF1DCD0D-AA6C-4478-9D60-8878BA227076}"/>
    <hyperlink ref="F117" r:id="rId90" display="https://mapwv.gov/flood/map/?wkid=102100&amp;x=-8991684.480373707&amp;y=4574648.105121062&amp;l=13&amp;v=2" xr:uid="{4807C751-FEC0-48DE-B24F-D1C11D5C7A5D}"/>
    <hyperlink ref="F118" r:id="rId91" display="https://mapwv.gov/flood/map/?wkid=102100&amp;x=-8990193.771350186&amp;y=4575386.111219227&amp;l=13&amp;v=2" xr:uid="{67903F2E-D810-4901-8D7E-C379824963BE}"/>
    <hyperlink ref="F119" r:id="rId92" display="https://mapwv.gov/flood/map/?wkid=102100&amp;x=-8990924.84307034&amp;y=4574982.906275677&amp;l=13&amp;v=2" xr:uid="{72A423A1-CDBC-4A89-B3B8-EF7861B5DC2B}"/>
    <hyperlink ref="F85" r:id="rId93" display="https://mapwv.gov/flood/map/?wkid=102100&amp;x=-8976391.967663689&amp;y=4540923.430134374&amp;l=13&amp;v=2" xr:uid="{0883AD39-FDE5-4949-B026-1C7594A41C9E}"/>
    <hyperlink ref="F86" r:id="rId94" display="https://mapwv.gov/flood/map/?wkid=102100&amp;x=-8976126.215867832&amp;y=4540807.126404676&amp;l=13&amp;v=2" xr:uid="{1F456A0B-6DC1-4995-B904-615C7391FC5D}"/>
    <hyperlink ref="F90" r:id="rId95" display="https://mapwv.gov/flood/map/?wkid=102100&amp;x=-8942756.77060744&amp;y=4547419.61374567&amp;l=13&amp;v=2" xr:uid="{FE2FC648-83D6-4619-90D4-8483EFB0CD79}"/>
    <hyperlink ref="F91" r:id="rId96" display="https://mapwv.gov/flood/map/?wkid=102100&amp;x=-8919631.524307793&amp;y=4574152.468168964&amp;l=13&amp;v=2" xr:uid="{33F569E1-2E92-4EF7-BC32-FBD068B65B9B}"/>
    <hyperlink ref="F92" r:id="rId97" display="https://mapwv.gov/flood/map/?wkid=102100&amp;x=-8939879.849502247&amp;y=4550269.471205166&amp;l=13&amp;v=2" xr:uid="{10E8F8A0-7D78-4047-9228-B99377E2BBF0}"/>
    <hyperlink ref="F96" r:id="rId98" display="https://mapwv.gov/flood/map/?wkid=102100&amp;x=-8942646.886247521&amp;y=4547529.933795195&amp;l=13&amp;v=2" xr:uid="{A48C6421-F25D-477E-B89D-F2E9B5D02305}"/>
    <hyperlink ref="F94" r:id="rId99" display="https://mapwv.gov/flood/map/?wkid=102100&amp;x=-8943648.886565126&amp;y=4547651.112254544&amp;l=13&amp;v=2" xr:uid="{39DD4447-2AC0-450A-99D8-D71ABDD0F886}"/>
    <hyperlink ref="F93" r:id="rId100" display="https://mapwv.gov/flood/map/?wkid=102100&amp;x=-8942807.668772936&amp;y=4547589.185910434&amp;l=13&amp;v=2" xr:uid="{3E8A5390-2045-43A1-B3CE-15F6573E92C5}"/>
    <hyperlink ref="F95" r:id="rId101" display="https://mapwv.gov/flood/map/?wkid=102100&amp;x=-8942432.882875437&amp;y=4547923.2680520145&amp;l=13&amp;v=2" xr:uid="{458DB553-0D0E-4134-9D93-261B0F66415F}"/>
    <hyperlink ref="F97" r:id="rId102" display="https://mapwv.gov/flood/map/?wkid=102100&amp;x=-8941603.890189722&amp;y=4548501.997183742&amp;l=13&amp;v=2" xr:uid="{20A75014-06BC-45B9-9068-318E6633D9EE}"/>
    <hyperlink ref="F101" r:id="rId103" display="https://mapwv.gov/flood/map/?wkid=102100&amp;x=-8943381.001999147&amp;y=4547526.450565921&amp;l=13&amp;v=2" xr:uid="{A685E03C-1E22-4DBD-BDCA-61360F860177}"/>
    <hyperlink ref="F105" r:id="rId104" display="https://mapwv.gov/flood/map/?wkid=102100&amp;x=-8942713.372592632&amp;y=4547547.539098456&amp;l=13&amp;v=2" xr:uid="{90BC0533-7245-41AC-B6A9-8B43EF45F566}"/>
    <hyperlink ref="F104" r:id="rId105" display="https://mapwv.gov/flood/map/?wkid=102100&amp;x=-8942697.459805386&amp;y=4547390.962681704&amp;l=13&amp;v=2" xr:uid="{6BA9165B-AB1A-421A-B940-11B1901A6F9A}"/>
    <hyperlink ref="F98" r:id="rId106" display="https://mapwv.gov/flood/map/?wkid=102100&amp;x=-8943685.307964807&amp;y=4547539.126551665&amp;l=13&amp;v=2" xr:uid="{5B51C316-38F0-4B0A-B4F1-A41E908018EC}"/>
    <hyperlink ref="F103" r:id="rId107" display="https://mapwv.gov/flood/map/?wkid=102100&amp;x=-8941992.662713327&amp;y=4547615.494738479&amp;l=13&amp;v=2" xr:uid="{BFE85980-2F46-4314-9DFA-748B592DBA32}"/>
    <hyperlink ref="F100" r:id="rId108" display="https://mapwv.gov/flood/map/?wkid=102100&amp;x=-8940136.821975142&amp;y=4550228.3005151665&amp;l=13&amp;v=2" xr:uid="{96F6720D-20B6-4262-82FE-73CDED4A487B}"/>
    <hyperlink ref="F99" r:id="rId109" display="https://mapwv.gov/flood/map/?wkid=102100&amp;x=-8940052.633938564&amp;y=4550276.9302934045&amp;l=13&amp;v=2" xr:uid="{42963EAE-3342-45D1-AC07-8FD18C385507}"/>
    <hyperlink ref="F102" r:id="rId110" display="https://mapwv.gov/flood/map/?wkid=102100&amp;x=-8940969.549429774&amp;y=4549273.114523345&amp;l=13&amp;v=2" xr:uid="{4D323827-367C-421A-8AD4-2257B5CF440A}"/>
    <hyperlink ref="F110" r:id="rId111" display="https://mapwv.gov/flood/map/?wkid=102100&amp;x=-8942547.408924159&amp;y=4547567.67352463&amp;l=13&amp;v=2" xr:uid="{C51483D0-4C7E-422A-8B4C-A8C439A326E4}"/>
    <hyperlink ref="F107" r:id="rId112" display="https://mapwv.gov/flood/map/?wkid=102100&amp;x=-8942613.907737054&amp;y=4547371.244471598&amp;l=13&amp;v=2" xr:uid="{C0B44449-393B-44F0-B6E7-3C9F07B2FBA7}"/>
    <hyperlink ref="F112" r:id="rId113" display="https://mapwv.gov/flood/map/?wkid=102100&amp;x=-8943682.356662469&amp;y=4547574.611704298&amp;l=13&amp;v=2" xr:uid="{ADFAB6F3-4C9A-424E-BC61-01988B4B4BAE}"/>
    <hyperlink ref="F108" r:id="rId114" display="https://mapwv.gov/flood/map/?wkid=102100&amp;x=-8942054.285732523&amp;y=4547573.406870376&amp;l=13&amp;v=2" xr:uid="{7C3B581F-E693-4091-B8D4-D82C6460DDF5}"/>
    <hyperlink ref="F109" r:id="rId115" display="https://mapwv.gov/flood/map/?wkid=102100&amp;x=-8941828.643239759&amp;y=4547905.790980561&amp;l=13&amp;v=2" xr:uid="{E63321C5-D990-4C63-A79D-FFD47B188C9D}"/>
    <hyperlink ref="F111" r:id="rId116" display="https://mapwv.gov/flood/map/?wkid=102100&amp;x=-8941702.011196407&amp;y=4548464.020826613&amp;l=13&amp;v=2" xr:uid="{830CE853-D7BA-489F-A2A9-29568A1FFD7E}"/>
    <hyperlink ref="F113" r:id="rId117" display="https://mapwv.gov/flood/map/?wkid=102100&amp;x=-8940188.033059731&amp;y=4550047.037874779&amp;l=13&amp;v=2" xr:uid="{235D8D8F-2900-476C-A0E1-A1EB8FCC00BD}"/>
    <hyperlink ref="F106" r:id="rId118" display="https://mapwv.gov/flood/map/?wkid=102100&amp;x=-8941610.846544702&amp;y=4548529.813125754&amp;l=13&amp;v=2" xr:uid="{3071BA8D-94C0-404C-87A5-9321C3CAB62B}"/>
  </hyperlinks>
  <pageMargins left="0.7" right="0.7" top="0.75" bottom="0.75" header="0.3" footer="0.3"/>
  <pageSetup orientation="portrait" horizontalDpi="4294967295" verticalDpi="4294967295" r:id="rId1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FFBD-3A8C-4D8F-A224-5005B7639AAD}">
  <dimension ref="B2:I23"/>
  <sheetViews>
    <sheetView workbookViewId="0">
      <selection activeCell="I9" sqref="I9"/>
    </sheetView>
  </sheetViews>
  <sheetFormatPr defaultRowHeight="14.4" x14ac:dyDescent="0.3"/>
  <cols>
    <col min="2" max="2" width="23.88671875" style="55" bestFit="1" customWidth="1"/>
    <col min="3" max="3" width="9.109375" style="55"/>
    <col min="4" max="4" width="50.5546875" style="55" bestFit="1" customWidth="1"/>
    <col min="5" max="5" width="9.109375" style="55"/>
    <col min="6" max="6" width="10.44140625" style="55" bestFit="1" customWidth="1"/>
    <col min="7" max="7" width="9.88671875" style="55" bestFit="1" customWidth="1"/>
  </cols>
  <sheetData>
    <row r="2" spans="2:9" x14ac:dyDescent="0.3">
      <c r="G2" s="46" t="s">
        <v>1462</v>
      </c>
    </row>
    <row r="3" spans="2:9" ht="36" x14ac:dyDescent="0.3">
      <c r="B3" s="56" t="s">
        <v>1</v>
      </c>
      <c r="C3" s="56" t="s">
        <v>5</v>
      </c>
      <c r="D3" s="56" t="s">
        <v>196</v>
      </c>
      <c r="E3" s="57" t="s">
        <v>12</v>
      </c>
      <c r="F3" s="48" t="s">
        <v>13</v>
      </c>
      <c r="G3" s="49" t="s">
        <v>18</v>
      </c>
    </row>
    <row r="4" spans="2:9" x14ac:dyDescent="0.3">
      <c r="B4" s="50" t="s">
        <v>538</v>
      </c>
      <c r="C4" s="51" t="s">
        <v>24</v>
      </c>
      <c r="D4" s="76" t="s">
        <v>504</v>
      </c>
      <c r="E4" s="50" t="s">
        <v>29</v>
      </c>
      <c r="F4" s="53" t="s">
        <v>30</v>
      </c>
      <c r="G4" s="54">
        <v>24000000</v>
      </c>
      <c r="I4" t="s">
        <v>1471</v>
      </c>
    </row>
    <row r="5" spans="2:9" x14ac:dyDescent="0.3">
      <c r="B5" s="50" t="s">
        <v>537</v>
      </c>
      <c r="C5" s="51" t="s">
        <v>24</v>
      </c>
      <c r="D5" s="76" t="s">
        <v>506</v>
      </c>
      <c r="E5" s="50" t="s">
        <v>72</v>
      </c>
      <c r="F5" s="53" t="s">
        <v>30</v>
      </c>
      <c r="G5" s="54">
        <v>8542982</v>
      </c>
    </row>
    <row r="6" spans="2:9" x14ac:dyDescent="0.3">
      <c r="B6" s="50" t="s">
        <v>541</v>
      </c>
      <c r="C6" s="51" t="s">
        <v>24</v>
      </c>
      <c r="D6" s="76" t="s">
        <v>477</v>
      </c>
      <c r="E6" s="50" t="s">
        <v>29</v>
      </c>
      <c r="F6" s="53" t="s">
        <v>30</v>
      </c>
      <c r="G6" s="54">
        <v>4067092</v>
      </c>
    </row>
    <row r="7" spans="2:9" x14ac:dyDescent="0.3">
      <c r="B7" s="50" t="s">
        <v>1468</v>
      </c>
      <c r="C7" s="51" t="s">
        <v>24</v>
      </c>
      <c r="D7" s="76" t="s">
        <v>71</v>
      </c>
      <c r="E7" s="50" t="s">
        <v>72</v>
      </c>
      <c r="F7" s="53" t="s">
        <v>30</v>
      </c>
      <c r="G7" s="54">
        <v>3508927</v>
      </c>
    </row>
    <row r="8" spans="2:9" x14ac:dyDescent="0.3">
      <c r="B8" s="50" t="s">
        <v>538</v>
      </c>
      <c r="C8" s="51" t="s">
        <v>24</v>
      </c>
      <c r="D8" s="76" t="s">
        <v>501</v>
      </c>
      <c r="E8" s="50" t="s">
        <v>118</v>
      </c>
      <c r="F8" s="53" t="s">
        <v>36</v>
      </c>
      <c r="G8" s="54">
        <v>2043400</v>
      </c>
    </row>
    <row r="9" spans="2:9" x14ac:dyDescent="0.3">
      <c r="B9" s="50" t="s">
        <v>540</v>
      </c>
      <c r="C9" s="51" t="s">
        <v>24</v>
      </c>
      <c r="D9" s="76" t="s">
        <v>442</v>
      </c>
      <c r="E9" s="50" t="s">
        <v>50</v>
      </c>
      <c r="F9" s="53" t="s">
        <v>36</v>
      </c>
      <c r="G9" s="54">
        <v>1443900</v>
      </c>
    </row>
    <row r="10" spans="2:9" x14ac:dyDescent="0.3">
      <c r="B10" s="50" t="s">
        <v>537</v>
      </c>
      <c r="C10" s="51" t="s">
        <v>24</v>
      </c>
      <c r="D10" s="76" t="s">
        <v>490</v>
      </c>
      <c r="E10" s="50" t="s">
        <v>48</v>
      </c>
      <c r="F10" s="53" t="s">
        <v>36</v>
      </c>
      <c r="G10" s="54">
        <v>1186700</v>
      </c>
    </row>
    <row r="11" spans="2:9" x14ac:dyDescent="0.3">
      <c r="B11" s="50" t="s">
        <v>541</v>
      </c>
      <c r="C11" s="51" t="s">
        <v>24</v>
      </c>
      <c r="D11" s="76" t="s">
        <v>479</v>
      </c>
      <c r="E11" s="50" t="s">
        <v>70</v>
      </c>
      <c r="F11" s="53" t="s">
        <v>30</v>
      </c>
      <c r="G11" s="54">
        <v>768240</v>
      </c>
    </row>
    <row r="12" spans="2:9" x14ac:dyDescent="0.3">
      <c r="B12" s="50" t="s">
        <v>537</v>
      </c>
      <c r="C12" s="51" t="s">
        <v>24</v>
      </c>
      <c r="D12" s="76" t="s">
        <v>264</v>
      </c>
      <c r="E12" s="50" t="s">
        <v>70</v>
      </c>
      <c r="F12" s="53" t="s">
        <v>30</v>
      </c>
      <c r="G12" s="54">
        <v>733794</v>
      </c>
    </row>
    <row r="13" spans="2:9" x14ac:dyDescent="0.3">
      <c r="B13" s="50" t="s">
        <v>541</v>
      </c>
      <c r="C13" s="51" t="s">
        <v>24</v>
      </c>
      <c r="D13" s="76" t="s">
        <v>446</v>
      </c>
      <c r="E13" s="50" t="s">
        <v>54</v>
      </c>
      <c r="F13" s="53" t="s">
        <v>36</v>
      </c>
      <c r="G13" s="54">
        <v>565600</v>
      </c>
    </row>
    <row r="14" spans="2:9" x14ac:dyDescent="0.3">
      <c r="B14" s="50" t="s">
        <v>1469</v>
      </c>
      <c r="C14" s="51" t="s">
        <v>24</v>
      </c>
      <c r="D14" s="76" t="s">
        <v>450</v>
      </c>
      <c r="E14" s="50" t="s">
        <v>70</v>
      </c>
      <c r="F14" s="53" t="s">
        <v>30</v>
      </c>
      <c r="G14" s="54">
        <v>486034</v>
      </c>
    </row>
    <row r="15" spans="2:9" x14ac:dyDescent="0.3">
      <c r="B15" s="50" t="s">
        <v>541</v>
      </c>
      <c r="C15" s="51" t="s">
        <v>24</v>
      </c>
      <c r="D15" s="76" t="s">
        <v>447</v>
      </c>
      <c r="E15" s="50" t="s">
        <v>54</v>
      </c>
      <c r="F15" s="53" t="s">
        <v>36</v>
      </c>
      <c r="G15" s="54">
        <v>463600</v>
      </c>
    </row>
    <row r="16" spans="2:9" x14ac:dyDescent="0.3">
      <c r="B16" s="50" t="s">
        <v>541</v>
      </c>
      <c r="C16" s="51" t="s">
        <v>24</v>
      </c>
      <c r="D16" s="76" t="s">
        <v>491</v>
      </c>
      <c r="E16" s="50" t="s">
        <v>29</v>
      </c>
      <c r="F16" s="53" t="s">
        <v>30</v>
      </c>
      <c r="G16" s="54">
        <v>458522</v>
      </c>
    </row>
    <row r="17" spans="2:7" x14ac:dyDescent="0.3">
      <c r="B17" s="50" t="s">
        <v>538</v>
      </c>
      <c r="C17" s="51" t="s">
        <v>24</v>
      </c>
      <c r="D17" s="76" t="s">
        <v>475</v>
      </c>
      <c r="E17" s="50" t="s">
        <v>54</v>
      </c>
      <c r="F17" s="53" t="s">
        <v>36</v>
      </c>
      <c r="G17" s="54">
        <v>458500</v>
      </c>
    </row>
    <row r="18" spans="2:7" x14ac:dyDescent="0.3">
      <c r="B18" s="50" t="s">
        <v>541</v>
      </c>
      <c r="C18" s="51" t="s">
        <v>24</v>
      </c>
      <c r="D18" s="76" t="s">
        <v>492</v>
      </c>
      <c r="E18" s="50" t="s">
        <v>70</v>
      </c>
      <c r="F18" s="53" t="s">
        <v>30</v>
      </c>
      <c r="G18" s="54">
        <v>457400</v>
      </c>
    </row>
    <row r="19" spans="2:7" x14ac:dyDescent="0.3">
      <c r="B19" s="50" t="s">
        <v>540</v>
      </c>
      <c r="C19" s="51" t="s">
        <v>24</v>
      </c>
      <c r="D19" s="76" t="s">
        <v>449</v>
      </c>
      <c r="E19" s="50" t="s">
        <v>70</v>
      </c>
      <c r="F19" s="53" t="s">
        <v>30</v>
      </c>
      <c r="G19" s="54">
        <v>435000</v>
      </c>
    </row>
    <row r="20" spans="2:7" x14ac:dyDescent="0.3">
      <c r="B20" s="50" t="s">
        <v>537</v>
      </c>
      <c r="C20" s="51" t="s">
        <v>24</v>
      </c>
      <c r="D20" s="76" t="s">
        <v>505</v>
      </c>
      <c r="E20" s="50" t="s">
        <v>29</v>
      </c>
      <c r="F20" s="53" t="s">
        <v>30</v>
      </c>
      <c r="G20" s="54">
        <v>425073</v>
      </c>
    </row>
    <row r="21" spans="2:7" x14ac:dyDescent="0.3">
      <c r="B21" s="50" t="s">
        <v>537</v>
      </c>
      <c r="C21" s="51" t="s">
        <v>24</v>
      </c>
      <c r="D21" s="76" t="s">
        <v>261</v>
      </c>
      <c r="E21" s="50" t="s">
        <v>29</v>
      </c>
      <c r="F21" s="53" t="s">
        <v>30</v>
      </c>
      <c r="G21" s="54">
        <v>404000</v>
      </c>
    </row>
    <row r="22" spans="2:7" x14ac:dyDescent="0.3">
      <c r="B22" s="77" t="s">
        <v>1464</v>
      </c>
    </row>
    <row r="23" spans="2:7" x14ac:dyDescent="0.3">
      <c r="B23" s="77" t="s">
        <v>1465</v>
      </c>
    </row>
  </sheetData>
  <hyperlinks>
    <hyperlink ref="C5" r:id="rId1" display="https://mapwv.gov/flood/map/?wkid=102100&amp;x=-8938411.815368446&amp;y=4550485.862160835&amp;l=13&amp;v=2" xr:uid="{32C4D446-745C-4F76-A248-056E4DD9E226}"/>
    <hyperlink ref="C6" r:id="rId2" display="https://mapwv.gov/flood/map/?wkid=102100&amp;x=-8919631.524307793&amp;y=4574152.468168964&amp;l=13&amp;v=2" xr:uid="{87F6A16B-714F-4E80-8BEB-0B80F8EFD81A}"/>
    <hyperlink ref="C7" r:id="rId3" display="https://mapwv.gov/flood/map/?wkid=102100&amp;x=-8976391.967663689&amp;y=4540923.430134374&amp;l=13&amp;v=2" xr:uid="{C611CF5D-0344-4E7F-AAA0-544D5BD33A94}"/>
    <hyperlink ref="C8" r:id="rId4" display="https://mapwv.gov/flood/map/?wkid=102100&amp;x=-8956962.61128008&amp;y=4543579.823935318&amp;l=13&amp;v=2" xr:uid="{83BE2550-873F-42CF-811A-9E096F2D7BA0}"/>
    <hyperlink ref="C9" r:id="rId5" display="https://mapwv.gov/flood/map/?wkid=102100&amp;x=-8991684.480373707&amp;y=4574648.105121062&amp;l=13&amp;v=2" xr:uid="{CAA475BA-6BC0-4512-876C-B45BC3D61069}"/>
    <hyperlink ref="C10" r:id="rId6" display="https://mapwv.gov/flood/map/?wkid=102100&amp;x=-8938969.2340263&amp;y=4550320.605721917&amp;l=13&amp;v=2" xr:uid="{B8F2AD3B-6B24-48CD-A961-F17A7258B3A5}"/>
    <hyperlink ref="C4" r:id="rId7" display="https://mapwv.gov/flood/map/?wkid=102100&amp;x=-8957924.307040213&amp;y=4543185.201151924&amp;l=13&amp;v=2" xr:uid="{8AFEFFA2-903E-4F80-BA55-535099C85420}"/>
    <hyperlink ref="C11" r:id="rId8" display="https://mapwv.gov/flood/map/?wkid=102100&amp;x=-8934348.417177942&amp;y=4555837.697141768&amp;l=13&amp;v=2" xr:uid="{AA523B07-C2D0-400A-A505-A07BC4D9B5A8}"/>
    <hyperlink ref="C12" r:id="rId9" display="https://mapwv.gov/flood/map/?wkid=102100&amp;x=-8937567.631357105&amp;y=4549375.433461077&amp;l=13&amp;v=2" xr:uid="{4A81B360-749E-45B9-A630-2F0405995D8B}"/>
    <hyperlink ref="C13" r:id="rId10" display="https://mapwv.gov/flood/map/?wkid=102100&amp;x=-8945126.043219877&amp;y=4547407.139857976&amp;l=13&amp;v=2" xr:uid="{951F825A-89CD-4F5E-B0AE-9B14830340E5}"/>
    <hyperlink ref="C16" r:id="rId11" display="https://mapwv.gov/flood/map/?wkid=102100&amp;x=-8944007.247160446&amp;y=4547371.237852533&amp;l=13&amp;v=2" xr:uid="{55AAE0B5-3F88-44AE-9EA4-B75A56A7B69A}"/>
    <hyperlink ref="C15" r:id="rId12" display="https://mapwv.gov/flood/map/?wkid=102100&amp;x=-8941938.75580463&amp;y=4547671.389687902&amp;l=13&amp;v=2" xr:uid="{79C261AA-13C1-401B-AE01-25FA7BB15987}"/>
    <hyperlink ref="C18" r:id="rId13" display="https://mapwv.gov/flood/map/?wkid=102100&amp;x=-8939832.741876733&amp;y=4549986.700760448&amp;l=13&amp;v=2" xr:uid="{40582E68-6C23-4B2B-982E-FA1244FF0801}"/>
    <hyperlink ref="C17" r:id="rId14" display="https://mapwv.gov/flood/map/?wkid=102100&amp;x=-8956879.527866809&amp;y=4544159.37442407&amp;l=13&amp;v=2" xr:uid="{E52ED5AE-5D16-4A92-BB70-61AE075FF1EF}"/>
    <hyperlink ref="C14" r:id="rId15" display="https://mapwv.gov/flood/map/?wkid=102100&amp;x=-8982467.247130126&amp;y=4573771.510386173&amp;l=13&amp;v=2" xr:uid="{704B0698-7769-4BDF-8E7E-D780DE42484F}"/>
    <hyperlink ref="C21" r:id="rId16" display="https://mapwv.gov/flood/map/?wkid=102100&amp;x=-8938794.44094109&amp;y=4550662.824887344&amp;l=13&amp;v=2" xr:uid="{1616DAFC-E736-4A84-86B7-A8CD4EA0A001}"/>
    <hyperlink ref="C20" r:id="rId17" display="https://mapwv.gov/flood/map/?wkid=102100&amp;x=-8938226.15293684&amp;y=4551389.482668768&amp;l=13&amp;v=2" xr:uid="{1A9801DB-0160-4061-86D6-EB063235085D}"/>
    <hyperlink ref="C19" r:id="rId18" display="https://mapwv.gov/flood/map/?wkid=102100&amp;x=-8990193.771350186&amp;y=4575386.111219227&amp;l=13&amp;v=2" xr:uid="{AF5F64F9-A395-4CAA-A21D-F16902224CD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CE37-CA0C-4DB0-AD6A-8F8011EFACF5}">
  <dimension ref="A1:Y111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7" bestFit="1" customWidth="1"/>
    <col min="2" max="2" width="22.88671875" bestFit="1" customWidth="1"/>
    <col min="5" max="5" width="47.109375" bestFit="1" customWidth="1"/>
    <col min="6" max="6" width="18.109375" style="8" bestFit="1" customWidth="1"/>
    <col min="7" max="7" width="12.6640625" customWidth="1"/>
    <col min="8" max="8" width="10.6640625" customWidth="1"/>
    <col min="9" max="9" width="56" bestFit="1" customWidth="1"/>
    <col min="10" max="10" width="9.109375" style="8"/>
    <col min="13" max="13" width="10.88671875" customWidth="1"/>
    <col min="14" max="14" width="14.6640625" bestFit="1" customWidth="1"/>
    <col min="15" max="15" width="9.109375" style="8"/>
    <col min="17" max="17" width="11.88671875" customWidth="1"/>
    <col min="18" max="18" width="9.109375" style="8"/>
    <col min="19" max="19" width="22.5546875" bestFit="1" customWidth="1"/>
    <col min="24" max="24" width="10" bestFit="1" customWidth="1"/>
  </cols>
  <sheetData>
    <row r="1" spans="1:25" ht="14.25" customHeight="1" x14ac:dyDescent="0.3">
      <c r="A1" s="5" t="s">
        <v>78</v>
      </c>
      <c r="B1" s="5"/>
      <c r="C1" s="5"/>
      <c r="D1" s="34"/>
      <c r="E1" s="32"/>
      <c r="F1" s="16" t="s">
        <v>79</v>
      </c>
      <c r="G1" s="8"/>
      <c r="H1" s="25"/>
      <c r="J1" s="25"/>
      <c r="K1" s="29"/>
      <c r="L1" s="8"/>
      <c r="N1" s="7" t="s">
        <v>80</v>
      </c>
      <c r="O1" s="29"/>
      <c r="P1" s="29"/>
      <c r="S1" s="35" t="s">
        <v>81</v>
      </c>
      <c r="U1" s="36"/>
      <c r="V1" s="36"/>
      <c r="W1" s="38"/>
      <c r="X1" s="9"/>
    </row>
    <row r="2" spans="1:25" x14ac:dyDescent="0.3">
      <c r="A2" s="10">
        <v>44489</v>
      </c>
      <c r="B2" s="11" t="s">
        <v>82</v>
      </c>
      <c r="D2" s="32"/>
      <c r="E2" s="32"/>
      <c r="G2" s="8"/>
      <c r="H2" s="25"/>
      <c r="J2" s="25"/>
      <c r="K2" s="29"/>
      <c r="L2" s="8"/>
      <c r="N2" s="12" t="s">
        <v>44</v>
      </c>
      <c r="O2" s="29"/>
      <c r="P2" s="29"/>
      <c r="S2" s="58"/>
      <c r="U2" s="36"/>
      <c r="V2" s="36"/>
      <c r="W2" s="38"/>
      <c r="X2" s="9"/>
    </row>
    <row r="3" spans="1:25" x14ac:dyDescent="0.3">
      <c r="A3" t="s">
        <v>84</v>
      </c>
      <c r="B3" s="6"/>
      <c r="D3" s="32"/>
      <c r="E3" s="32"/>
      <c r="G3" s="8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13" t="s">
        <v>83</v>
      </c>
      <c r="R3" s="14"/>
      <c r="S3" s="58"/>
      <c r="U3" s="36"/>
      <c r="V3" s="36"/>
      <c r="W3" s="38"/>
      <c r="X3" s="9"/>
    </row>
    <row r="4" spans="1:25" x14ac:dyDescent="0.3">
      <c r="G4" s="8"/>
      <c r="H4" s="25"/>
    </row>
    <row r="5" spans="1:25" x14ac:dyDescent="0.3">
      <c r="A5" s="1" t="s">
        <v>773</v>
      </c>
      <c r="D5" s="32"/>
      <c r="E5" s="32"/>
      <c r="G5" s="8"/>
      <c r="H5" s="25"/>
      <c r="J5" s="25"/>
      <c r="K5" s="29"/>
      <c r="L5" s="8"/>
      <c r="M5" s="32"/>
      <c r="O5" s="29"/>
      <c r="P5" s="29"/>
      <c r="Q5" s="32"/>
      <c r="R5" s="29"/>
      <c r="S5" s="46" t="s">
        <v>181</v>
      </c>
      <c r="U5" s="36"/>
      <c r="V5" s="36"/>
      <c r="W5" s="38"/>
      <c r="X5" s="9"/>
    </row>
    <row r="6" spans="1:25" s="21" customFormat="1" ht="43.2" x14ac:dyDescent="0.3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s="21" customFormat="1" x14ac:dyDescent="0.3">
      <c r="A7" s="22" t="s">
        <v>1487</v>
      </c>
      <c r="B7" s="33" t="s">
        <v>849</v>
      </c>
      <c r="C7" s="33" t="s">
        <v>870</v>
      </c>
      <c r="D7" s="33" t="s">
        <v>1488</v>
      </c>
      <c r="E7" s="33" t="s">
        <v>1489</v>
      </c>
      <c r="F7" s="24" t="s">
        <v>24</v>
      </c>
      <c r="G7" s="41" t="s">
        <v>40</v>
      </c>
      <c r="H7" s="41" t="s">
        <v>26</v>
      </c>
      <c r="I7" s="22" t="s">
        <v>1490</v>
      </c>
      <c r="J7" s="23"/>
      <c r="K7" s="30"/>
      <c r="L7" s="17"/>
      <c r="M7" s="30"/>
      <c r="N7" s="18"/>
      <c r="O7" s="30"/>
      <c r="P7" s="30"/>
      <c r="Q7" s="30"/>
      <c r="R7" s="30"/>
      <c r="S7" s="42">
        <v>10000000</v>
      </c>
      <c r="T7" s="17" t="s">
        <v>30</v>
      </c>
      <c r="U7" s="37"/>
      <c r="V7" s="37"/>
      <c r="W7" s="39"/>
      <c r="X7" s="20"/>
      <c r="Y7" t="s">
        <v>1491</v>
      </c>
    </row>
    <row r="8" spans="1:25" x14ac:dyDescent="0.3">
      <c r="A8" s="22" t="s">
        <v>774</v>
      </c>
      <c r="B8" s="33" t="s">
        <v>832</v>
      </c>
      <c r="C8" s="33" t="s">
        <v>833</v>
      </c>
      <c r="D8" s="33" t="s">
        <v>834</v>
      </c>
      <c r="E8" s="33" t="s">
        <v>835</v>
      </c>
      <c r="F8" s="24" t="s">
        <v>24</v>
      </c>
      <c r="G8" s="41" t="s">
        <v>40</v>
      </c>
      <c r="H8" s="41" t="s">
        <v>26</v>
      </c>
      <c r="I8" s="22" t="s">
        <v>969</v>
      </c>
      <c r="J8" s="23" t="s">
        <v>41</v>
      </c>
      <c r="K8" s="31" t="s">
        <v>153</v>
      </c>
      <c r="L8" s="31"/>
      <c r="M8" s="33" t="s">
        <v>118</v>
      </c>
      <c r="N8" s="3" t="s">
        <v>122</v>
      </c>
      <c r="O8" s="31" t="s">
        <v>123</v>
      </c>
      <c r="P8" s="31" t="s">
        <v>1020</v>
      </c>
      <c r="Q8" s="40" t="s">
        <v>31</v>
      </c>
      <c r="R8" s="41" t="s">
        <v>132</v>
      </c>
      <c r="S8" s="42">
        <v>1570984</v>
      </c>
      <c r="T8" s="2" t="s">
        <v>134</v>
      </c>
      <c r="U8" s="43">
        <v>2</v>
      </c>
      <c r="V8" s="43">
        <v>1</v>
      </c>
      <c r="W8" s="44">
        <v>0.1</v>
      </c>
      <c r="X8" s="45">
        <v>157098.4</v>
      </c>
    </row>
    <row r="9" spans="1:25" x14ac:dyDescent="0.3">
      <c r="A9" s="22" t="s">
        <v>822</v>
      </c>
      <c r="B9" s="33" t="s">
        <v>836</v>
      </c>
      <c r="C9" s="33" t="s">
        <v>837</v>
      </c>
      <c r="D9" s="33" t="s">
        <v>946</v>
      </c>
      <c r="E9" s="33" t="s">
        <v>947</v>
      </c>
      <c r="F9" s="24" t="s">
        <v>24</v>
      </c>
      <c r="G9" s="41" t="s">
        <v>33</v>
      </c>
      <c r="H9" s="41" t="s">
        <v>26</v>
      </c>
      <c r="I9" s="22" t="s">
        <v>970</v>
      </c>
      <c r="J9" s="23" t="s">
        <v>37</v>
      </c>
      <c r="K9" s="31" t="s">
        <v>93</v>
      </c>
      <c r="L9" s="31"/>
      <c r="M9" s="33" t="s">
        <v>60</v>
      </c>
      <c r="N9" s="3" t="s">
        <v>36</v>
      </c>
      <c r="O9" s="31" t="s">
        <v>123</v>
      </c>
      <c r="P9" s="31" t="s">
        <v>1058</v>
      </c>
      <c r="Q9" s="40" t="s">
        <v>31</v>
      </c>
      <c r="R9" s="41" t="s">
        <v>132</v>
      </c>
      <c r="S9" s="42">
        <v>880275</v>
      </c>
      <c r="T9" s="33" t="s">
        <v>73</v>
      </c>
      <c r="U9" s="43">
        <v>0</v>
      </c>
      <c r="V9" s="43">
        <v>-1</v>
      </c>
      <c r="W9" s="44">
        <v>0</v>
      </c>
      <c r="X9" s="45">
        <v>0</v>
      </c>
      <c r="Y9" t="s">
        <v>1486</v>
      </c>
    </row>
    <row r="10" spans="1:25" x14ac:dyDescent="0.3">
      <c r="A10" s="22" t="s">
        <v>775</v>
      </c>
      <c r="B10" s="33" t="s">
        <v>836</v>
      </c>
      <c r="C10" s="33" t="s">
        <v>837</v>
      </c>
      <c r="D10" s="33" t="s">
        <v>838</v>
      </c>
      <c r="E10" s="33" t="s">
        <v>839</v>
      </c>
      <c r="F10" s="24" t="s">
        <v>24</v>
      </c>
      <c r="G10" s="41" t="s">
        <v>33</v>
      </c>
      <c r="H10" s="41" t="s">
        <v>26</v>
      </c>
      <c r="I10" s="22" t="s">
        <v>970</v>
      </c>
      <c r="J10" s="23" t="s">
        <v>41</v>
      </c>
      <c r="K10" s="31" t="s">
        <v>163</v>
      </c>
      <c r="L10" s="31" t="s">
        <v>61</v>
      </c>
      <c r="M10" s="33" t="s">
        <v>29</v>
      </c>
      <c r="N10" s="3" t="s">
        <v>120</v>
      </c>
      <c r="O10" s="31" t="s">
        <v>123</v>
      </c>
      <c r="P10" s="31" t="s">
        <v>1021</v>
      </c>
      <c r="Q10" s="40" t="s">
        <v>31</v>
      </c>
      <c r="R10" s="41" t="s">
        <v>132</v>
      </c>
      <c r="S10" s="42">
        <v>713900</v>
      </c>
      <c r="T10" s="2" t="s">
        <v>46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3">
      <c r="A11" s="22" t="s">
        <v>776</v>
      </c>
      <c r="B11" s="33" t="s">
        <v>836</v>
      </c>
      <c r="C11" s="33" t="s">
        <v>837</v>
      </c>
      <c r="D11" s="33" t="s">
        <v>840</v>
      </c>
      <c r="E11" s="33" t="s">
        <v>841</v>
      </c>
      <c r="F11" s="24" t="s">
        <v>24</v>
      </c>
      <c r="G11" s="41" t="s">
        <v>33</v>
      </c>
      <c r="H11" s="41" t="s">
        <v>26</v>
      </c>
      <c r="I11" s="22" t="s">
        <v>971</v>
      </c>
      <c r="J11" s="23" t="s">
        <v>41</v>
      </c>
      <c r="K11" s="31" t="s">
        <v>103</v>
      </c>
      <c r="L11" s="31"/>
      <c r="M11" s="33" t="s">
        <v>76</v>
      </c>
      <c r="N11" s="3" t="s">
        <v>120</v>
      </c>
      <c r="O11" s="31" t="s">
        <v>123</v>
      </c>
      <c r="P11" s="31" t="s">
        <v>1022</v>
      </c>
      <c r="Q11" s="40" t="s">
        <v>31</v>
      </c>
      <c r="R11" s="41" t="s">
        <v>132</v>
      </c>
      <c r="S11" s="42">
        <v>701110</v>
      </c>
      <c r="T11" s="2" t="s">
        <v>32</v>
      </c>
      <c r="U11" s="43">
        <v>0</v>
      </c>
      <c r="V11" s="43">
        <v>-1</v>
      </c>
      <c r="W11" s="44">
        <v>0</v>
      </c>
      <c r="X11" s="45">
        <v>0</v>
      </c>
    </row>
    <row r="12" spans="1:25" x14ac:dyDescent="0.3">
      <c r="A12" s="22" t="s">
        <v>777</v>
      </c>
      <c r="B12" s="33" t="s">
        <v>832</v>
      </c>
      <c r="C12" s="33" t="s">
        <v>842</v>
      </c>
      <c r="D12" s="33" t="s">
        <v>843</v>
      </c>
      <c r="E12" s="33" t="s">
        <v>844</v>
      </c>
      <c r="F12" s="24" t="s">
        <v>24</v>
      </c>
      <c r="G12" s="41" t="s">
        <v>57</v>
      </c>
      <c r="H12" s="41" t="s">
        <v>26</v>
      </c>
      <c r="I12" s="22" t="s">
        <v>972</v>
      </c>
      <c r="J12" s="23" t="s">
        <v>175</v>
      </c>
      <c r="K12" s="31" t="s">
        <v>137</v>
      </c>
      <c r="L12" s="31" t="s">
        <v>47</v>
      </c>
      <c r="M12" s="33" t="s">
        <v>50</v>
      </c>
      <c r="N12" s="3" t="s">
        <v>36</v>
      </c>
      <c r="O12" s="31" t="s">
        <v>123</v>
      </c>
      <c r="P12" s="31" t="s">
        <v>1023</v>
      </c>
      <c r="Q12" s="40" t="s">
        <v>31</v>
      </c>
      <c r="R12" s="41" t="s">
        <v>132</v>
      </c>
      <c r="S12" s="42">
        <v>566700</v>
      </c>
      <c r="T12" s="2" t="s">
        <v>46</v>
      </c>
      <c r="U12" s="43">
        <v>9.7045900000000004E-2</v>
      </c>
      <c r="V12" s="43">
        <v>-0.9029541015625</v>
      </c>
      <c r="W12" s="44">
        <v>9.7045898437500002E-4</v>
      </c>
      <c r="X12" s="45">
        <v>549.95910644531205</v>
      </c>
    </row>
    <row r="13" spans="1:25" x14ac:dyDescent="0.3">
      <c r="A13" s="22" t="s">
        <v>778</v>
      </c>
      <c r="B13" s="33" t="s">
        <v>836</v>
      </c>
      <c r="C13" s="33" t="s">
        <v>837</v>
      </c>
      <c r="D13" s="33" t="s">
        <v>845</v>
      </c>
      <c r="E13" s="33" t="s">
        <v>846</v>
      </c>
      <c r="F13" s="24" t="s">
        <v>24</v>
      </c>
      <c r="G13" s="41" t="s">
        <v>57</v>
      </c>
      <c r="H13" s="41" t="s">
        <v>26</v>
      </c>
      <c r="I13" s="22" t="s">
        <v>973</v>
      </c>
      <c r="J13" s="23" t="s">
        <v>41</v>
      </c>
      <c r="K13" s="31" t="s">
        <v>138</v>
      </c>
      <c r="L13" s="31" t="s">
        <v>77</v>
      </c>
      <c r="M13" s="33" t="s">
        <v>29</v>
      </c>
      <c r="N13" s="3" t="s">
        <v>120</v>
      </c>
      <c r="O13" s="31" t="s">
        <v>124</v>
      </c>
      <c r="P13" s="31" t="s">
        <v>1024</v>
      </c>
      <c r="Q13" s="40" t="s">
        <v>31</v>
      </c>
      <c r="R13" s="41" t="s">
        <v>132</v>
      </c>
      <c r="S13" s="42">
        <v>552200</v>
      </c>
      <c r="T13" s="2" t="s">
        <v>46</v>
      </c>
      <c r="U13" s="43">
        <v>1.2727051</v>
      </c>
      <c r="V13" s="43">
        <v>0.272705078125</v>
      </c>
      <c r="W13" s="44">
        <v>1.363525390625E-2</v>
      </c>
      <c r="X13" s="45">
        <v>7529.38720703125</v>
      </c>
    </row>
    <row r="14" spans="1:25" x14ac:dyDescent="0.3">
      <c r="A14" s="22" t="s">
        <v>779</v>
      </c>
      <c r="B14" s="33" t="s">
        <v>836</v>
      </c>
      <c r="C14" s="33" t="s">
        <v>837</v>
      </c>
      <c r="D14" s="33" t="s">
        <v>847</v>
      </c>
      <c r="E14" s="33" t="s">
        <v>848</v>
      </c>
      <c r="F14" s="24" t="s">
        <v>24</v>
      </c>
      <c r="G14" s="41" t="s">
        <v>33</v>
      </c>
      <c r="H14" s="41" t="s">
        <v>26</v>
      </c>
      <c r="I14" s="22" t="s">
        <v>971</v>
      </c>
      <c r="J14" s="23" t="s">
        <v>41</v>
      </c>
      <c r="K14" s="31" t="s">
        <v>144</v>
      </c>
      <c r="L14" s="31"/>
      <c r="M14" s="33" t="s">
        <v>76</v>
      </c>
      <c r="N14" s="3" t="s">
        <v>120</v>
      </c>
      <c r="O14" s="31" t="s">
        <v>123</v>
      </c>
      <c r="P14" s="31" t="s">
        <v>1025</v>
      </c>
      <c r="Q14" s="40" t="s">
        <v>31</v>
      </c>
      <c r="R14" s="41" t="s">
        <v>132</v>
      </c>
      <c r="S14" s="42">
        <v>506230</v>
      </c>
      <c r="T14" s="2" t="s">
        <v>32</v>
      </c>
      <c r="U14" s="43">
        <v>0.1</v>
      </c>
      <c r="V14" s="43">
        <v>-0.89999999850988299</v>
      </c>
      <c r="W14" s="44">
        <v>0</v>
      </c>
      <c r="X14" s="45">
        <v>0</v>
      </c>
    </row>
    <row r="15" spans="1:25" x14ac:dyDescent="0.3">
      <c r="A15" s="22" t="s">
        <v>780</v>
      </c>
      <c r="B15" s="33" t="s">
        <v>849</v>
      </c>
      <c r="C15" s="33" t="s">
        <v>833</v>
      </c>
      <c r="D15" s="33" t="s">
        <v>850</v>
      </c>
      <c r="E15" s="33" t="s">
        <v>851</v>
      </c>
      <c r="F15" s="24" t="s">
        <v>24</v>
      </c>
      <c r="G15" s="41" t="s">
        <v>40</v>
      </c>
      <c r="H15" s="41" t="s">
        <v>26</v>
      </c>
      <c r="I15" s="22" t="s">
        <v>182</v>
      </c>
      <c r="J15" s="23" t="s">
        <v>27</v>
      </c>
      <c r="K15" s="31" t="s">
        <v>140</v>
      </c>
      <c r="L15" s="31" t="s">
        <v>86</v>
      </c>
      <c r="M15" s="33" t="s">
        <v>156</v>
      </c>
      <c r="N15" s="3" t="s">
        <v>36</v>
      </c>
      <c r="O15" s="31" t="s">
        <v>123</v>
      </c>
      <c r="P15" s="31" t="s">
        <v>1026</v>
      </c>
      <c r="Q15" s="40" t="s">
        <v>31</v>
      </c>
      <c r="R15" s="41" t="s">
        <v>132</v>
      </c>
      <c r="S15" s="42">
        <v>490400</v>
      </c>
      <c r="T15" s="2" t="s">
        <v>46</v>
      </c>
      <c r="U15" s="43">
        <v>7</v>
      </c>
      <c r="V15" s="43">
        <v>6</v>
      </c>
      <c r="W15" s="44">
        <v>0.22</v>
      </c>
      <c r="X15" s="45">
        <v>107888</v>
      </c>
    </row>
    <row r="16" spans="1:25" x14ac:dyDescent="0.3">
      <c r="A16" s="22" t="s">
        <v>781</v>
      </c>
      <c r="B16" s="33" t="s">
        <v>832</v>
      </c>
      <c r="C16" s="33" t="s">
        <v>842</v>
      </c>
      <c r="D16" s="33" t="s">
        <v>852</v>
      </c>
      <c r="E16" s="33" t="s">
        <v>853</v>
      </c>
      <c r="F16" s="24" t="s">
        <v>24</v>
      </c>
      <c r="G16" s="41" t="s">
        <v>33</v>
      </c>
      <c r="H16" s="41" t="s">
        <v>26</v>
      </c>
      <c r="I16" s="22" t="s">
        <v>974</v>
      </c>
      <c r="J16" s="23" t="s">
        <v>27</v>
      </c>
      <c r="K16" s="31" t="s">
        <v>139</v>
      </c>
      <c r="L16" s="31" t="s">
        <v>28</v>
      </c>
      <c r="M16" s="33" t="s">
        <v>76</v>
      </c>
      <c r="N16" s="3" t="s">
        <v>120</v>
      </c>
      <c r="O16" s="31" t="s">
        <v>124</v>
      </c>
      <c r="P16" s="31" t="s">
        <v>1027</v>
      </c>
      <c r="Q16" s="40" t="s">
        <v>31</v>
      </c>
      <c r="R16" s="41" t="s">
        <v>132</v>
      </c>
      <c r="S16" s="42">
        <v>454800</v>
      </c>
      <c r="T16" s="2" t="s">
        <v>46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3">
      <c r="A17" s="22" t="s">
        <v>782</v>
      </c>
      <c r="B17" s="33" t="s">
        <v>832</v>
      </c>
      <c r="C17" s="33" t="s">
        <v>833</v>
      </c>
      <c r="D17" s="33" t="s">
        <v>854</v>
      </c>
      <c r="E17" s="33" t="s">
        <v>855</v>
      </c>
      <c r="F17" s="24" t="s">
        <v>24</v>
      </c>
      <c r="G17" s="41" t="s">
        <v>40</v>
      </c>
      <c r="H17" s="41" t="s">
        <v>26</v>
      </c>
      <c r="I17" s="22" t="s">
        <v>975</v>
      </c>
      <c r="J17" s="23" t="s">
        <v>27</v>
      </c>
      <c r="K17" s="31" t="s">
        <v>106</v>
      </c>
      <c r="L17" s="31" t="s">
        <v>28</v>
      </c>
      <c r="M17" s="33" t="s">
        <v>50</v>
      </c>
      <c r="N17" s="3" t="s">
        <v>36</v>
      </c>
      <c r="O17" s="31" t="s">
        <v>123</v>
      </c>
      <c r="P17" s="31" t="s">
        <v>1028</v>
      </c>
      <c r="Q17" s="40" t="s">
        <v>31</v>
      </c>
      <c r="R17" s="41" t="s">
        <v>132</v>
      </c>
      <c r="S17" s="42">
        <v>442800</v>
      </c>
      <c r="T17" s="2" t="s">
        <v>46</v>
      </c>
      <c r="U17" s="43">
        <v>9</v>
      </c>
      <c r="V17" s="43">
        <v>8</v>
      </c>
      <c r="W17" s="44">
        <v>0.3</v>
      </c>
      <c r="X17" s="45">
        <v>132840</v>
      </c>
    </row>
    <row r="18" spans="1:24" x14ac:dyDescent="0.3">
      <c r="A18" s="22" t="s">
        <v>783</v>
      </c>
      <c r="B18" s="33" t="s">
        <v>832</v>
      </c>
      <c r="C18" s="33" t="s">
        <v>856</v>
      </c>
      <c r="D18" s="33" t="s">
        <v>857</v>
      </c>
      <c r="E18" s="33" t="s">
        <v>858</v>
      </c>
      <c r="F18" s="24" t="s">
        <v>24</v>
      </c>
      <c r="G18" s="41" t="s">
        <v>40</v>
      </c>
      <c r="H18" s="41" t="s">
        <v>26</v>
      </c>
      <c r="I18" s="22" t="s">
        <v>976</v>
      </c>
      <c r="J18" s="23" t="s">
        <v>27</v>
      </c>
      <c r="K18" s="31" t="s">
        <v>150</v>
      </c>
      <c r="L18" s="31" t="s">
        <v>38</v>
      </c>
      <c r="M18" s="33" t="s">
        <v>75</v>
      </c>
      <c r="N18" s="3" t="s">
        <v>36</v>
      </c>
      <c r="O18" s="31" t="s">
        <v>123</v>
      </c>
      <c r="P18" s="31" t="s">
        <v>1029</v>
      </c>
      <c r="Q18" s="40" t="s">
        <v>31</v>
      </c>
      <c r="R18" s="41" t="s">
        <v>132</v>
      </c>
      <c r="S18" s="42">
        <v>422200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3">
      <c r="A19" s="22" t="s">
        <v>784</v>
      </c>
      <c r="B19" s="33" t="s">
        <v>836</v>
      </c>
      <c r="C19" s="33" t="s">
        <v>837</v>
      </c>
      <c r="D19" s="33" t="s">
        <v>859</v>
      </c>
      <c r="E19" s="33" t="s">
        <v>860</v>
      </c>
      <c r="F19" s="24" t="s">
        <v>24</v>
      </c>
      <c r="G19" s="41" t="s">
        <v>174</v>
      </c>
      <c r="H19" s="41" t="s">
        <v>26</v>
      </c>
      <c r="I19" s="22" t="s">
        <v>977</v>
      </c>
      <c r="J19" s="23" t="s">
        <v>175</v>
      </c>
      <c r="K19" s="31" t="s">
        <v>150</v>
      </c>
      <c r="L19" s="31" t="s">
        <v>28</v>
      </c>
      <c r="M19" s="33" t="s">
        <v>50</v>
      </c>
      <c r="N19" s="3" t="s">
        <v>36</v>
      </c>
      <c r="O19" s="31" t="s">
        <v>125</v>
      </c>
      <c r="P19" s="31" t="s">
        <v>1030</v>
      </c>
      <c r="Q19" s="40" t="s">
        <v>31</v>
      </c>
      <c r="R19" s="41" t="s">
        <v>132</v>
      </c>
      <c r="S19" s="42">
        <v>416400</v>
      </c>
      <c r="T19" s="2" t="s">
        <v>46</v>
      </c>
      <c r="U19" s="43">
        <v>0.1</v>
      </c>
      <c r="V19" s="43">
        <v>-0.89999999850988299</v>
      </c>
      <c r="W19" s="44">
        <v>1.00000001490116E-3</v>
      </c>
      <c r="X19" s="45">
        <v>416.40000620484301</v>
      </c>
    </row>
    <row r="20" spans="1:24" x14ac:dyDescent="0.3">
      <c r="A20" s="22" t="s">
        <v>785</v>
      </c>
      <c r="B20" s="33" t="s">
        <v>832</v>
      </c>
      <c r="C20" s="33" t="s">
        <v>600</v>
      </c>
      <c r="D20" s="33" t="s">
        <v>861</v>
      </c>
      <c r="E20" s="33" t="s">
        <v>862</v>
      </c>
      <c r="F20" s="24" t="s">
        <v>24</v>
      </c>
      <c r="G20" s="41" t="s">
        <v>33</v>
      </c>
      <c r="H20" s="41" t="s">
        <v>26</v>
      </c>
      <c r="I20" s="22" t="s">
        <v>693</v>
      </c>
      <c r="J20" s="23" t="s">
        <v>41</v>
      </c>
      <c r="K20" s="31" t="s">
        <v>138</v>
      </c>
      <c r="L20" s="31" t="s">
        <v>56</v>
      </c>
      <c r="M20" s="33" t="s">
        <v>35</v>
      </c>
      <c r="N20" s="3" t="s">
        <v>122</v>
      </c>
      <c r="O20" s="31" t="s">
        <v>123</v>
      </c>
      <c r="P20" s="31" t="s">
        <v>1031</v>
      </c>
      <c r="Q20" s="40" t="s">
        <v>31</v>
      </c>
      <c r="R20" s="41" t="s">
        <v>132</v>
      </c>
      <c r="S20" s="42">
        <v>372000</v>
      </c>
      <c r="T20" s="2" t="s">
        <v>32</v>
      </c>
      <c r="U20" s="43">
        <v>0</v>
      </c>
      <c r="V20" s="43">
        <v>-1</v>
      </c>
      <c r="W20" s="44">
        <v>0</v>
      </c>
      <c r="X20" s="45">
        <v>0</v>
      </c>
    </row>
    <row r="21" spans="1:24" x14ac:dyDescent="0.3">
      <c r="A21" s="22" t="s">
        <v>786</v>
      </c>
      <c r="B21" s="33" t="s">
        <v>836</v>
      </c>
      <c r="C21" s="33" t="s">
        <v>837</v>
      </c>
      <c r="D21" s="33" t="s">
        <v>863</v>
      </c>
      <c r="E21" s="33" t="s">
        <v>864</v>
      </c>
      <c r="F21" s="24" t="s">
        <v>24</v>
      </c>
      <c r="G21" s="41" t="s">
        <v>33</v>
      </c>
      <c r="H21" s="41" t="s">
        <v>69</v>
      </c>
      <c r="I21" s="22" t="s">
        <v>978</v>
      </c>
      <c r="J21" s="23" t="s">
        <v>41</v>
      </c>
      <c r="K21" s="31" t="s">
        <v>163</v>
      </c>
      <c r="L21" s="31" t="s">
        <v>77</v>
      </c>
      <c r="M21" s="33" t="s">
        <v>72</v>
      </c>
      <c r="N21" s="3" t="s">
        <v>119</v>
      </c>
      <c r="O21" s="31" t="s">
        <v>123</v>
      </c>
      <c r="P21" s="31" t="s">
        <v>1032</v>
      </c>
      <c r="Q21" s="40" t="s">
        <v>31</v>
      </c>
      <c r="R21" s="41" t="s">
        <v>132</v>
      </c>
      <c r="S21" s="42">
        <v>355820</v>
      </c>
      <c r="T21" s="2" t="s">
        <v>32</v>
      </c>
      <c r="U21" s="43">
        <v>1.6</v>
      </c>
      <c r="V21" s="43">
        <v>0.60000002384185702</v>
      </c>
      <c r="W21" s="44">
        <v>3.0000001192092798E-2</v>
      </c>
      <c r="X21" s="45">
        <v>10674.600424170399</v>
      </c>
    </row>
    <row r="22" spans="1:24" x14ac:dyDescent="0.3">
      <c r="A22" s="22" t="s">
        <v>787</v>
      </c>
      <c r="B22" s="33" t="s">
        <v>832</v>
      </c>
      <c r="C22" s="33" t="s">
        <v>865</v>
      </c>
      <c r="D22" s="33" t="s">
        <v>866</v>
      </c>
      <c r="E22" s="33" t="s">
        <v>867</v>
      </c>
      <c r="F22" s="24" t="s">
        <v>24</v>
      </c>
      <c r="G22" s="41" t="s">
        <v>40</v>
      </c>
      <c r="H22" s="41" t="s">
        <v>26</v>
      </c>
      <c r="I22" s="22" t="s">
        <v>979</v>
      </c>
      <c r="J22" s="23" t="s">
        <v>41</v>
      </c>
      <c r="K22" s="31" t="s">
        <v>141</v>
      </c>
      <c r="L22" s="31" t="s">
        <v>28</v>
      </c>
      <c r="M22" s="33" t="s">
        <v>70</v>
      </c>
      <c r="N22" s="3" t="s">
        <v>121</v>
      </c>
      <c r="O22" s="31" t="s">
        <v>123</v>
      </c>
      <c r="P22" s="31" t="s">
        <v>1033</v>
      </c>
      <c r="Q22" s="40" t="s">
        <v>31</v>
      </c>
      <c r="R22" s="41" t="s">
        <v>132</v>
      </c>
      <c r="S22" s="42">
        <v>276450</v>
      </c>
      <c r="T22" s="2" t="s">
        <v>32</v>
      </c>
      <c r="U22" s="43">
        <v>2</v>
      </c>
      <c r="V22" s="43">
        <v>1</v>
      </c>
      <c r="W22" s="44">
        <v>0.1</v>
      </c>
      <c r="X22" s="45">
        <v>27645</v>
      </c>
    </row>
    <row r="23" spans="1:24" x14ac:dyDescent="0.3">
      <c r="A23" s="22" t="s">
        <v>788</v>
      </c>
      <c r="B23" s="33" t="s">
        <v>832</v>
      </c>
      <c r="C23" s="33" t="s">
        <v>635</v>
      </c>
      <c r="D23" s="33" t="s">
        <v>868</v>
      </c>
      <c r="E23" s="33" t="s">
        <v>869</v>
      </c>
      <c r="F23" s="24" t="s">
        <v>24</v>
      </c>
      <c r="G23" s="41" t="s">
        <v>40</v>
      </c>
      <c r="H23" s="41" t="s">
        <v>26</v>
      </c>
      <c r="I23" s="22" t="s">
        <v>980</v>
      </c>
      <c r="J23" s="23" t="s">
        <v>37</v>
      </c>
      <c r="K23" s="31" t="s">
        <v>93</v>
      </c>
      <c r="L23" s="31"/>
      <c r="M23" s="33" t="s">
        <v>35</v>
      </c>
      <c r="N23" s="3" t="s">
        <v>122</v>
      </c>
      <c r="O23" s="31" t="s">
        <v>123</v>
      </c>
      <c r="P23" s="31" t="s">
        <v>1034</v>
      </c>
      <c r="Q23" s="40" t="s">
        <v>31</v>
      </c>
      <c r="R23" s="41" t="s">
        <v>132</v>
      </c>
      <c r="S23" s="42">
        <v>265000</v>
      </c>
      <c r="T23" s="2" t="s">
        <v>134</v>
      </c>
      <c r="U23" s="43">
        <v>12</v>
      </c>
      <c r="V23" s="43">
        <v>11</v>
      </c>
      <c r="W23" s="44">
        <v>0.43</v>
      </c>
      <c r="X23" s="45">
        <v>113950</v>
      </c>
    </row>
    <row r="24" spans="1:24" x14ac:dyDescent="0.3">
      <c r="A24" s="22" t="s">
        <v>789</v>
      </c>
      <c r="B24" s="33" t="s">
        <v>849</v>
      </c>
      <c r="C24" s="33" t="s">
        <v>870</v>
      </c>
      <c r="D24" s="33" t="s">
        <v>871</v>
      </c>
      <c r="E24" s="33" t="s">
        <v>872</v>
      </c>
      <c r="F24" s="24" t="s">
        <v>24</v>
      </c>
      <c r="G24" s="41" t="s">
        <v>40</v>
      </c>
      <c r="H24" s="41" t="s">
        <v>26</v>
      </c>
      <c r="I24" s="22" t="s">
        <v>981</v>
      </c>
      <c r="J24" s="23" t="s">
        <v>41</v>
      </c>
      <c r="K24" s="31" t="s">
        <v>105</v>
      </c>
      <c r="L24" s="31" t="s">
        <v>56</v>
      </c>
      <c r="M24" s="33" t="s">
        <v>60</v>
      </c>
      <c r="N24" s="3" t="s">
        <v>36</v>
      </c>
      <c r="O24" s="31" t="s">
        <v>124</v>
      </c>
      <c r="P24" s="31" t="s">
        <v>533</v>
      </c>
      <c r="Q24" s="40" t="s">
        <v>31</v>
      </c>
      <c r="R24" s="41" t="s">
        <v>132</v>
      </c>
      <c r="S24" s="42">
        <v>263200</v>
      </c>
      <c r="T24" s="2" t="s">
        <v>46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3">
      <c r="A25" s="22" t="s">
        <v>790</v>
      </c>
      <c r="B25" s="33" t="s">
        <v>832</v>
      </c>
      <c r="C25" s="33" t="s">
        <v>873</v>
      </c>
      <c r="D25" s="33" t="s">
        <v>874</v>
      </c>
      <c r="E25" s="33" t="s">
        <v>875</v>
      </c>
      <c r="F25" s="24" t="s">
        <v>24</v>
      </c>
      <c r="G25" s="41" t="s">
        <v>40</v>
      </c>
      <c r="H25" s="41" t="s">
        <v>26</v>
      </c>
      <c r="I25" s="22" t="s">
        <v>982</v>
      </c>
      <c r="J25" s="23" t="s">
        <v>27</v>
      </c>
      <c r="K25" s="31" t="s">
        <v>135</v>
      </c>
      <c r="L25" s="31"/>
      <c r="M25" s="33" t="s">
        <v>39</v>
      </c>
      <c r="N25" s="3" t="s">
        <v>122</v>
      </c>
      <c r="O25" s="31" t="s">
        <v>123</v>
      </c>
      <c r="P25" s="31" t="s">
        <v>189</v>
      </c>
      <c r="Q25" s="40" t="s">
        <v>31</v>
      </c>
      <c r="R25" s="41" t="s">
        <v>132</v>
      </c>
      <c r="S25" s="42">
        <v>256370</v>
      </c>
      <c r="T25" s="2" t="s">
        <v>134</v>
      </c>
      <c r="U25" s="43">
        <v>0</v>
      </c>
      <c r="V25" s="43">
        <v>-1</v>
      </c>
      <c r="W25" s="44">
        <v>0</v>
      </c>
      <c r="X25" s="45">
        <v>0</v>
      </c>
    </row>
    <row r="26" spans="1:24" x14ac:dyDescent="0.3">
      <c r="A26" s="22" t="s">
        <v>791</v>
      </c>
      <c r="B26" s="33" t="s">
        <v>832</v>
      </c>
      <c r="C26" s="33" t="s">
        <v>842</v>
      </c>
      <c r="D26" s="33" t="s">
        <v>876</v>
      </c>
      <c r="E26" s="33" t="s">
        <v>877</v>
      </c>
      <c r="F26" s="24" t="s">
        <v>24</v>
      </c>
      <c r="G26" s="41" t="s">
        <v>33</v>
      </c>
      <c r="H26" s="41" t="s">
        <v>26</v>
      </c>
      <c r="I26" s="22" t="s">
        <v>983</v>
      </c>
      <c r="J26" s="23" t="s">
        <v>41</v>
      </c>
      <c r="K26" s="31" t="s">
        <v>138</v>
      </c>
      <c r="L26" s="31" t="s">
        <v>28</v>
      </c>
      <c r="M26" s="33" t="s">
        <v>70</v>
      </c>
      <c r="N26" s="3" t="s">
        <v>121</v>
      </c>
      <c r="O26" s="31" t="s">
        <v>123</v>
      </c>
      <c r="P26" s="31" t="s">
        <v>1035</v>
      </c>
      <c r="Q26" s="40" t="s">
        <v>31</v>
      </c>
      <c r="R26" s="41" t="s">
        <v>132</v>
      </c>
      <c r="S26" s="42">
        <v>250700</v>
      </c>
      <c r="T26" s="2" t="s">
        <v>46</v>
      </c>
      <c r="U26" s="43">
        <v>2.569458</v>
      </c>
      <c r="V26" s="43">
        <v>1.5694580078125</v>
      </c>
      <c r="W26" s="44">
        <v>0.105694580078125</v>
      </c>
      <c r="X26" s="45">
        <v>26497.631225585901</v>
      </c>
    </row>
    <row r="27" spans="1:24" x14ac:dyDescent="0.3">
      <c r="A27" s="22" t="s">
        <v>792</v>
      </c>
      <c r="B27" s="33" t="s">
        <v>832</v>
      </c>
      <c r="C27" s="33" t="s">
        <v>298</v>
      </c>
      <c r="D27" s="33" t="s">
        <v>878</v>
      </c>
      <c r="E27" s="33" t="s">
        <v>879</v>
      </c>
      <c r="F27" s="24" t="s">
        <v>24</v>
      </c>
      <c r="G27" s="41" t="s">
        <v>40</v>
      </c>
      <c r="H27" s="41" t="s">
        <v>26</v>
      </c>
      <c r="I27" s="22" t="s">
        <v>984</v>
      </c>
      <c r="J27" s="23" t="s">
        <v>41</v>
      </c>
      <c r="K27" s="31" t="s">
        <v>517</v>
      </c>
      <c r="L27" s="31" t="s">
        <v>28</v>
      </c>
      <c r="M27" s="33" t="s">
        <v>70</v>
      </c>
      <c r="N27" s="3" t="s">
        <v>121</v>
      </c>
      <c r="O27" s="31" t="s">
        <v>123</v>
      </c>
      <c r="P27" s="31" t="s">
        <v>1036</v>
      </c>
      <c r="Q27" s="40" t="s">
        <v>31</v>
      </c>
      <c r="R27" s="41" t="s">
        <v>132</v>
      </c>
      <c r="S27" s="42">
        <v>250370</v>
      </c>
      <c r="T27" s="2" t="s">
        <v>32</v>
      </c>
      <c r="U27" s="43">
        <v>0</v>
      </c>
      <c r="V27" s="43">
        <v>-1</v>
      </c>
      <c r="W27" s="44">
        <v>0</v>
      </c>
      <c r="X27" s="45">
        <v>0</v>
      </c>
    </row>
    <row r="28" spans="1:24" x14ac:dyDescent="0.3">
      <c r="A28" s="22" t="s">
        <v>793</v>
      </c>
      <c r="B28" s="33" t="s">
        <v>832</v>
      </c>
      <c r="C28" s="33" t="s">
        <v>423</v>
      </c>
      <c r="D28" s="33" t="s">
        <v>880</v>
      </c>
      <c r="E28" s="33" t="s">
        <v>881</v>
      </c>
      <c r="F28" s="24" t="s">
        <v>24</v>
      </c>
      <c r="G28" s="41" t="s">
        <v>40</v>
      </c>
      <c r="H28" s="41" t="s">
        <v>26</v>
      </c>
      <c r="I28" s="22" t="s">
        <v>985</v>
      </c>
      <c r="J28" s="23" t="s">
        <v>41</v>
      </c>
      <c r="K28" s="31" t="s">
        <v>98</v>
      </c>
      <c r="L28" s="31" t="s">
        <v>47</v>
      </c>
      <c r="M28" s="33" t="s">
        <v>70</v>
      </c>
      <c r="N28" s="3" t="s">
        <v>121</v>
      </c>
      <c r="O28" s="31" t="s">
        <v>123</v>
      </c>
      <c r="P28" s="31" t="s">
        <v>761</v>
      </c>
      <c r="Q28" s="40" t="s">
        <v>45</v>
      </c>
      <c r="R28" s="41" t="s">
        <v>133</v>
      </c>
      <c r="S28" s="42">
        <v>243100</v>
      </c>
      <c r="T28" s="2" t="s">
        <v>46</v>
      </c>
      <c r="U28" s="43">
        <v>0</v>
      </c>
      <c r="V28" s="43">
        <v>-4</v>
      </c>
      <c r="W28" s="44">
        <v>0</v>
      </c>
      <c r="X28" s="45">
        <v>0</v>
      </c>
    </row>
    <row r="29" spans="1:24" x14ac:dyDescent="0.3">
      <c r="A29" s="22" t="s">
        <v>794</v>
      </c>
      <c r="B29" s="33" t="s">
        <v>849</v>
      </c>
      <c r="C29" s="33" t="s">
        <v>870</v>
      </c>
      <c r="D29" s="33" t="s">
        <v>882</v>
      </c>
      <c r="E29" s="33" t="s">
        <v>883</v>
      </c>
      <c r="F29" s="24" t="s">
        <v>24</v>
      </c>
      <c r="G29" s="41" t="s">
        <v>40</v>
      </c>
      <c r="H29" s="41" t="s">
        <v>26</v>
      </c>
      <c r="I29" s="22" t="s">
        <v>986</v>
      </c>
      <c r="J29" s="23" t="s">
        <v>41</v>
      </c>
      <c r="K29" s="31" t="s">
        <v>103</v>
      </c>
      <c r="L29" s="31" t="s">
        <v>52</v>
      </c>
      <c r="M29" s="33" t="s">
        <v>60</v>
      </c>
      <c r="N29" s="3" t="s">
        <v>36</v>
      </c>
      <c r="O29" s="31" t="s">
        <v>123</v>
      </c>
      <c r="P29" s="31" t="s">
        <v>159</v>
      </c>
      <c r="Q29" s="40" t="s">
        <v>31</v>
      </c>
      <c r="R29" s="41" t="s">
        <v>132</v>
      </c>
      <c r="S29" s="42">
        <v>240900</v>
      </c>
      <c r="T29" s="2" t="s">
        <v>46</v>
      </c>
      <c r="U29" s="43">
        <v>0</v>
      </c>
      <c r="V29" s="43">
        <v>-1</v>
      </c>
      <c r="W29" s="44">
        <v>0</v>
      </c>
      <c r="X29" s="45">
        <v>0</v>
      </c>
    </row>
    <row r="30" spans="1:24" x14ac:dyDescent="0.3">
      <c r="A30" s="22" t="s">
        <v>795</v>
      </c>
      <c r="B30" s="33" t="s">
        <v>832</v>
      </c>
      <c r="C30" s="33" t="s">
        <v>277</v>
      </c>
      <c r="D30" s="33" t="s">
        <v>884</v>
      </c>
      <c r="E30" s="33" t="s">
        <v>885</v>
      </c>
      <c r="F30" s="24" t="s">
        <v>24</v>
      </c>
      <c r="G30" s="41" t="s">
        <v>40</v>
      </c>
      <c r="H30" s="41" t="s">
        <v>26</v>
      </c>
      <c r="I30" s="22" t="s">
        <v>987</v>
      </c>
      <c r="J30" s="23" t="s">
        <v>27</v>
      </c>
      <c r="K30" s="31" t="s">
        <v>95</v>
      </c>
      <c r="L30" s="31" t="s">
        <v>51</v>
      </c>
      <c r="M30" s="33" t="s">
        <v>43</v>
      </c>
      <c r="N30" s="3" t="s">
        <v>44</v>
      </c>
      <c r="O30" s="31" t="s">
        <v>123</v>
      </c>
      <c r="P30" s="31" t="s">
        <v>1037</v>
      </c>
      <c r="Q30" s="40" t="s">
        <v>55</v>
      </c>
      <c r="R30" s="41" t="s">
        <v>133</v>
      </c>
      <c r="S30" s="42">
        <v>240900</v>
      </c>
      <c r="T30" s="2" t="s">
        <v>46</v>
      </c>
      <c r="U30" s="43">
        <v>0</v>
      </c>
      <c r="V30" s="43">
        <v>-4</v>
      </c>
      <c r="W30" s="44">
        <v>0</v>
      </c>
      <c r="X30" s="45">
        <v>0</v>
      </c>
    </row>
    <row r="31" spans="1:24" x14ac:dyDescent="0.3">
      <c r="A31" s="22" t="s">
        <v>796</v>
      </c>
      <c r="B31" s="33" t="s">
        <v>849</v>
      </c>
      <c r="C31" s="33" t="s">
        <v>870</v>
      </c>
      <c r="D31" s="33" t="s">
        <v>886</v>
      </c>
      <c r="E31" s="33" t="s">
        <v>887</v>
      </c>
      <c r="F31" s="24" t="s">
        <v>24</v>
      </c>
      <c r="G31" s="41" t="s">
        <v>40</v>
      </c>
      <c r="H31" s="41" t="s">
        <v>26</v>
      </c>
      <c r="I31" s="22" t="s">
        <v>988</v>
      </c>
      <c r="J31" s="23" t="s">
        <v>41</v>
      </c>
      <c r="K31" s="31" t="s">
        <v>98</v>
      </c>
      <c r="L31" s="31" t="s">
        <v>526</v>
      </c>
      <c r="M31" s="33" t="s">
        <v>50</v>
      </c>
      <c r="N31" s="3" t="s">
        <v>36</v>
      </c>
      <c r="O31" s="31" t="s">
        <v>123</v>
      </c>
      <c r="P31" s="31" t="s">
        <v>1038</v>
      </c>
      <c r="Q31" s="40" t="s">
        <v>31</v>
      </c>
      <c r="R31" s="41" t="s">
        <v>132</v>
      </c>
      <c r="S31" s="42">
        <v>239300</v>
      </c>
      <c r="T31" s="2" t="s">
        <v>32</v>
      </c>
      <c r="U31" s="43">
        <v>0</v>
      </c>
      <c r="V31" s="43">
        <v>-1</v>
      </c>
      <c r="W31" s="44">
        <v>0</v>
      </c>
      <c r="X31" s="45">
        <v>0</v>
      </c>
    </row>
    <row r="32" spans="1:24" x14ac:dyDescent="0.3">
      <c r="A32" s="22" t="s">
        <v>797</v>
      </c>
      <c r="B32" s="33" t="s">
        <v>832</v>
      </c>
      <c r="C32" s="33" t="s">
        <v>423</v>
      </c>
      <c r="D32" s="33" t="s">
        <v>888</v>
      </c>
      <c r="E32" s="33" t="s">
        <v>889</v>
      </c>
      <c r="F32" s="24" t="s">
        <v>24</v>
      </c>
      <c r="G32" s="41" t="s">
        <v>40</v>
      </c>
      <c r="H32" s="41" t="s">
        <v>26</v>
      </c>
      <c r="I32" s="22" t="s">
        <v>989</v>
      </c>
      <c r="J32" s="23" t="s">
        <v>41</v>
      </c>
      <c r="K32" s="31" t="s">
        <v>138</v>
      </c>
      <c r="L32" s="31" t="s">
        <v>38</v>
      </c>
      <c r="M32" s="33" t="s">
        <v>50</v>
      </c>
      <c r="N32" s="3" t="s">
        <v>36</v>
      </c>
      <c r="O32" s="31" t="s">
        <v>123</v>
      </c>
      <c r="P32" s="31" t="s">
        <v>193</v>
      </c>
      <c r="Q32" s="40" t="s">
        <v>31</v>
      </c>
      <c r="R32" s="41" t="s">
        <v>132</v>
      </c>
      <c r="S32" s="42">
        <v>231700</v>
      </c>
      <c r="T32" s="2" t="s">
        <v>46</v>
      </c>
      <c r="U32" s="43">
        <v>0</v>
      </c>
      <c r="V32" s="43">
        <v>-1</v>
      </c>
      <c r="W32" s="44">
        <v>0</v>
      </c>
      <c r="X32" s="45">
        <v>0</v>
      </c>
    </row>
    <row r="33" spans="1:24" x14ac:dyDescent="0.3">
      <c r="A33" s="22" t="s">
        <v>798</v>
      </c>
      <c r="B33" s="33" t="s">
        <v>832</v>
      </c>
      <c r="C33" s="33" t="s">
        <v>890</v>
      </c>
      <c r="D33" s="33" t="s">
        <v>891</v>
      </c>
      <c r="E33" s="33" t="s">
        <v>892</v>
      </c>
      <c r="F33" s="24" t="s">
        <v>24</v>
      </c>
      <c r="G33" s="41" t="s">
        <v>40</v>
      </c>
      <c r="H33" s="41" t="s">
        <v>26</v>
      </c>
      <c r="I33" s="22" t="s">
        <v>990</v>
      </c>
      <c r="J33" s="23" t="s">
        <v>41</v>
      </c>
      <c r="K33" s="31" t="s">
        <v>518</v>
      </c>
      <c r="L33" s="31" t="s">
        <v>28</v>
      </c>
      <c r="M33" s="33" t="s">
        <v>70</v>
      </c>
      <c r="N33" s="3" t="s">
        <v>121</v>
      </c>
      <c r="O33" s="31" t="s">
        <v>123</v>
      </c>
      <c r="P33" s="31" t="s">
        <v>1039</v>
      </c>
      <c r="Q33" s="40" t="s">
        <v>55</v>
      </c>
      <c r="R33" s="41" t="s">
        <v>168</v>
      </c>
      <c r="S33" s="42">
        <v>209700</v>
      </c>
      <c r="T33" s="2" t="s">
        <v>46</v>
      </c>
      <c r="U33" s="43">
        <v>1</v>
      </c>
      <c r="V33" s="43">
        <v>-2</v>
      </c>
      <c r="W33" s="44">
        <v>0</v>
      </c>
      <c r="X33" s="45">
        <v>0</v>
      </c>
    </row>
    <row r="34" spans="1:24" x14ac:dyDescent="0.3">
      <c r="A34" s="22" t="s">
        <v>799</v>
      </c>
      <c r="B34" s="33" t="s">
        <v>832</v>
      </c>
      <c r="C34" s="33" t="s">
        <v>837</v>
      </c>
      <c r="D34" s="33" t="s">
        <v>893</v>
      </c>
      <c r="E34" s="33" t="s">
        <v>894</v>
      </c>
      <c r="F34" s="24" t="s">
        <v>24</v>
      </c>
      <c r="G34" s="41" t="s">
        <v>33</v>
      </c>
      <c r="H34" s="41" t="s">
        <v>26</v>
      </c>
      <c r="I34" s="22" t="s">
        <v>991</v>
      </c>
      <c r="J34" s="23" t="s">
        <v>41</v>
      </c>
      <c r="K34" s="31" t="s">
        <v>110</v>
      </c>
      <c r="L34" s="31" t="s">
        <v>52</v>
      </c>
      <c r="M34" s="33" t="s">
        <v>35</v>
      </c>
      <c r="N34" s="3" t="s">
        <v>122</v>
      </c>
      <c r="O34" s="31" t="s">
        <v>123</v>
      </c>
      <c r="P34" s="31" t="s">
        <v>1040</v>
      </c>
      <c r="Q34" s="40" t="s">
        <v>31</v>
      </c>
      <c r="R34" s="41" t="s">
        <v>132</v>
      </c>
      <c r="S34" s="42">
        <v>206850</v>
      </c>
      <c r="T34" s="2" t="s">
        <v>32</v>
      </c>
      <c r="U34" s="43">
        <v>3.1</v>
      </c>
      <c r="V34" s="43">
        <v>2.0999999046325599</v>
      </c>
      <c r="W34" s="44">
        <v>0.14299999713897699</v>
      </c>
      <c r="X34" s="45">
        <v>29579.549408197399</v>
      </c>
    </row>
    <row r="35" spans="1:24" x14ac:dyDescent="0.3">
      <c r="A35" s="22" t="s">
        <v>800</v>
      </c>
      <c r="B35" s="33" t="s">
        <v>832</v>
      </c>
      <c r="C35" s="33" t="s">
        <v>865</v>
      </c>
      <c r="D35" s="33" t="s">
        <v>895</v>
      </c>
      <c r="E35" s="33" t="s">
        <v>896</v>
      </c>
      <c r="F35" s="24" t="s">
        <v>24</v>
      </c>
      <c r="G35" s="41" t="s">
        <v>40</v>
      </c>
      <c r="H35" s="41" t="s">
        <v>26</v>
      </c>
      <c r="I35" s="22" t="s">
        <v>992</v>
      </c>
      <c r="J35" s="23" t="s">
        <v>41</v>
      </c>
      <c r="K35" s="31" t="s">
        <v>103</v>
      </c>
      <c r="L35" s="31" t="s">
        <v>28</v>
      </c>
      <c r="M35" s="33" t="s">
        <v>54</v>
      </c>
      <c r="N35" s="3" t="s">
        <v>36</v>
      </c>
      <c r="O35" s="31" t="s">
        <v>123</v>
      </c>
      <c r="P35" s="31" t="s">
        <v>1041</v>
      </c>
      <c r="Q35" s="40" t="s">
        <v>31</v>
      </c>
      <c r="R35" s="41" t="s">
        <v>132</v>
      </c>
      <c r="S35" s="42">
        <v>204600</v>
      </c>
      <c r="T35" s="2" t="s">
        <v>46</v>
      </c>
      <c r="U35" s="43">
        <v>1</v>
      </c>
      <c r="V35" s="43">
        <v>0</v>
      </c>
      <c r="W35" s="44">
        <v>0.01</v>
      </c>
      <c r="X35" s="45">
        <v>2046</v>
      </c>
    </row>
    <row r="36" spans="1:24" x14ac:dyDescent="0.3">
      <c r="A36" s="22" t="s">
        <v>801</v>
      </c>
      <c r="B36" s="33" t="s">
        <v>836</v>
      </c>
      <c r="C36" s="33" t="s">
        <v>837</v>
      </c>
      <c r="D36" s="33" t="s">
        <v>897</v>
      </c>
      <c r="E36" s="33" t="s">
        <v>898</v>
      </c>
      <c r="F36" s="24" t="s">
        <v>24</v>
      </c>
      <c r="G36" s="41" t="s">
        <v>33</v>
      </c>
      <c r="H36" s="41" t="s">
        <v>26</v>
      </c>
      <c r="I36" s="22" t="s">
        <v>993</v>
      </c>
      <c r="J36" s="23" t="s">
        <v>37</v>
      </c>
      <c r="K36" s="31" t="s">
        <v>93</v>
      </c>
      <c r="L36" s="31"/>
      <c r="M36" s="33" t="s">
        <v>72</v>
      </c>
      <c r="N36" s="3" t="s">
        <v>119</v>
      </c>
      <c r="O36" s="31" t="s">
        <v>123</v>
      </c>
      <c r="P36" s="31" t="s">
        <v>1042</v>
      </c>
      <c r="Q36" s="40" t="s">
        <v>31</v>
      </c>
      <c r="R36" s="41" t="s">
        <v>132</v>
      </c>
      <c r="S36" s="42">
        <v>190170</v>
      </c>
      <c r="T36" s="2" t="s">
        <v>32</v>
      </c>
      <c r="U36" s="43">
        <v>0.3</v>
      </c>
      <c r="V36" s="43">
        <v>-0.69999998807907104</v>
      </c>
      <c r="W36" s="44">
        <v>0</v>
      </c>
      <c r="X36" s="45">
        <v>0</v>
      </c>
    </row>
    <row r="37" spans="1:24" x14ac:dyDescent="0.3">
      <c r="A37" s="22" t="s">
        <v>802</v>
      </c>
      <c r="B37" s="33" t="s">
        <v>832</v>
      </c>
      <c r="C37" s="33" t="s">
        <v>899</v>
      </c>
      <c r="D37" s="33" t="s">
        <v>900</v>
      </c>
      <c r="E37" s="33" t="s">
        <v>901</v>
      </c>
      <c r="F37" s="24" t="s">
        <v>24</v>
      </c>
      <c r="G37" s="41" t="s">
        <v>40</v>
      </c>
      <c r="H37" s="41" t="s">
        <v>26</v>
      </c>
      <c r="I37" s="22" t="s">
        <v>994</v>
      </c>
      <c r="J37" s="23" t="s">
        <v>27</v>
      </c>
      <c r="K37" s="31" t="s">
        <v>112</v>
      </c>
      <c r="L37" s="31" t="s">
        <v>28</v>
      </c>
      <c r="M37" s="33" t="s">
        <v>70</v>
      </c>
      <c r="N37" s="3" t="s">
        <v>121</v>
      </c>
      <c r="O37" s="31" t="s">
        <v>123</v>
      </c>
      <c r="P37" s="31" t="s">
        <v>1043</v>
      </c>
      <c r="Q37" s="40" t="s">
        <v>31</v>
      </c>
      <c r="R37" s="41" t="s">
        <v>132</v>
      </c>
      <c r="S37" s="42">
        <v>180670</v>
      </c>
      <c r="T37" s="2" t="s">
        <v>32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3">
      <c r="A38" s="22" t="s">
        <v>803</v>
      </c>
      <c r="B38" s="33" t="s">
        <v>849</v>
      </c>
      <c r="C38" s="33" t="s">
        <v>870</v>
      </c>
      <c r="D38" s="33" t="s">
        <v>902</v>
      </c>
      <c r="E38" s="33" t="s">
        <v>903</v>
      </c>
      <c r="F38" s="24" t="s">
        <v>24</v>
      </c>
      <c r="G38" s="41" t="s">
        <v>40</v>
      </c>
      <c r="H38" s="41" t="s">
        <v>26</v>
      </c>
      <c r="I38" s="22" t="s">
        <v>995</v>
      </c>
      <c r="J38" s="23" t="s">
        <v>41</v>
      </c>
      <c r="K38" s="31" t="s">
        <v>147</v>
      </c>
      <c r="L38" s="31" t="s">
        <v>61</v>
      </c>
      <c r="M38" s="33" t="s">
        <v>43</v>
      </c>
      <c r="N38" s="3" t="s">
        <v>44</v>
      </c>
      <c r="O38" s="31" t="s">
        <v>123</v>
      </c>
      <c r="P38" s="31" t="s">
        <v>1044</v>
      </c>
      <c r="Q38" s="40" t="s">
        <v>55</v>
      </c>
      <c r="R38" s="41" t="s">
        <v>168</v>
      </c>
      <c r="S38" s="42">
        <v>176300</v>
      </c>
      <c r="T38" s="2" t="s">
        <v>46</v>
      </c>
      <c r="U38" s="43">
        <v>0</v>
      </c>
      <c r="V38" s="43">
        <v>-3</v>
      </c>
      <c r="W38" s="44">
        <v>0</v>
      </c>
      <c r="X38" s="45">
        <v>0</v>
      </c>
    </row>
    <row r="39" spans="1:24" x14ac:dyDescent="0.3">
      <c r="A39" s="22" t="s">
        <v>804</v>
      </c>
      <c r="B39" s="33" t="s">
        <v>832</v>
      </c>
      <c r="C39" s="33" t="s">
        <v>842</v>
      </c>
      <c r="D39" s="33" t="s">
        <v>904</v>
      </c>
      <c r="E39" s="33" t="s">
        <v>905</v>
      </c>
      <c r="F39" s="24" t="s">
        <v>24</v>
      </c>
      <c r="G39" s="41" t="s">
        <v>33</v>
      </c>
      <c r="H39" s="41" t="s">
        <v>26</v>
      </c>
      <c r="I39" s="22" t="s">
        <v>996</v>
      </c>
      <c r="J39" s="23" t="s">
        <v>27</v>
      </c>
      <c r="K39" s="31" t="s">
        <v>100</v>
      </c>
      <c r="L39" s="31" t="s">
        <v>61</v>
      </c>
      <c r="M39" s="33" t="s">
        <v>43</v>
      </c>
      <c r="N39" s="3" t="s">
        <v>44</v>
      </c>
      <c r="O39" s="31" t="s">
        <v>123</v>
      </c>
      <c r="P39" s="31" t="s">
        <v>1045</v>
      </c>
      <c r="Q39" s="40" t="s">
        <v>55</v>
      </c>
      <c r="R39" s="41" t="s">
        <v>133</v>
      </c>
      <c r="S39" s="42">
        <v>176100</v>
      </c>
      <c r="T39" s="2" t="s">
        <v>46</v>
      </c>
      <c r="U39" s="43">
        <v>0</v>
      </c>
      <c r="V39" s="43">
        <v>-4</v>
      </c>
      <c r="W39" s="44">
        <v>0</v>
      </c>
      <c r="X39" s="45">
        <v>0</v>
      </c>
    </row>
    <row r="40" spans="1:24" x14ac:dyDescent="0.3">
      <c r="A40" s="22" t="s">
        <v>805</v>
      </c>
      <c r="B40" s="33" t="s">
        <v>832</v>
      </c>
      <c r="C40" s="33" t="s">
        <v>906</v>
      </c>
      <c r="D40" s="33" t="s">
        <v>907</v>
      </c>
      <c r="E40" s="33" t="s">
        <v>908</v>
      </c>
      <c r="F40" s="24" t="s">
        <v>24</v>
      </c>
      <c r="G40" s="41" t="s">
        <v>40</v>
      </c>
      <c r="H40" s="41" t="s">
        <v>26</v>
      </c>
      <c r="I40" s="22" t="s">
        <v>997</v>
      </c>
      <c r="J40" s="23" t="s">
        <v>37</v>
      </c>
      <c r="K40" s="31" t="s">
        <v>93</v>
      </c>
      <c r="L40" s="31"/>
      <c r="M40" s="33" t="s">
        <v>60</v>
      </c>
      <c r="N40" s="3" t="s">
        <v>36</v>
      </c>
      <c r="O40" s="31" t="s">
        <v>123</v>
      </c>
      <c r="P40" s="31" t="s">
        <v>531</v>
      </c>
      <c r="Q40" s="40" t="s">
        <v>31</v>
      </c>
      <c r="R40" s="41" t="s">
        <v>132</v>
      </c>
      <c r="S40" s="42">
        <v>174410</v>
      </c>
      <c r="T40" s="2" t="s">
        <v>134</v>
      </c>
      <c r="U40" s="43">
        <v>0</v>
      </c>
      <c r="V40" s="43">
        <v>-1</v>
      </c>
      <c r="W40" s="44">
        <v>0</v>
      </c>
      <c r="X40" s="45">
        <v>0</v>
      </c>
    </row>
    <row r="41" spans="1:24" x14ac:dyDescent="0.3">
      <c r="A41" s="22" t="s">
        <v>806</v>
      </c>
      <c r="B41" s="33" t="s">
        <v>832</v>
      </c>
      <c r="C41" s="33" t="s">
        <v>296</v>
      </c>
      <c r="D41" s="33" t="s">
        <v>909</v>
      </c>
      <c r="E41" s="33" t="s">
        <v>910</v>
      </c>
      <c r="F41" s="24" t="s">
        <v>24</v>
      </c>
      <c r="G41" s="41" t="s">
        <v>40</v>
      </c>
      <c r="H41" s="41" t="s">
        <v>26</v>
      </c>
      <c r="I41" s="22" t="s">
        <v>998</v>
      </c>
      <c r="J41" s="23" t="s">
        <v>27</v>
      </c>
      <c r="K41" s="31" t="s">
        <v>112</v>
      </c>
      <c r="L41" s="31" t="s">
        <v>47</v>
      </c>
      <c r="M41" s="33" t="s">
        <v>43</v>
      </c>
      <c r="N41" s="3" t="s">
        <v>44</v>
      </c>
      <c r="O41" s="31" t="s">
        <v>123</v>
      </c>
      <c r="P41" s="31" t="s">
        <v>1046</v>
      </c>
      <c r="Q41" s="40" t="s">
        <v>55</v>
      </c>
      <c r="R41" s="41" t="s">
        <v>133</v>
      </c>
      <c r="S41" s="42">
        <v>172800</v>
      </c>
      <c r="T41" s="2" t="s">
        <v>46</v>
      </c>
      <c r="U41" s="43">
        <v>0</v>
      </c>
      <c r="V41" s="43">
        <v>-4</v>
      </c>
      <c r="W41" s="44">
        <v>0</v>
      </c>
      <c r="X41" s="45">
        <v>0</v>
      </c>
    </row>
    <row r="42" spans="1:24" x14ac:dyDescent="0.3">
      <c r="A42" s="22" t="s">
        <v>807</v>
      </c>
      <c r="B42" s="33" t="s">
        <v>836</v>
      </c>
      <c r="C42" s="33" t="s">
        <v>837</v>
      </c>
      <c r="D42" s="33" t="s">
        <v>911</v>
      </c>
      <c r="E42" s="33" t="s">
        <v>912</v>
      </c>
      <c r="F42" s="24" t="s">
        <v>24</v>
      </c>
      <c r="G42" s="41" t="s">
        <v>33</v>
      </c>
      <c r="H42" s="41" t="s">
        <v>69</v>
      </c>
      <c r="I42" s="22" t="s">
        <v>71</v>
      </c>
      <c r="J42" s="23" t="s">
        <v>37</v>
      </c>
      <c r="K42" s="31" t="s">
        <v>93</v>
      </c>
      <c r="L42" s="31"/>
      <c r="M42" s="33" t="s">
        <v>72</v>
      </c>
      <c r="N42" s="3" t="s">
        <v>119</v>
      </c>
      <c r="O42" s="31" t="s">
        <v>123</v>
      </c>
      <c r="P42" s="31" t="s">
        <v>1047</v>
      </c>
      <c r="Q42" s="40" t="s">
        <v>31</v>
      </c>
      <c r="R42" s="41" t="s">
        <v>132</v>
      </c>
      <c r="S42" s="42">
        <v>167840</v>
      </c>
      <c r="T42" s="2" t="s">
        <v>32</v>
      </c>
      <c r="U42" s="43">
        <v>2.4</v>
      </c>
      <c r="V42" s="43">
        <v>1.4000000953674301</v>
      </c>
      <c r="W42" s="44">
        <v>5.8000001907348595E-2</v>
      </c>
      <c r="X42" s="45">
        <v>9734.7203201293905</v>
      </c>
    </row>
    <row r="43" spans="1:24" x14ac:dyDescent="0.3">
      <c r="A43" s="22" t="s">
        <v>808</v>
      </c>
      <c r="B43" s="33" t="s">
        <v>832</v>
      </c>
      <c r="C43" s="33" t="s">
        <v>842</v>
      </c>
      <c r="D43" s="33" t="s">
        <v>913</v>
      </c>
      <c r="E43" s="33" t="s">
        <v>914</v>
      </c>
      <c r="F43" s="24" t="s">
        <v>24</v>
      </c>
      <c r="G43" s="41" t="s">
        <v>33</v>
      </c>
      <c r="H43" s="41" t="s">
        <v>26</v>
      </c>
      <c r="I43" s="22" t="s">
        <v>999</v>
      </c>
      <c r="J43" s="23" t="s">
        <v>41</v>
      </c>
      <c r="K43" s="31" t="s">
        <v>138</v>
      </c>
      <c r="L43" s="31" t="s">
        <v>28</v>
      </c>
      <c r="M43" s="33" t="s">
        <v>50</v>
      </c>
      <c r="N43" s="3" t="s">
        <v>36</v>
      </c>
      <c r="O43" s="31" t="s">
        <v>123</v>
      </c>
      <c r="P43" s="31" t="s">
        <v>1048</v>
      </c>
      <c r="Q43" s="40" t="s">
        <v>31</v>
      </c>
      <c r="R43" s="41" t="s">
        <v>132</v>
      </c>
      <c r="S43" s="42">
        <v>164700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3">
      <c r="A44" s="22" t="s">
        <v>809</v>
      </c>
      <c r="B44" s="33" t="s">
        <v>849</v>
      </c>
      <c r="C44" s="33" t="s">
        <v>833</v>
      </c>
      <c r="D44" s="33" t="s">
        <v>915</v>
      </c>
      <c r="E44" s="33" t="s">
        <v>916</v>
      </c>
      <c r="F44" s="24" t="s">
        <v>24</v>
      </c>
      <c r="G44" s="41" t="s">
        <v>40</v>
      </c>
      <c r="H44" s="41" t="s">
        <v>26</v>
      </c>
      <c r="I44" s="22" t="s">
        <v>1000</v>
      </c>
      <c r="J44" s="23" t="s">
        <v>27</v>
      </c>
      <c r="K44" s="31" t="s">
        <v>137</v>
      </c>
      <c r="L44" s="31" t="s">
        <v>183</v>
      </c>
      <c r="M44" s="33" t="s">
        <v>48</v>
      </c>
      <c r="N44" s="3" t="s">
        <v>36</v>
      </c>
      <c r="O44" s="31" t="s">
        <v>123</v>
      </c>
      <c r="P44" s="31" t="s">
        <v>534</v>
      </c>
      <c r="Q44" s="40" t="s">
        <v>31</v>
      </c>
      <c r="R44" s="41" t="s">
        <v>132</v>
      </c>
      <c r="S44" s="42">
        <v>160100</v>
      </c>
      <c r="T44" s="2" t="s">
        <v>46</v>
      </c>
      <c r="U44" s="43">
        <v>8</v>
      </c>
      <c r="V44" s="43">
        <v>7</v>
      </c>
      <c r="W44" s="44">
        <v>0.19</v>
      </c>
      <c r="X44" s="45">
        <v>30419</v>
      </c>
    </row>
    <row r="45" spans="1:24" x14ac:dyDescent="0.3">
      <c r="A45" s="22" t="s">
        <v>810</v>
      </c>
      <c r="B45" s="33" t="s">
        <v>832</v>
      </c>
      <c r="C45" s="33" t="s">
        <v>837</v>
      </c>
      <c r="D45" s="33" t="s">
        <v>917</v>
      </c>
      <c r="E45" s="33" t="s">
        <v>918</v>
      </c>
      <c r="F45" s="24" t="s">
        <v>24</v>
      </c>
      <c r="G45" s="41" t="s">
        <v>33</v>
      </c>
      <c r="H45" s="41" t="s">
        <v>26</v>
      </c>
      <c r="I45" s="22" t="s">
        <v>1001</v>
      </c>
      <c r="J45" s="23" t="s">
        <v>41</v>
      </c>
      <c r="K45" s="31" t="s">
        <v>142</v>
      </c>
      <c r="L45" s="31" t="s">
        <v>56</v>
      </c>
      <c r="M45" s="33" t="s">
        <v>35</v>
      </c>
      <c r="N45" s="3" t="s">
        <v>122</v>
      </c>
      <c r="O45" s="31" t="s">
        <v>123</v>
      </c>
      <c r="P45" s="31" t="s">
        <v>1049</v>
      </c>
      <c r="Q45" s="40" t="s">
        <v>31</v>
      </c>
      <c r="R45" s="41" t="s">
        <v>132</v>
      </c>
      <c r="S45" s="42">
        <v>158300</v>
      </c>
      <c r="T45" s="2" t="s">
        <v>46</v>
      </c>
      <c r="U45" s="43">
        <v>0</v>
      </c>
      <c r="V45" s="43">
        <v>-1</v>
      </c>
      <c r="W45" s="44">
        <v>0</v>
      </c>
      <c r="X45" s="45">
        <v>0</v>
      </c>
    </row>
    <row r="46" spans="1:24" x14ac:dyDescent="0.3">
      <c r="A46" s="22" t="s">
        <v>811</v>
      </c>
      <c r="B46" s="33" t="s">
        <v>832</v>
      </c>
      <c r="C46" s="33" t="s">
        <v>919</v>
      </c>
      <c r="D46" s="33" t="s">
        <v>920</v>
      </c>
      <c r="E46" s="33" t="s">
        <v>921</v>
      </c>
      <c r="F46" s="24" t="s">
        <v>24</v>
      </c>
      <c r="G46" s="41" t="s">
        <v>40</v>
      </c>
      <c r="H46" s="41" t="s">
        <v>26</v>
      </c>
      <c r="I46" s="22" t="s">
        <v>1002</v>
      </c>
      <c r="J46" s="23" t="s">
        <v>27</v>
      </c>
      <c r="K46" s="31" t="s">
        <v>87</v>
      </c>
      <c r="L46" s="31" t="s">
        <v>47</v>
      </c>
      <c r="M46" s="33" t="s">
        <v>43</v>
      </c>
      <c r="N46" s="3" t="s">
        <v>44</v>
      </c>
      <c r="O46" s="31" t="s">
        <v>123</v>
      </c>
      <c r="P46" s="31" t="s">
        <v>1050</v>
      </c>
      <c r="Q46" s="40" t="s">
        <v>45</v>
      </c>
      <c r="R46" s="41" t="s">
        <v>133</v>
      </c>
      <c r="S46" s="42">
        <v>153100</v>
      </c>
      <c r="T46" s="2" t="s">
        <v>46</v>
      </c>
      <c r="U46" s="43">
        <v>0</v>
      </c>
      <c r="V46" s="43">
        <v>-4</v>
      </c>
      <c r="W46" s="44">
        <v>0</v>
      </c>
      <c r="X46" s="45">
        <v>0</v>
      </c>
    </row>
    <row r="47" spans="1:24" x14ac:dyDescent="0.3">
      <c r="A47" s="22" t="s">
        <v>812</v>
      </c>
      <c r="B47" s="33" t="s">
        <v>832</v>
      </c>
      <c r="C47" s="33" t="s">
        <v>837</v>
      </c>
      <c r="D47" s="33" t="s">
        <v>922</v>
      </c>
      <c r="E47" s="33" t="s">
        <v>923</v>
      </c>
      <c r="F47" s="24" t="s">
        <v>24</v>
      </c>
      <c r="G47" s="41" t="s">
        <v>40</v>
      </c>
      <c r="H47" s="41" t="s">
        <v>26</v>
      </c>
      <c r="I47" s="22" t="s">
        <v>1003</v>
      </c>
      <c r="J47" s="23" t="s">
        <v>41</v>
      </c>
      <c r="K47" s="31" t="s">
        <v>144</v>
      </c>
      <c r="L47" s="31" t="s">
        <v>38</v>
      </c>
      <c r="M47" s="33" t="s">
        <v>74</v>
      </c>
      <c r="N47" s="3" t="s">
        <v>44</v>
      </c>
      <c r="O47" s="31" t="s">
        <v>123</v>
      </c>
      <c r="P47" s="31" t="s">
        <v>1051</v>
      </c>
      <c r="Q47" s="40" t="s">
        <v>45</v>
      </c>
      <c r="R47" s="41" t="s">
        <v>133</v>
      </c>
      <c r="S47" s="42">
        <v>152300</v>
      </c>
      <c r="T47" s="2" t="s">
        <v>46</v>
      </c>
      <c r="U47" s="43">
        <v>0</v>
      </c>
      <c r="V47" s="43">
        <v>-4</v>
      </c>
      <c r="W47" s="44">
        <v>0</v>
      </c>
      <c r="X47" s="45">
        <v>0</v>
      </c>
    </row>
    <row r="48" spans="1:24" x14ac:dyDescent="0.3">
      <c r="A48" s="22" t="s">
        <v>813</v>
      </c>
      <c r="B48" s="33" t="s">
        <v>832</v>
      </c>
      <c r="C48" s="33" t="s">
        <v>635</v>
      </c>
      <c r="D48" s="33" t="s">
        <v>924</v>
      </c>
      <c r="E48" s="33" t="s">
        <v>925</v>
      </c>
      <c r="F48" s="24" t="s">
        <v>24</v>
      </c>
      <c r="G48" s="41" t="s">
        <v>40</v>
      </c>
      <c r="H48" s="41" t="s">
        <v>26</v>
      </c>
      <c r="I48" s="22" t="s">
        <v>980</v>
      </c>
      <c r="J48" s="23" t="s">
        <v>41</v>
      </c>
      <c r="K48" s="31" t="s">
        <v>177</v>
      </c>
      <c r="L48" s="31" t="s">
        <v>56</v>
      </c>
      <c r="M48" s="33" t="s">
        <v>157</v>
      </c>
      <c r="N48" s="3" t="s">
        <v>122</v>
      </c>
      <c r="O48" s="31" t="s">
        <v>123</v>
      </c>
      <c r="P48" s="31" t="s">
        <v>1052</v>
      </c>
      <c r="Q48" s="40" t="s">
        <v>31</v>
      </c>
      <c r="R48" s="41" t="s">
        <v>132</v>
      </c>
      <c r="S48" s="42">
        <v>146500</v>
      </c>
      <c r="T48" s="2" t="s">
        <v>46</v>
      </c>
      <c r="U48" s="43">
        <v>7</v>
      </c>
      <c r="V48" s="43">
        <v>6</v>
      </c>
      <c r="W48" s="44">
        <v>0.5</v>
      </c>
      <c r="X48" s="45">
        <v>73250</v>
      </c>
    </row>
    <row r="49" spans="1:24" x14ac:dyDescent="0.3">
      <c r="A49" s="22" t="s">
        <v>814</v>
      </c>
      <c r="B49" s="33" t="s">
        <v>849</v>
      </c>
      <c r="C49" s="33" t="s">
        <v>870</v>
      </c>
      <c r="D49" s="33" t="s">
        <v>926</v>
      </c>
      <c r="E49" s="33" t="s">
        <v>927</v>
      </c>
      <c r="F49" s="24" t="s">
        <v>24</v>
      </c>
      <c r="G49" s="41" t="s">
        <v>40</v>
      </c>
      <c r="H49" s="41" t="s">
        <v>26</v>
      </c>
      <c r="I49" s="22" t="s">
        <v>1004</v>
      </c>
      <c r="J49" s="23" t="s">
        <v>27</v>
      </c>
      <c r="K49" s="31" t="s">
        <v>101</v>
      </c>
      <c r="L49" s="31" t="s">
        <v>53</v>
      </c>
      <c r="M49" s="33" t="s">
        <v>43</v>
      </c>
      <c r="N49" s="3" t="s">
        <v>44</v>
      </c>
      <c r="O49" s="31" t="s">
        <v>123</v>
      </c>
      <c r="P49" s="31" t="s">
        <v>151</v>
      </c>
      <c r="Q49" s="40" t="s">
        <v>55</v>
      </c>
      <c r="R49" s="41" t="s">
        <v>133</v>
      </c>
      <c r="S49" s="42">
        <v>144500</v>
      </c>
      <c r="T49" s="2" t="s">
        <v>46</v>
      </c>
      <c r="U49" s="43">
        <v>0</v>
      </c>
      <c r="V49" s="43">
        <v>-4</v>
      </c>
      <c r="W49" s="44">
        <v>0</v>
      </c>
      <c r="X49" s="45">
        <v>0</v>
      </c>
    </row>
    <row r="50" spans="1:24" x14ac:dyDescent="0.3">
      <c r="A50" s="22" t="s">
        <v>815</v>
      </c>
      <c r="B50" s="33" t="s">
        <v>832</v>
      </c>
      <c r="C50" s="33" t="s">
        <v>928</v>
      </c>
      <c r="D50" s="33" t="s">
        <v>929</v>
      </c>
      <c r="E50" s="33" t="s">
        <v>930</v>
      </c>
      <c r="F50" s="24" t="s">
        <v>24</v>
      </c>
      <c r="G50" s="41" t="s">
        <v>40</v>
      </c>
      <c r="H50" s="41" t="s">
        <v>26</v>
      </c>
      <c r="I50" s="22"/>
      <c r="J50" s="23" t="s">
        <v>37</v>
      </c>
      <c r="K50" s="31" t="s">
        <v>93</v>
      </c>
      <c r="L50" s="31"/>
      <c r="M50" s="33" t="s">
        <v>29</v>
      </c>
      <c r="N50" s="3" t="s">
        <v>120</v>
      </c>
      <c r="O50" s="31" t="s">
        <v>123</v>
      </c>
      <c r="P50" s="31" t="s">
        <v>130</v>
      </c>
      <c r="Q50" s="40" t="s">
        <v>1065</v>
      </c>
      <c r="R50" s="41" t="s">
        <v>1066</v>
      </c>
      <c r="S50" s="42">
        <v>142430</v>
      </c>
      <c r="T50" s="2" t="s">
        <v>134</v>
      </c>
      <c r="U50" s="43">
        <v>0</v>
      </c>
      <c r="V50" s="43">
        <v>-2</v>
      </c>
      <c r="W50" s="44">
        <v>0</v>
      </c>
      <c r="X50" s="45">
        <v>0</v>
      </c>
    </row>
    <row r="51" spans="1:24" x14ac:dyDescent="0.3">
      <c r="A51" s="22" t="s">
        <v>816</v>
      </c>
      <c r="B51" s="33" t="s">
        <v>836</v>
      </c>
      <c r="C51" s="33" t="s">
        <v>837</v>
      </c>
      <c r="D51" s="33" t="s">
        <v>931</v>
      </c>
      <c r="E51" s="33" t="s">
        <v>932</v>
      </c>
      <c r="F51" s="24" t="s">
        <v>24</v>
      </c>
      <c r="G51" s="41" t="s">
        <v>33</v>
      </c>
      <c r="H51" s="41" t="s">
        <v>26</v>
      </c>
      <c r="I51" s="22" t="s">
        <v>1005</v>
      </c>
      <c r="J51" s="23" t="s">
        <v>41</v>
      </c>
      <c r="K51" s="31" t="s">
        <v>521</v>
      </c>
      <c r="L51" s="31" t="s">
        <v>28</v>
      </c>
      <c r="M51" s="33" t="s">
        <v>29</v>
      </c>
      <c r="N51" s="3" t="s">
        <v>120</v>
      </c>
      <c r="O51" s="31" t="s">
        <v>123</v>
      </c>
      <c r="P51" s="31" t="s">
        <v>1053</v>
      </c>
      <c r="Q51" s="40" t="s">
        <v>31</v>
      </c>
      <c r="R51" s="41" t="s">
        <v>132</v>
      </c>
      <c r="S51" s="42">
        <v>141300</v>
      </c>
      <c r="T51" s="2" t="s">
        <v>46</v>
      </c>
      <c r="U51" s="43">
        <v>0</v>
      </c>
      <c r="V51" s="43">
        <v>-1</v>
      </c>
      <c r="W51" s="44">
        <v>0</v>
      </c>
      <c r="X51" s="45">
        <v>0</v>
      </c>
    </row>
    <row r="52" spans="1:24" x14ac:dyDescent="0.3">
      <c r="A52" s="22" t="s">
        <v>817</v>
      </c>
      <c r="B52" s="33" t="s">
        <v>832</v>
      </c>
      <c r="C52" s="33" t="s">
        <v>933</v>
      </c>
      <c r="D52" s="33" t="s">
        <v>934</v>
      </c>
      <c r="E52" s="33" t="s">
        <v>935</v>
      </c>
      <c r="F52" s="24" t="s">
        <v>24</v>
      </c>
      <c r="G52" s="41" t="s">
        <v>40</v>
      </c>
      <c r="H52" s="41" t="s">
        <v>26</v>
      </c>
      <c r="I52" s="22" t="s">
        <v>1006</v>
      </c>
      <c r="J52" s="23" t="s">
        <v>27</v>
      </c>
      <c r="K52" s="31" t="s">
        <v>151</v>
      </c>
      <c r="L52" s="31" t="s">
        <v>61</v>
      </c>
      <c r="M52" s="33" t="s">
        <v>43</v>
      </c>
      <c r="N52" s="3" t="s">
        <v>44</v>
      </c>
      <c r="O52" s="31" t="s">
        <v>123</v>
      </c>
      <c r="P52" s="31" t="s">
        <v>1054</v>
      </c>
      <c r="Q52" s="40" t="s">
        <v>55</v>
      </c>
      <c r="R52" s="41" t="s">
        <v>133</v>
      </c>
      <c r="S52" s="42">
        <v>139200</v>
      </c>
      <c r="T52" s="2" t="s">
        <v>46</v>
      </c>
      <c r="U52" s="43">
        <v>8</v>
      </c>
      <c r="V52" s="43">
        <v>4</v>
      </c>
      <c r="W52" s="44">
        <v>0.47</v>
      </c>
      <c r="X52" s="45">
        <v>65423.999999999898</v>
      </c>
    </row>
    <row r="53" spans="1:24" x14ac:dyDescent="0.3">
      <c r="A53" s="22" t="s">
        <v>818</v>
      </c>
      <c r="B53" s="33" t="s">
        <v>832</v>
      </c>
      <c r="C53" s="33" t="s">
        <v>936</v>
      </c>
      <c r="D53" s="33" t="s">
        <v>937</v>
      </c>
      <c r="E53" s="33" t="s">
        <v>938</v>
      </c>
      <c r="F53" s="24" t="s">
        <v>24</v>
      </c>
      <c r="G53" s="41" t="s">
        <v>40</v>
      </c>
      <c r="H53" s="41" t="s">
        <v>26</v>
      </c>
      <c r="I53" s="22" t="s">
        <v>1007</v>
      </c>
      <c r="J53" s="23" t="s">
        <v>41</v>
      </c>
      <c r="K53" s="31" t="s">
        <v>519</v>
      </c>
      <c r="L53" s="31" t="s">
        <v>34</v>
      </c>
      <c r="M53" s="33" t="s">
        <v>157</v>
      </c>
      <c r="N53" s="3" t="s">
        <v>122</v>
      </c>
      <c r="O53" s="31" t="s">
        <v>123</v>
      </c>
      <c r="P53" s="31" t="s">
        <v>1055</v>
      </c>
      <c r="Q53" s="40" t="s">
        <v>31</v>
      </c>
      <c r="R53" s="41" t="s">
        <v>132</v>
      </c>
      <c r="S53" s="42">
        <v>137600</v>
      </c>
      <c r="T53" s="2" t="s">
        <v>46</v>
      </c>
      <c r="U53" s="43">
        <v>1</v>
      </c>
      <c r="V53" s="43">
        <v>0</v>
      </c>
      <c r="W53" s="44">
        <v>0</v>
      </c>
      <c r="X53" s="45">
        <v>0</v>
      </c>
    </row>
    <row r="54" spans="1:24" x14ac:dyDescent="0.3">
      <c r="A54" s="22" t="s">
        <v>819</v>
      </c>
      <c r="B54" s="33" t="s">
        <v>832</v>
      </c>
      <c r="C54" s="33" t="s">
        <v>842</v>
      </c>
      <c r="D54" s="33" t="s">
        <v>939</v>
      </c>
      <c r="E54" s="33" t="s">
        <v>940</v>
      </c>
      <c r="F54" s="24" t="s">
        <v>24</v>
      </c>
      <c r="G54" s="41" t="s">
        <v>33</v>
      </c>
      <c r="H54" s="41" t="s">
        <v>26</v>
      </c>
      <c r="I54" s="22" t="s">
        <v>1008</v>
      </c>
      <c r="J54" s="23" t="s">
        <v>27</v>
      </c>
      <c r="K54" s="31" t="s">
        <v>100</v>
      </c>
      <c r="L54" s="31" t="s">
        <v>61</v>
      </c>
      <c r="M54" s="33" t="s">
        <v>43</v>
      </c>
      <c r="N54" s="3" t="s">
        <v>44</v>
      </c>
      <c r="O54" s="31" t="s">
        <v>123</v>
      </c>
      <c r="P54" s="31" t="s">
        <v>160</v>
      </c>
      <c r="Q54" s="40" t="s">
        <v>55</v>
      </c>
      <c r="R54" s="41" t="s">
        <v>133</v>
      </c>
      <c r="S54" s="42">
        <v>135600</v>
      </c>
      <c r="T54" s="2" t="s">
        <v>46</v>
      </c>
      <c r="U54" s="43">
        <v>0.13293457</v>
      </c>
      <c r="V54" s="43">
        <v>-3.8670654296875</v>
      </c>
      <c r="W54" s="44">
        <v>0</v>
      </c>
      <c r="X54" s="45">
        <v>0</v>
      </c>
    </row>
    <row r="55" spans="1:24" x14ac:dyDescent="0.3">
      <c r="A55" s="22" t="s">
        <v>820</v>
      </c>
      <c r="B55" s="33" t="s">
        <v>832</v>
      </c>
      <c r="C55" s="33" t="s">
        <v>277</v>
      </c>
      <c r="D55" s="33" t="s">
        <v>941</v>
      </c>
      <c r="E55" s="33" t="s">
        <v>942</v>
      </c>
      <c r="F55" s="24" t="s">
        <v>24</v>
      </c>
      <c r="G55" s="41" t="s">
        <v>40</v>
      </c>
      <c r="H55" s="41" t="s">
        <v>26</v>
      </c>
      <c r="I55" s="22" t="s">
        <v>1009</v>
      </c>
      <c r="J55" s="23" t="s">
        <v>27</v>
      </c>
      <c r="K55" s="31" t="s">
        <v>140</v>
      </c>
      <c r="L55" s="31" t="s">
        <v>28</v>
      </c>
      <c r="M55" s="33" t="s">
        <v>43</v>
      </c>
      <c r="N55" s="3" t="s">
        <v>44</v>
      </c>
      <c r="O55" s="31" t="s">
        <v>123</v>
      </c>
      <c r="P55" s="31" t="s">
        <v>1056</v>
      </c>
      <c r="Q55" s="40" t="s">
        <v>55</v>
      </c>
      <c r="R55" s="41" t="s">
        <v>133</v>
      </c>
      <c r="S55" s="42">
        <v>133400</v>
      </c>
      <c r="T55" s="2" t="s">
        <v>46</v>
      </c>
      <c r="U55" s="43">
        <v>0</v>
      </c>
      <c r="V55" s="43">
        <v>-4</v>
      </c>
      <c r="W55" s="44">
        <v>0</v>
      </c>
      <c r="X55" s="45">
        <v>0</v>
      </c>
    </row>
    <row r="56" spans="1:24" x14ac:dyDescent="0.3">
      <c r="A56" s="22" t="s">
        <v>821</v>
      </c>
      <c r="B56" s="33" t="s">
        <v>832</v>
      </c>
      <c r="C56" s="33" t="s">
        <v>943</v>
      </c>
      <c r="D56" s="33" t="s">
        <v>944</v>
      </c>
      <c r="E56" s="33" t="s">
        <v>945</v>
      </c>
      <c r="F56" s="24" t="s">
        <v>24</v>
      </c>
      <c r="G56" s="41" t="s">
        <v>40</v>
      </c>
      <c r="H56" s="41" t="s">
        <v>26</v>
      </c>
      <c r="I56" s="22" t="s">
        <v>1010</v>
      </c>
      <c r="J56" s="23" t="s">
        <v>41</v>
      </c>
      <c r="K56" s="31" t="s">
        <v>99</v>
      </c>
      <c r="L56" s="31" t="s">
        <v>61</v>
      </c>
      <c r="M56" s="33" t="s">
        <v>43</v>
      </c>
      <c r="N56" s="3" t="s">
        <v>44</v>
      </c>
      <c r="O56" s="31" t="s">
        <v>124</v>
      </c>
      <c r="P56" s="31" t="s">
        <v>1057</v>
      </c>
      <c r="Q56" s="40" t="s">
        <v>55</v>
      </c>
      <c r="R56" s="41" t="s">
        <v>168</v>
      </c>
      <c r="S56" s="42">
        <v>131500</v>
      </c>
      <c r="T56" s="2" t="s">
        <v>46</v>
      </c>
      <c r="U56" s="43">
        <v>0</v>
      </c>
      <c r="V56" s="43">
        <v>-3</v>
      </c>
      <c r="W56" s="44">
        <v>0</v>
      </c>
      <c r="X56" s="45">
        <v>0</v>
      </c>
    </row>
    <row r="57" spans="1:24" x14ac:dyDescent="0.3">
      <c r="A57" s="22" t="s">
        <v>823</v>
      </c>
      <c r="B57" s="33" t="s">
        <v>832</v>
      </c>
      <c r="C57" s="33" t="s">
        <v>842</v>
      </c>
      <c r="D57" s="33" t="s">
        <v>948</v>
      </c>
      <c r="E57" s="33" t="s">
        <v>949</v>
      </c>
      <c r="F57" s="24" t="s">
        <v>24</v>
      </c>
      <c r="G57" s="41" t="s">
        <v>33</v>
      </c>
      <c r="H57" s="41" t="s">
        <v>26</v>
      </c>
      <c r="I57" s="22" t="s">
        <v>1011</v>
      </c>
      <c r="J57" s="23" t="s">
        <v>27</v>
      </c>
      <c r="K57" s="31" t="s">
        <v>185</v>
      </c>
      <c r="L57" s="31" t="s">
        <v>56</v>
      </c>
      <c r="M57" s="33" t="s">
        <v>70</v>
      </c>
      <c r="N57" s="3" t="s">
        <v>121</v>
      </c>
      <c r="O57" s="31" t="s">
        <v>123</v>
      </c>
      <c r="P57" s="31" t="s">
        <v>1059</v>
      </c>
      <c r="Q57" s="40" t="s">
        <v>31</v>
      </c>
      <c r="R57" s="41" t="s">
        <v>132</v>
      </c>
      <c r="S57" s="42">
        <v>126200</v>
      </c>
      <c r="T57" s="2" t="s">
        <v>46</v>
      </c>
      <c r="U57" s="43">
        <v>0</v>
      </c>
      <c r="V57" s="43">
        <v>-1</v>
      </c>
      <c r="W57" s="44">
        <v>0</v>
      </c>
      <c r="X57" s="45">
        <v>0</v>
      </c>
    </row>
    <row r="58" spans="1:24" x14ac:dyDescent="0.3">
      <c r="A58" s="22" t="s">
        <v>824</v>
      </c>
      <c r="B58" s="33" t="s">
        <v>832</v>
      </c>
      <c r="C58" s="33" t="s">
        <v>936</v>
      </c>
      <c r="D58" s="33" t="s">
        <v>950</v>
      </c>
      <c r="E58" s="33" t="s">
        <v>951</v>
      </c>
      <c r="F58" s="24" t="s">
        <v>24</v>
      </c>
      <c r="G58" s="41" t="s">
        <v>40</v>
      </c>
      <c r="H58" s="41" t="s">
        <v>26</v>
      </c>
      <c r="I58" s="22" t="s">
        <v>1012</v>
      </c>
      <c r="J58" s="23" t="s">
        <v>41</v>
      </c>
      <c r="K58" s="31" t="s">
        <v>102</v>
      </c>
      <c r="L58" s="31" t="s">
        <v>56</v>
      </c>
      <c r="M58" s="33" t="s">
        <v>43</v>
      </c>
      <c r="N58" s="3" t="s">
        <v>44</v>
      </c>
      <c r="O58" s="31" t="s">
        <v>123</v>
      </c>
      <c r="P58" s="31" t="s">
        <v>1060</v>
      </c>
      <c r="Q58" s="40" t="s">
        <v>45</v>
      </c>
      <c r="R58" s="41" t="s">
        <v>133</v>
      </c>
      <c r="S58" s="42">
        <v>124100</v>
      </c>
      <c r="T58" s="2" t="s">
        <v>32</v>
      </c>
      <c r="U58" s="43">
        <v>0</v>
      </c>
      <c r="V58" s="43">
        <v>-4</v>
      </c>
      <c r="W58" s="44">
        <v>0</v>
      </c>
      <c r="X58" s="45">
        <v>0</v>
      </c>
    </row>
    <row r="59" spans="1:24" x14ac:dyDescent="0.3">
      <c r="A59" s="22" t="s">
        <v>825</v>
      </c>
      <c r="B59" s="33" t="s">
        <v>836</v>
      </c>
      <c r="C59" s="33" t="s">
        <v>837</v>
      </c>
      <c r="D59" s="33" t="s">
        <v>952</v>
      </c>
      <c r="E59" s="33" t="s">
        <v>953</v>
      </c>
      <c r="F59" s="24" t="s">
        <v>24</v>
      </c>
      <c r="G59" s="41" t="s">
        <v>33</v>
      </c>
      <c r="H59" s="41" t="s">
        <v>26</v>
      </c>
      <c r="I59" s="22" t="s">
        <v>1013</v>
      </c>
      <c r="J59" s="23" t="s">
        <v>41</v>
      </c>
      <c r="K59" s="31" t="s">
        <v>523</v>
      </c>
      <c r="L59" s="31" t="s">
        <v>49</v>
      </c>
      <c r="M59" s="33" t="s">
        <v>43</v>
      </c>
      <c r="N59" s="3" t="s">
        <v>44</v>
      </c>
      <c r="O59" s="31" t="s">
        <v>123</v>
      </c>
      <c r="P59" s="31" t="s">
        <v>178</v>
      </c>
      <c r="Q59" s="40" t="s">
        <v>45</v>
      </c>
      <c r="R59" s="41" t="s">
        <v>133</v>
      </c>
      <c r="S59" s="42">
        <v>123100</v>
      </c>
      <c r="T59" s="2" t="s">
        <v>46</v>
      </c>
      <c r="U59" s="43">
        <v>0</v>
      </c>
      <c r="V59" s="43">
        <v>-4</v>
      </c>
      <c r="W59" s="44">
        <v>0</v>
      </c>
      <c r="X59" s="45">
        <v>0</v>
      </c>
    </row>
    <row r="60" spans="1:24" x14ac:dyDescent="0.3">
      <c r="A60" s="22" t="s">
        <v>826</v>
      </c>
      <c r="B60" s="33" t="s">
        <v>832</v>
      </c>
      <c r="C60" s="33" t="s">
        <v>833</v>
      </c>
      <c r="D60" s="33" t="s">
        <v>954</v>
      </c>
      <c r="E60" s="33" t="s">
        <v>955</v>
      </c>
      <c r="F60" s="24" t="s">
        <v>24</v>
      </c>
      <c r="G60" s="41" t="s">
        <v>40</v>
      </c>
      <c r="H60" s="41" t="s">
        <v>26</v>
      </c>
      <c r="I60" s="22" t="s">
        <v>1014</v>
      </c>
      <c r="J60" s="23" t="s">
        <v>41</v>
      </c>
      <c r="K60" s="31" t="s">
        <v>99</v>
      </c>
      <c r="L60" s="31" t="s">
        <v>34</v>
      </c>
      <c r="M60" s="33" t="s">
        <v>74</v>
      </c>
      <c r="N60" s="3" t="s">
        <v>44</v>
      </c>
      <c r="O60" s="31" t="s">
        <v>123</v>
      </c>
      <c r="P60" s="31" t="s">
        <v>1061</v>
      </c>
      <c r="Q60" s="40" t="s">
        <v>31</v>
      </c>
      <c r="R60" s="41" t="s">
        <v>132</v>
      </c>
      <c r="S60" s="42">
        <v>119700</v>
      </c>
      <c r="T60" s="2" t="s">
        <v>46</v>
      </c>
      <c r="U60" s="43">
        <v>8</v>
      </c>
      <c r="V60" s="43">
        <v>7</v>
      </c>
      <c r="W60" s="44">
        <v>0.14000000000000001</v>
      </c>
      <c r="X60" s="45">
        <v>16758</v>
      </c>
    </row>
    <row r="61" spans="1:24" x14ac:dyDescent="0.3">
      <c r="A61" s="22" t="s">
        <v>827</v>
      </c>
      <c r="B61" s="33" t="s">
        <v>832</v>
      </c>
      <c r="C61" s="33" t="s">
        <v>956</v>
      </c>
      <c r="D61" s="33" t="s">
        <v>957</v>
      </c>
      <c r="E61" s="33" t="s">
        <v>958</v>
      </c>
      <c r="F61" s="24" t="s">
        <v>24</v>
      </c>
      <c r="G61" s="41" t="s">
        <v>57</v>
      </c>
      <c r="H61" s="41" t="s">
        <v>26</v>
      </c>
      <c r="I61" s="22" t="s">
        <v>1015</v>
      </c>
      <c r="J61" s="23" t="s">
        <v>41</v>
      </c>
      <c r="K61" s="31" t="s">
        <v>141</v>
      </c>
      <c r="L61" s="31" t="s">
        <v>56</v>
      </c>
      <c r="M61" s="33" t="s">
        <v>70</v>
      </c>
      <c r="N61" s="3" t="s">
        <v>121</v>
      </c>
      <c r="O61" s="31" t="s">
        <v>123</v>
      </c>
      <c r="P61" s="31" t="s">
        <v>1062</v>
      </c>
      <c r="Q61" s="40" t="s">
        <v>31</v>
      </c>
      <c r="R61" s="41" t="s">
        <v>132</v>
      </c>
      <c r="S61" s="42">
        <v>117930</v>
      </c>
      <c r="T61" s="2" t="s">
        <v>32</v>
      </c>
      <c r="U61" s="43">
        <v>3.0362550000000001</v>
      </c>
      <c r="V61" s="43">
        <v>2.0362548828125</v>
      </c>
      <c r="W61" s="44">
        <v>0.11</v>
      </c>
      <c r="X61" s="45">
        <v>12972.3</v>
      </c>
    </row>
    <row r="62" spans="1:24" x14ac:dyDescent="0.3">
      <c r="A62" s="22" t="s">
        <v>828</v>
      </c>
      <c r="B62" s="33" t="s">
        <v>832</v>
      </c>
      <c r="C62" s="33" t="s">
        <v>959</v>
      </c>
      <c r="D62" s="33" t="s">
        <v>960</v>
      </c>
      <c r="E62" s="33" t="s">
        <v>961</v>
      </c>
      <c r="F62" s="24" t="s">
        <v>24</v>
      </c>
      <c r="G62" s="41" t="s">
        <v>40</v>
      </c>
      <c r="H62" s="41" t="s">
        <v>26</v>
      </c>
      <c r="I62" s="22" t="s">
        <v>1016</v>
      </c>
      <c r="J62" s="23" t="s">
        <v>27</v>
      </c>
      <c r="K62" s="31" t="s">
        <v>100</v>
      </c>
      <c r="L62" s="31" t="s">
        <v>34</v>
      </c>
      <c r="M62" s="33" t="s">
        <v>156</v>
      </c>
      <c r="N62" s="3" t="s">
        <v>36</v>
      </c>
      <c r="O62" s="31" t="s">
        <v>123</v>
      </c>
      <c r="P62" s="31" t="s">
        <v>131</v>
      </c>
      <c r="Q62" s="40" t="s">
        <v>31</v>
      </c>
      <c r="R62" s="41" t="s">
        <v>132</v>
      </c>
      <c r="S62" s="42">
        <v>114000</v>
      </c>
      <c r="T62" s="2" t="s">
        <v>46</v>
      </c>
      <c r="U62" s="43">
        <v>0</v>
      </c>
      <c r="V62" s="43">
        <v>-1</v>
      </c>
      <c r="W62" s="44">
        <v>0</v>
      </c>
      <c r="X62" s="45">
        <v>0</v>
      </c>
    </row>
    <row r="63" spans="1:24" x14ac:dyDescent="0.3">
      <c r="A63" s="22" t="s">
        <v>829</v>
      </c>
      <c r="B63" s="33" t="s">
        <v>832</v>
      </c>
      <c r="C63" s="33" t="s">
        <v>865</v>
      </c>
      <c r="D63" s="33" t="s">
        <v>962</v>
      </c>
      <c r="E63" s="33" t="s">
        <v>963</v>
      </c>
      <c r="F63" s="24" t="s">
        <v>24</v>
      </c>
      <c r="G63" s="41" t="s">
        <v>40</v>
      </c>
      <c r="H63" s="41" t="s">
        <v>26</v>
      </c>
      <c r="I63" s="22" t="s">
        <v>1017</v>
      </c>
      <c r="J63" s="23" t="s">
        <v>41</v>
      </c>
      <c r="K63" s="31" t="s">
        <v>177</v>
      </c>
      <c r="L63" s="31" t="s">
        <v>28</v>
      </c>
      <c r="M63" s="33" t="s">
        <v>43</v>
      </c>
      <c r="N63" s="3" t="s">
        <v>44</v>
      </c>
      <c r="O63" s="31" t="s">
        <v>123</v>
      </c>
      <c r="P63" s="31" t="s">
        <v>1063</v>
      </c>
      <c r="Q63" s="40" t="s">
        <v>45</v>
      </c>
      <c r="R63" s="41" t="s">
        <v>133</v>
      </c>
      <c r="S63" s="42">
        <v>111700</v>
      </c>
      <c r="T63" s="2" t="s">
        <v>46</v>
      </c>
      <c r="U63" s="43">
        <v>0</v>
      </c>
      <c r="V63" s="43">
        <v>-4</v>
      </c>
      <c r="W63" s="44">
        <v>0</v>
      </c>
      <c r="X63" s="45">
        <v>0</v>
      </c>
    </row>
    <row r="64" spans="1:24" x14ac:dyDescent="0.3">
      <c r="A64" s="22" t="s">
        <v>830</v>
      </c>
      <c r="B64" s="33" t="s">
        <v>832</v>
      </c>
      <c r="C64" s="33" t="s">
        <v>964</v>
      </c>
      <c r="D64" s="33" t="s">
        <v>965</v>
      </c>
      <c r="E64" s="33" t="s">
        <v>966</v>
      </c>
      <c r="F64" s="24" t="s">
        <v>24</v>
      </c>
      <c r="G64" s="41" t="s">
        <v>40</v>
      </c>
      <c r="H64" s="41" t="s">
        <v>26</v>
      </c>
      <c r="I64" s="22" t="s">
        <v>1018</v>
      </c>
      <c r="J64" s="23" t="s">
        <v>27</v>
      </c>
      <c r="K64" s="31" t="s">
        <v>112</v>
      </c>
      <c r="L64" s="31" t="s">
        <v>61</v>
      </c>
      <c r="M64" s="33" t="s">
        <v>43</v>
      </c>
      <c r="N64" s="3" t="s">
        <v>44</v>
      </c>
      <c r="O64" s="31" t="s">
        <v>123</v>
      </c>
      <c r="P64" s="31" t="s">
        <v>532</v>
      </c>
      <c r="Q64" s="40" t="s">
        <v>45</v>
      </c>
      <c r="R64" s="41" t="s">
        <v>133</v>
      </c>
      <c r="S64" s="42">
        <v>111600</v>
      </c>
      <c r="T64" s="2" t="s">
        <v>46</v>
      </c>
      <c r="U64" s="43">
        <v>0</v>
      </c>
      <c r="V64" s="43">
        <v>-4</v>
      </c>
      <c r="W64" s="44">
        <v>0</v>
      </c>
      <c r="X64" s="45">
        <v>0</v>
      </c>
    </row>
    <row r="65" spans="1:24" x14ac:dyDescent="0.3">
      <c r="A65" s="22" t="s">
        <v>831</v>
      </c>
      <c r="B65" s="33" t="s">
        <v>836</v>
      </c>
      <c r="C65" s="33" t="s">
        <v>837</v>
      </c>
      <c r="D65" s="33" t="s">
        <v>967</v>
      </c>
      <c r="E65" s="33" t="s">
        <v>968</v>
      </c>
      <c r="F65" s="24" t="s">
        <v>24</v>
      </c>
      <c r="G65" s="41" t="s">
        <v>33</v>
      </c>
      <c r="H65" s="41" t="s">
        <v>26</v>
      </c>
      <c r="I65" s="22" t="s">
        <v>1019</v>
      </c>
      <c r="J65" s="23" t="s">
        <v>41</v>
      </c>
      <c r="K65" s="31" t="s">
        <v>525</v>
      </c>
      <c r="L65" s="31" t="s">
        <v>49</v>
      </c>
      <c r="M65" s="33" t="s">
        <v>43</v>
      </c>
      <c r="N65" s="3" t="s">
        <v>44</v>
      </c>
      <c r="O65" s="31" t="s">
        <v>123</v>
      </c>
      <c r="P65" s="31" t="s">
        <v>1064</v>
      </c>
      <c r="Q65" s="40" t="s">
        <v>55</v>
      </c>
      <c r="R65" s="41" t="s">
        <v>168</v>
      </c>
      <c r="S65" s="42">
        <v>111300</v>
      </c>
      <c r="T65" s="2" t="s">
        <v>46</v>
      </c>
      <c r="U65" s="43">
        <v>0.7</v>
      </c>
      <c r="V65" s="43">
        <v>-2.3000000119209201</v>
      </c>
      <c r="W65" s="44">
        <v>0</v>
      </c>
      <c r="X65" s="45">
        <v>0</v>
      </c>
    </row>
    <row r="67" spans="1:24" x14ac:dyDescent="0.3">
      <c r="A67" s="4" t="s">
        <v>63</v>
      </c>
      <c r="B67" s="4" t="s">
        <v>1</v>
      </c>
      <c r="C67" s="4" t="s">
        <v>64</v>
      </c>
      <c r="D67" s="4" t="s">
        <v>65</v>
      </c>
      <c r="E67" s="4" t="s">
        <v>66</v>
      </c>
    </row>
    <row r="68" spans="1:24" x14ac:dyDescent="0.3">
      <c r="A68" s="4">
        <v>540146</v>
      </c>
      <c r="B68" s="1" t="s">
        <v>1067</v>
      </c>
      <c r="C68" s="4" t="s">
        <v>773</v>
      </c>
      <c r="D68" s="1" t="s">
        <v>68</v>
      </c>
      <c r="E68" s="4">
        <v>4</v>
      </c>
      <c r="S68" s="46" t="s">
        <v>179</v>
      </c>
    </row>
    <row r="69" spans="1:24" x14ac:dyDescent="0.3">
      <c r="A69" s="22" t="s">
        <v>774</v>
      </c>
      <c r="B69" s="33" t="s">
        <v>832</v>
      </c>
      <c r="C69" s="33" t="s">
        <v>833</v>
      </c>
      <c r="D69" s="33" t="s">
        <v>834</v>
      </c>
      <c r="E69" s="33" t="s">
        <v>835</v>
      </c>
      <c r="F69" s="24" t="s">
        <v>24</v>
      </c>
      <c r="G69" s="41" t="s">
        <v>40</v>
      </c>
      <c r="H69" s="41" t="s">
        <v>26</v>
      </c>
      <c r="I69" s="22" t="s">
        <v>969</v>
      </c>
      <c r="J69" s="23" t="s">
        <v>41</v>
      </c>
      <c r="K69" s="31" t="s">
        <v>153</v>
      </c>
      <c r="L69" s="31"/>
      <c r="M69" s="33" t="s">
        <v>118</v>
      </c>
      <c r="N69" s="3" t="s">
        <v>122</v>
      </c>
      <c r="O69" s="31" t="s">
        <v>123</v>
      </c>
      <c r="P69" s="31" t="s">
        <v>1020</v>
      </c>
      <c r="Q69" s="40" t="s">
        <v>31</v>
      </c>
      <c r="R69" s="41" t="s">
        <v>132</v>
      </c>
      <c r="S69" s="42">
        <v>1570984</v>
      </c>
      <c r="T69" s="2" t="s">
        <v>134</v>
      </c>
      <c r="U69" s="43">
        <v>2</v>
      </c>
      <c r="V69" s="43">
        <v>1</v>
      </c>
      <c r="W69" s="44">
        <v>0.1</v>
      </c>
      <c r="X69" s="45">
        <v>157098.4</v>
      </c>
    </row>
    <row r="70" spans="1:24" x14ac:dyDescent="0.3">
      <c r="A70" s="22" t="s">
        <v>777</v>
      </c>
      <c r="B70" s="33" t="s">
        <v>832</v>
      </c>
      <c r="C70" s="33" t="s">
        <v>842</v>
      </c>
      <c r="D70" s="33" t="s">
        <v>843</v>
      </c>
      <c r="E70" s="33" t="s">
        <v>844</v>
      </c>
      <c r="F70" s="24" t="s">
        <v>24</v>
      </c>
      <c r="G70" s="41" t="s">
        <v>57</v>
      </c>
      <c r="H70" s="41" t="s">
        <v>26</v>
      </c>
      <c r="I70" s="22" t="s">
        <v>972</v>
      </c>
      <c r="J70" s="23" t="s">
        <v>175</v>
      </c>
      <c r="K70" s="31" t="s">
        <v>137</v>
      </c>
      <c r="L70" s="31" t="s">
        <v>47</v>
      </c>
      <c r="M70" s="33" t="s">
        <v>50</v>
      </c>
      <c r="N70" s="3" t="s">
        <v>36</v>
      </c>
      <c r="O70" s="31" t="s">
        <v>123</v>
      </c>
      <c r="P70" s="31" t="s">
        <v>1023</v>
      </c>
      <c r="Q70" s="40" t="s">
        <v>31</v>
      </c>
      <c r="R70" s="41" t="s">
        <v>132</v>
      </c>
      <c r="S70" s="42">
        <v>566700</v>
      </c>
      <c r="T70" s="2" t="s">
        <v>46</v>
      </c>
      <c r="U70" s="43">
        <v>9.7045900000000004E-2</v>
      </c>
      <c r="V70" s="43">
        <v>-0.9029541015625</v>
      </c>
      <c r="W70" s="44">
        <v>9.7045898437500002E-4</v>
      </c>
      <c r="X70" s="45">
        <v>549.95910644531205</v>
      </c>
    </row>
    <row r="71" spans="1:24" x14ac:dyDescent="0.3">
      <c r="A71" s="22" t="s">
        <v>781</v>
      </c>
      <c r="B71" s="33" t="s">
        <v>832</v>
      </c>
      <c r="C71" s="33" t="s">
        <v>842</v>
      </c>
      <c r="D71" s="33" t="s">
        <v>852</v>
      </c>
      <c r="E71" s="33" t="s">
        <v>853</v>
      </c>
      <c r="F71" s="24" t="s">
        <v>24</v>
      </c>
      <c r="G71" s="41" t="s">
        <v>33</v>
      </c>
      <c r="H71" s="41" t="s">
        <v>26</v>
      </c>
      <c r="I71" s="22" t="s">
        <v>974</v>
      </c>
      <c r="J71" s="23" t="s">
        <v>27</v>
      </c>
      <c r="K71" s="31" t="s">
        <v>139</v>
      </c>
      <c r="L71" s="31" t="s">
        <v>28</v>
      </c>
      <c r="M71" s="33" t="s">
        <v>76</v>
      </c>
      <c r="N71" s="3" t="s">
        <v>120</v>
      </c>
      <c r="O71" s="31" t="s">
        <v>124</v>
      </c>
      <c r="P71" s="31" t="s">
        <v>1027</v>
      </c>
      <c r="Q71" s="40" t="s">
        <v>31</v>
      </c>
      <c r="R71" s="41" t="s">
        <v>132</v>
      </c>
      <c r="S71" s="42">
        <v>454800</v>
      </c>
      <c r="T71" s="2" t="s">
        <v>46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3">
      <c r="A72" s="22" t="s">
        <v>782</v>
      </c>
      <c r="B72" s="33" t="s">
        <v>832</v>
      </c>
      <c r="C72" s="33" t="s">
        <v>833</v>
      </c>
      <c r="D72" s="33" t="s">
        <v>854</v>
      </c>
      <c r="E72" s="33" t="s">
        <v>855</v>
      </c>
      <c r="F72" s="24" t="s">
        <v>24</v>
      </c>
      <c r="G72" s="41" t="s">
        <v>40</v>
      </c>
      <c r="H72" s="41" t="s">
        <v>26</v>
      </c>
      <c r="I72" s="22" t="s">
        <v>975</v>
      </c>
      <c r="J72" s="23" t="s">
        <v>27</v>
      </c>
      <c r="K72" s="31" t="s">
        <v>106</v>
      </c>
      <c r="L72" s="31" t="s">
        <v>28</v>
      </c>
      <c r="M72" s="33" t="s">
        <v>50</v>
      </c>
      <c r="N72" s="3" t="s">
        <v>36</v>
      </c>
      <c r="O72" s="31" t="s">
        <v>123</v>
      </c>
      <c r="P72" s="31" t="s">
        <v>1028</v>
      </c>
      <c r="Q72" s="40" t="s">
        <v>31</v>
      </c>
      <c r="R72" s="41" t="s">
        <v>132</v>
      </c>
      <c r="S72" s="42">
        <v>442800</v>
      </c>
      <c r="T72" s="2" t="s">
        <v>46</v>
      </c>
      <c r="U72" s="43">
        <v>9</v>
      </c>
      <c r="V72" s="43">
        <v>8</v>
      </c>
      <c r="W72" s="44">
        <v>0.3</v>
      </c>
      <c r="X72" s="45">
        <v>132840</v>
      </c>
    </row>
    <row r="73" spans="1:24" x14ac:dyDescent="0.3">
      <c r="A73" s="22" t="s">
        <v>783</v>
      </c>
      <c r="B73" s="33" t="s">
        <v>832</v>
      </c>
      <c r="C73" s="33" t="s">
        <v>856</v>
      </c>
      <c r="D73" s="33" t="s">
        <v>857</v>
      </c>
      <c r="E73" s="33" t="s">
        <v>858</v>
      </c>
      <c r="F73" s="24" t="s">
        <v>24</v>
      </c>
      <c r="G73" s="41" t="s">
        <v>40</v>
      </c>
      <c r="H73" s="41" t="s">
        <v>26</v>
      </c>
      <c r="I73" s="22" t="s">
        <v>976</v>
      </c>
      <c r="J73" s="23" t="s">
        <v>27</v>
      </c>
      <c r="K73" s="31" t="s">
        <v>150</v>
      </c>
      <c r="L73" s="31" t="s">
        <v>38</v>
      </c>
      <c r="M73" s="33" t="s">
        <v>75</v>
      </c>
      <c r="N73" s="3" t="s">
        <v>36</v>
      </c>
      <c r="O73" s="31" t="s">
        <v>123</v>
      </c>
      <c r="P73" s="31" t="s">
        <v>1029</v>
      </c>
      <c r="Q73" s="40" t="s">
        <v>31</v>
      </c>
      <c r="R73" s="41" t="s">
        <v>132</v>
      </c>
      <c r="S73" s="42">
        <v>422200</v>
      </c>
      <c r="T73" s="2" t="s">
        <v>46</v>
      </c>
      <c r="U73" s="43">
        <v>0</v>
      </c>
      <c r="V73" s="43">
        <v>-1</v>
      </c>
      <c r="W73" s="44">
        <v>0</v>
      </c>
      <c r="X73" s="45">
        <v>0</v>
      </c>
    </row>
    <row r="74" spans="1:24" x14ac:dyDescent="0.3">
      <c r="A74" s="22" t="s">
        <v>785</v>
      </c>
      <c r="B74" s="33" t="s">
        <v>832</v>
      </c>
      <c r="C74" s="33" t="s">
        <v>600</v>
      </c>
      <c r="D74" s="33" t="s">
        <v>861</v>
      </c>
      <c r="E74" s="33" t="s">
        <v>862</v>
      </c>
      <c r="F74" s="24" t="s">
        <v>24</v>
      </c>
      <c r="G74" s="41" t="s">
        <v>33</v>
      </c>
      <c r="H74" s="41" t="s">
        <v>26</v>
      </c>
      <c r="I74" s="22" t="s">
        <v>693</v>
      </c>
      <c r="J74" s="23" t="s">
        <v>41</v>
      </c>
      <c r="K74" s="31" t="s">
        <v>138</v>
      </c>
      <c r="L74" s="31" t="s">
        <v>56</v>
      </c>
      <c r="M74" s="33" t="s">
        <v>35</v>
      </c>
      <c r="N74" s="3" t="s">
        <v>122</v>
      </c>
      <c r="O74" s="31" t="s">
        <v>123</v>
      </c>
      <c r="P74" s="31" t="s">
        <v>1031</v>
      </c>
      <c r="Q74" s="40" t="s">
        <v>31</v>
      </c>
      <c r="R74" s="41" t="s">
        <v>132</v>
      </c>
      <c r="S74" s="42">
        <v>372000</v>
      </c>
      <c r="T74" s="2" t="s">
        <v>32</v>
      </c>
      <c r="U74" s="43">
        <v>0</v>
      </c>
      <c r="V74" s="43">
        <v>-1</v>
      </c>
      <c r="W74" s="44">
        <v>0</v>
      </c>
      <c r="X74" s="45">
        <v>0</v>
      </c>
    </row>
    <row r="75" spans="1:24" x14ac:dyDescent="0.3">
      <c r="A75" s="22" t="s">
        <v>787</v>
      </c>
      <c r="B75" s="33" t="s">
        <v>832</v>
      </c>
      <c r="C75" s="33" t="s">
        <v>865</v>
      </c>
      <c r="D75" s="33" t="s">
        <v>866</v>
      </c>
      <c r="E75" s="33" t="s">
        <v>867</v>
      </c>
      <c r="F75" s="24" t="s">
        <v>24</v>
      </c>
      <c r="G75" s="41" t="s">
        <v>40</v>
      </c>
      <c r="H75" s="41" t="s">
        <v>26</v>
      </c>
      <c r="I75" s="22" t="s">
        <v>979</v>
      </c>
      <c r="J75" s="23" t="s">
        <v>41</v>
      </c>
      <c r="K75" s="31" t="s">
        <v>141</v>
      </c>
      <c r="L75" s="31" t="s">
        <v>28</v>
      </c>
      <c r="M75" s="33" t="s">
        <v>70</v>
      </c>
      <c r="N75" s="3" t="s">
        <v>121</v>
      </c>
      <c r="O75" s="31" t="s">
        <v>123</v>
      </c>
      <c r="P75" s="31" t="s">
        <v>1033</v>
      </c>
      <c r="Q75" s="40" t="s">
        <v>31</v>
      </c>
      <c r="R75" s="41" t="s">
        <v>132</v>
      </c>
      <c r="S75" s="42">
        <v>276450</v>
      </c>
      <c r="T75" s="2" t="s">
        <v>32</v>
      </c>
      <c r="U75" s="43">
        <v>2</v>
      </c>
      <c r="V75" s="43">
        <v>1</v>
      </c>
      <c r="W75" s="44">
        <v>0.1</v>
      </c>
      <c r="X75" s="45">
        <v>27645</v>
      </c>
    </row>
    <row r="76" spans="1:24" x14ac:dyDescent="0.3">
      <c r="A76" s="22" t="s">
        <v>788</v>
      </c>
      <c r="B76" s="33" t="s">
        <v>832</v>
      </c>
      <c r="C76" s="33" t="s">
        <v>635</v>
      </c>
      <c r="D76" s="33" t="s">
        <v>868</v>
      </c>
      <c r="E76" s="33" t="s">
        <v>869</v>
      </c>
      <c r="F76" s="24" t="s">
        <v>24</v>
      </c>
      <c r="G76" s="41" t="s">
        <v>40</v>
      </c>
      <c r="H76" s="41" t="s">
        <v>26</v>
      </c>
      <c r="I76" s="22" t="s">
        <v>980</v>
      </c>
      <c r="J76" s="23" t="s">
        <v>37</v>
      </c>
      <c r="K76" s="31" t="s">
        <v>93</v>
      </c>
      <c r="L76" s="31"/>
      <c r="M76" s="33" t="s">
        <v>35</v>
      </c>
      <c r="N76" s="3" t="s">
        <v>122</v>
      </c>
      <c r="O76" s="31" t="s">
        <v>123</v>
      </c>
      <c r="P76" s="31" t="s">
        <v>1034</v>
      </c>
      <c r="Q76" s="40" t="s">
        <v>31</v>
      </c>
      <c r="R76" s="41" t="s">
        <v>132</v>
      </c>
      <c r="S76" s="42">
        <v>265000</v>
      </c>
      <c r="T76" s="2" t="s">
        <v>134</v>
      </c>
      <c r="U76" s="43">
        <v>12</v>
      </c>
      <c r="V76" s="43">
        <v>11</v>
      </c>
      <c r="W76" s="44">
        <v>0.43</v>
      </c>
      <c r="X76" s="45">
        <v>113950</v>
      </c>
    </row>
    <row r="77" spans="1:24" x14ac:dyDescent="0.3">
      <c r="A77" s="22" t="s">
        <v>790</v>
      </c>
      <c r="B77" s="33" t="s">
        <v>832</v>
      </c>
      <c r="C77" s="33" t="s">
        <v>873</v>
      </c>
      <c r="D77" s="33" t="s">
        <v>874</v>
      </c>
      <c r="E77" s="33" t="s">
        <v>875</v>
      </c>
      <c r="F77" s="24" t="s">
        <v>24</v>
      </c>
      <c r="G77" s="41" t="s">
        <v>40</v>
      </c>
      <c r="H77" s="41" t="s">
        <v>26</v>
      </c>
      <c r="I77" s="22" t="s">
        <v>982</v>
      </c>
      <c r="J77" s="23" t="s">
        <v>27</v>
      </c>
      <c r="K77" s="31" t="s">
        <v>135</v>
      </c>
      <c r="L77" s="31"/>
      <c r="M77" s="33" t="s">
        <v>39</v>
      </c>
      <c r="N77" s="3" t="s">
        <v>122</v>
      </c>
      <c r="O77" s="31" t="s">
        <v>123</v>
      </c>
      <c r="P77" s="31" t="s">
        <v>189</v>
      </c>
      <c r="Q77" s="40" t="s">
        <v>31</v>
      </c>
      <c r="R77" s="41" t="s">
        <v>132</v>
      </c>
      <c r="S77" s="42">
        <v>256370</v>
      </c>
      <c r="T77" s="2" t="s">
        <v>134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3">
      <c r="A78" s="22" t="s">
        <v>791</v>
      </c>
      <c r="B78" s="33" t="s">
        <v>832</v>
      </c>
      <c r="C78" s="33" t="s">
        <v>842</v>
      </c>
      <c r="D78" s="33" t="s">
        <v>876</v>
      </c>
      <c r="E78" s="33" t="s">
        <v>877</v>
      </c>
      <c r="F78" s="24" t="s">
        <v>24</v>
      </c>
      <c r="G78" s="41" t="s">
        <v>33</v>
      </c>
      <c r="H78" s="41" t="s">
        <v>26</v>
      </c>
      <c r="I78" s="22" t="s">
        <v>983</v>
      </c>
      <c r="J78" s="23" t="s">
        <v>41</v>
      </c>
      <c r="K78" s="31" t="s">
        <v>138</v>
      </c>
      <c r="L78" s="31" t="s">
        <v>28</v>
      </c>
      <c r="M78" s="33" t="s">
        <v>70</v>
      </c>
      <c r="N78" s="3" t="s">
        <v>121</v>
      </c>
      <c r="O78" s="31" t="s">
        <v>123</v>
      </c>
      <c r="P78" s="31" t="s">
        <v>1035</v>
      </c>
      <c r="Q78" s="40" t="s">
        <v>31</v>
      </c>
      <c r="R78" s="41" t="s">
        <v>132</v>
      </c>
      <c r="S78" s="42">
        <v>250700</v>
      </c>
      <c r="T78" s="2" t="s">
        <v>46</v>
      </c>
      <c r="U78" s="43">
        <v>2.569458</v>
      </c>
      <c r="V78" s="43">
        <v>1.5694580078125</v>
      </c>
      <c r="W78" s="44">
        <v>0.105694580078125</v>
      </c>
      <c r="X78" s="45">
        <v>26497.631225585901</v>
      </c>
    </row>
    <row r="79" spans="1:24" x14ac:dyDescent="0.3">
      <c r="A79" s="22" t="s">
        <v>792</v>
      </c>
      <c r="B79" s="33" t="s">
        <v>832</v>
      </c>
      <c r="C79" s="33" t="s">
        <v>298</v>
      </c>
      <c r="D79" s="33" t="s">
        <v>878</v>
      </c>
      <c r="E79" s="33" t="s">
        <v>879</v>
      </c>
      <c r="F79" s="24" t="s">
        <v>24</v>
      </c>
      <c r="G79" s="41" t="s">
        <v>40</v>
      </c>
      <c r="H79" s="41" t="s">
        <v>26</v>
      </c>
      <c r="I79" s="22" t="s">
        <v>984</v>
      </c>
      <c r="J79" s="23" t="s">
        <v>41</v>
      </c>
      <c r="K79" s="31" t="s">
        <v>517</v>
      </c>
      <c r="L79" s="31" t="s">
        <v>28</v>
      </c>
      <c r="M79" s="33" t="s">
        <v>70</v>
      </c>
      <c r="N79" s="3" t="s">
        <v>121</v>
      </c>
      <c r="O79" s="31" t="s">
        <v>123</v>
      </c>
      <c r="P79" s="31" t="s">
        <v>1036</v>
      </c>
      <c r="Q79" s="40" t="s">
        <v>31</v>
      </c>
      <c r="R79" s="41" t="s">
        <v>132</v>
      </c>
      <c r="S79" s="42">
        <v>250370</v>
      </c>
      <c r="T79" s="2" t="s">
        <v>32</v>
      </c>
      <c r="U79" s="43">
        <v>0</v>
      </c>
      <c r="V79" s="43">
        <v>-1</v>
      </c>
      <c r="W79" s="44">
        <v>0</v>
      </c>
      <c r="X79" s="45">
        <v>0</v>
      </c>
    </row>
    <row r="80" spans="1:24" x14ac:dyDescent="0.3">
      <c r="A80" s="22" t="s">
        <v>793</v>
      </c>
      <c r="B80" s="33" t="s">
        <v>832</v>
      </c>
      <c r="C80" s="33" t="s">
        <v>423</v>
      </c>
      <c r="D80" s="33" t="s">
        <v>880</v>
      </c>
      <c r="E80" s="33" t="s">
        <v>881</v>
      </c>
      <c r="F80" s="24" t="s">
        <v>24</v>
      </c>
      <c r="G80" s="41" t="s">
        <v>40</v>
      </c>
      <c r="H80" s="41" t="s">
        <v>26</v>
      </c>
      <c r="I80" s="22" t="s">
        <v>985</v>
      </c>
      <c r="J80" s="23" t="s">
        <v>41</v>
      </c>
      <c r="K80" s="31" t="s">
        <v>98</v>
      </c>
      <c r="L80" s="31" t="s">
        <v>47</v>
      </c>
      <c r="M80" s="33" t="s">
        <v>70</v>
      </c>
      <c r="N80" s="3" t="s">
        <v>121</v>
      </c>
      <c r="O80" s="31" t="s">
        <v>123</v>
      </c>
      <c r="P80" s="31" t="s">
        <v>761</v>
      </c>
      <c r="Q80" s="40" t="s">
        <v>45</v>
      </c>
      <c r="R80" s="41" t="s">
        <v>133</v>
      </c>
      <c r="S80" s="42">
        <v>243100</v>
      </c>
      <c r="T80" s="2" t="s">
        <v>46</v>
      </c>
      <c r="U80" s="43">
        <v>0</v>
      </c>
      <c r="V80" s="43">
        <v>-4</v>
      </c>
      <c r="W80" s="44">
        <v>0</v>
      </c>
      <c r="X80" s="45">
        <v>0</v>
      </c>
    </row>
    <row r="81" spans="1:24" x14ac:dyDescent="0.3">
      <c r="A81" s="22" t="s">
        <v>795</v>
      </c>
      <c r="B81" s="33" t="s">
        <v>832</v>
      </c>
      <c r="C81" s="33" t="s">
        <v>277</v>
      </c>
      <c r="D81" s="33" t="s">
        <v>884</v>
      </c>
      <c r="E81" s="33" t="s">
        <v>885</v>
      </c>
      <c r="F81" s="24" t="s">
        <v>24</v>
      </c>
      <c r="G81" s="41" t="s">
        <v>40</v>
      </c>
      <c r="H81" s="41" t="s">
        <v>26</v>
      </c>
      <c r="I81" s="22" t="s">
        <v>987</v>
      </c>
      <c r="J81" s="23" t="s">
        <v>27</v>
      </c>
      <c r="K81" s="31" t="s">
        <v>95</v>
      </c>
      <c r="L81" s="31" t="s">
        <v>51</v>
      </c>
      <c r="M81" s="33" t="s">
        <v>43</v>
      </c>
      <c r="N81" s="3" t="s">
        <v>44</v>
      </c>
      <c r="O81" s="31" t="s">
        <v>123</v>
      </c>
      <c r="P81" s="31" t="s">
        <v>1037</v>
      </c>
      <c r="Q81" s="40" t="s">
        <v>55</v>
      </c>
      <c r="R81" s="41" t="s">
        <v>133</v>
      </c>
      <c r="S81" s="42">
        <v>240900</v>
      </c>
      <c r="T81" s="2" t="s">
        <v>46</v>
      </c>
      <c r="U81" s="43">
        <v>0</v>
      </c>
      <c r="V81" s="43">
        <v>-4</v>
      </c>
      <c r="W81" s="44">
        <v>0</v>
      </c>
      <c r="X81" s="45">
        <v>0</v>
      </c>
    </row>
    <row r="82" spans="1:24" x14ac:dyDescent="0.3">
      <c r="A82" s="22" t="s">
        <v>797</v>
      </c>
      <c r="B82" s="33" t="s">
        <v>832</v>
      </c>
      <c r="C82" s="33" t="s">
        <v>423</v>
      </c>
      <c r="D82" s="33" t="s">
        <v>888</v>
      </c>
      <c r="E82" s="33" t="s">
        <v>889</v>
      </c>
      <c r="F82" s="24" t="s">
        <v>24</v>
      </c>
      <c r="G82" s="41" t="s">
        <v>40</v>
      </c>
      <c r="H82" s="41" t="s">
        <v>26</v>
      </c>
      <c r="I82" s="22" t="s">
        <v>989</v>
      </c>
      <c r="J82" s="23" t="s">
        <v>41</v>
      </c>
      <c r="K82" s="31" t="s">
        <v>138</v>
      </c>
      <c r="L82" s="31" t="s">
        <v>38</v>
      </c>
      <c r="M82" s="33" t="s">
        <v>50</v>
      </c>
      <c r="N82" s="3" t="s">
        <v>36</v>
      </c>
      <c r="O82" s="31" t="s">
        <v>123</v>
      </c>
      <c r="P82" s="31" t="s">
        <v>193</v>
      </c>
      <c r="Q82" s="40" t="s">
        <v>31</v>
      </c>
      <c r="R82" s="41" t="s">
        <v>132</v>
      </c>
      <c r="S82" s="42">
        <v>231700</v>
      </c>
      <c r="T82" s="2" t="s">
        <v>46</v>
      </c>
      <c r="U82" s="43">
        <v>0</v>
      </c>
      <c r="V82" s="43">
        <v>-1</v>
      </c>
      <c r="W82" s="44">
        <v>0</v>
      </c>
      <c r="X82" s="45">
        <v>0</v>
      </c>
    </row>
    <row r="83" spans="1:24" x14ac:dyDescent="0.3">
      <c r="A83" s="22" t="s">
        <v>798</v>
      </c>
      <c r="B83" s="33" t="s">
        <v>832</v>
      </c>
      <c r="C83" s="33" t="s">
        <v>890</v>
      </c>
      <c r="D83" s="33" t="s">
        <v>891</v>
      </c>
      <c r="E83" s="33" t="s">
        <v>892</v>
      </c>
      <c r="F83" s="24" t="s">
        <v>24</v>
      </c>
      <c r="G83" s="41" t="s">
        <v>40</v>
      </c>
      <c r="H83" s="41" t="s">
        <v>26</v>
      </c>
      <c r="I83" s="22" t="s">
        <v>990</v>
      </c>
      <c r="J83" s="23" t="s">
        <v>41</v>
      </c>
      <c r="K83" s="31" t="s">
        <v>518</v>
      </c>
      <c r="L83" s="31" t="s">
        <v>28</v>
      </c>
      <c r="M83" s="33" t="s">
        <v>70</v>
      </c>
      <c r="N83" s="3" t="s">
        <v>121</v>
      </c>
      <c r="O83" s="31" t="s">
        <v>123</v>
      </c>
      <c r="P83" s="31" t="s">
        <v>1039</v>
      </c>
      <c r="Q83" s="40" t="s">
        <v>55</v>
      </c>
      <c r="R83" s="41" t="s">
        <v>168</v>
      </c>
      <c r="S83" s="42">
        <v>209700</v>
      </c>
      <c r="T83" s="2" t="s">
        <v>46</v>
      </c>
      <c r="U83" s="43">
        <v>1</v>
      </c>
      <c r="V83" s="43">
        <v>-2</v>
      </c>
      <c r="W83" s="44">
        <v>0</v>
      </c>
      <c r="X83" s="45">
        <v>0</v>
      </c>
    </row>
    <row r="84" spans="1:24" x14ac:dyDescent="0.3">
      <c r="A84" s="22" t="s">
        <v>799</v>
      </c>
      <c r="B84" s="33" t="s">
        <v>832</v>
      </c>
      <c r="C84" s="33" t="s">
        <v>837</v>
      </c>
      <c r="D84" s="33" t="s">
        <v>893</v>
      </c>
      <c r="E84" s="33" t="s">
        <v>894</v>
      </c>
      <c r="F84" s="24" t="s">
        <v>24</v>
      </c>
      <c r="G84" s="41" t="s">
        <v>33</v>
      </c>
      <c r="H84" s="41" t="s">
        <v>26</v>
      </c>
      <c r="I84" s="22" t="s">
        <v>991</v>
      </c>
      <c r="J84" s="23" t="s">
        <v>41</v>
      </c>
      <c r="K84" s="31" t="s">
        <v>110</v>
      </c>
      <c r="L84" s="31" t="s">
        <v>52</v>
      </c>
      <c r="M84" s="33" t="s">
        <v>35</v>
      </c>
      <c r="N84" s="3" t="s">
        <v>122</v>
      </c>
      <c r="O84" s="31" t="s">
        <v>123</v>
      </c>
      <c r="P84" s="31" t="s">
        <v>1040</v>
      </c>
      <c r="Q84" s="40" t="s">
        <v>31</v>
      </c>
      <c r="R84" s="41" t="s">
        <v>132</v>
      </c>
      <c r="S84" s="42">
        <v>206850</v>
      </c>
      <c r="T84" s="2" t="s">
        <v>32</v>
      </c>
      <c r="U84" s="43">
        <v>3.1</v>
      </c>
      <c r="V84" s="43">
        <v>2.0999999046325599</v>
      </c>
      <c r="W84" s="44">
        <v>0.14299999713897699</v>
      </c>
      <c r="X84" s="45">
        <v>29579.549408197399</v>
      </c>
    </row>
    <row r="85" spans="1:24" x14ac:dyDescent="0.3">
      <c r="A85" s="22" t="s">
        <v>800</v>
      </c>
      <c r="B85" s="33" t="s">
        <v>832</v>
      </c>
      <c r="C85" s="33" t="s">
        <v>865</v>
      </c>
      <c r="D85" s="33" t="s">
        <v>895</v>
      </c>
      <c r="E85" s="33" t="s">
        <v>896</v>
      </c>
      <c r="F85" s="24" t="s">
        <v>24</v>
      </c>
      <c r="G85" s="41" t="s">
        <v>40</v>
      </c>
      <c r="H85" s="41" t="s">
        <v>26</v>
      </c>
      <c r="I85" s="22" t="s">
        <v>992</v>
      </c>
      <c r="J85" s="23" t="s">
        <v>41</v>
      </c>
      <c r="K85" s="31" t="s">
        <v>103</v>
      </c>
      <c r="L85" s="31" t="s">
        <v>28</v>
      </c>
      <c r="M85" s="33" t="s">
        <v>54</v>
      </c>
      <c r="N85" s="3" t="s">
        <v>36</v>
      </c>
      <c r="O85" s="31" t="s">
        <v>123</v>
      </c>
      <c r="P85" s="31" t="s">
        <v>1041</v>
      </c>
      <c r="Q85" s="40" t="s">
        <v>31</v>
      </c>
      <c r="R85" s="41" t="s">
        <v>132</v>
      </c>
      <c r="S85" s="42">
        <v>204600</v>
      </c>
      <c r="T85" s="2" t="s">
        <v>46</v>
      </c>
      <c r="U85" s="43">
        <v>1</v>
      </c>
      <c r="V85" s="43">
        <v>0</v>
      </c>
      <c r="W85" s="44">
        <v>0.01</v>
      </c>
      <c r="X85" s="45">
        <v>2046</v>
      </c>
    </row>
    <row r="87" spans="1:24" x14ac:dyDescent="0.3">
      <c r="A87" s="4" t="s">
        <v>63</v>
      </c>
      <c r="B87" s="4" t="s">
        <v>1</v>
      </c>
      <c r="C87" s="4" t="s">
        <v>64</v>
      </c>
      <c r="D87" s="4" t="s">
        <v>65</v>
      </c>
      <c r="E87" s="4" t="s">
        <v>66</v>
      </c>
    </row>
    <row r="88" spans="1:24" x14ac:dyDescent="0.3">
      <c r="A88" s="4">
        <v>540147</v>
      </c>
      <c r="B88" s="1" t="s">
        <v>1068</v>
      </c>
      <c r="C88" s="4" t="s">
        <v>773</v>
      </c>
      <c r="D88" s="1" t="s">
        <v>67</v>
      </c>
      <c r="E88" s="4">
        <v>4</v>
      </c>
      <c r="S88" s="46" t="s">
        <v>181</v>
      </c>
    </row>
    <row r="89" spans="1:24" x14ac:dyDescent="0.3">
      <c r="A89" s="22" t="s">
        <v>775</v>
      </c>
      <c r="B89" s="33" t="s">
        <v>836</v>
      </c>
      <c r="C89" s="33" t="s">
        <v>837</v>
      </c>
      <c r="D89" s="33" t="s">
        <v>838</v>
      </c>
      <c r="E89" s="33" t="s">
        <v>839</v>
      </c>
      <c r="F89" s="24" t="s">
        <v>24</v>
      </c>
      <c r="G89" s="41" t="s">
        <v>33</v>
      </c>
      <c r="H89" s="41" t="s">
        <v>26</v>
      </c>
      <c r="I89" s="22" t="s">
        <v>970</v>
      </c>
      <c r="J89" s="23" t="s">
        <v>41</v>
      </c>
      <c r="K89" s="31" t="s">
        <v>163</v>
      </c>
      <c r="L89" s="31" t="s">
        <v>61</v>
      </c>
      <c r="M89" s="33" t="s">
        <v>29</v>
      </c>
      <c r="N89" s="3" t="s">
        <v>120</v>
      </c>
      <c r="O89" s="31" t="s">
        <v>123</v>
      </c>
      <c r="P89" s="31" t="s">
        <v>1021</v>
      </c>
      <c r="Q89" s="40" t="s">
        <v>31</v>
      </c>
      <c r="R89" s="41" t="s">
        <v>132</v>
      </c>
      <c r="S89" s="42">
        <v>713900</v>
      </c>
      <c r="T89" s="2" t="s">
        <v>46</v>
      </c>
      <c r="U89" s="43">
        <v>0</v>
      </c>
      <c r="V89" s="43">
        <v>-1</v>
      </c>
      <c r="W89" s="44">
        <v>0</v>
      </c>
      <c r="X89" s="45">
        <v>0</v>
      </c>
    </row>
    <row r="90" spans="1:24" x14ac:dyDescent="0.3">
      <c r="A90" s="22" t="s">
        <v>776</v>
      </c>
      <c r="B90" s="33" t="s">
        <v>836</v>
      </c>
      <c r="C90" s="33" t="s">
        <v>837</v>
      </c>
      <c r="D90" s="33" t="s">
        <v>840</v>
      </c>
      <c r="E90" s="33" t="s">
        <v>841</v>
      </c>
      <c r="F90" s="24" t="s">
        <v>24</v>
      </c>
      <c r="G90" s="41" t="s">
        <v>33</v>
      </c>
      <c r="H90" s="41" t="s">
        <v>26</v>
      </c>
      <c r="I90" s="22" t="s">
        <v>971</v>
      </c>
      <c r="J90" s="23" t="s">
        <v>41</v>
      </c>
      <c r="K90" s="31" t="s">
        <v>103</v>
      </c>
      <c r="L90" s="31"/>
      <c r="M90" s="33" t="s">
        <v>76</v>
      </c>
      <c r="N90" s="3" t="s">
        <v>120</v>
      </c>
      <c r="O90" s="31" t="s">
        <v>123</v>
      </c>
      <c r="P90" s="31" t="s">
        <v>1022</v>
      </c>
      <c r="Q90" s="40" t="s">
        <v>31</v>
      </c>
      <c r="R90" s="41" t="s">
        <v>132</v>
      </c>
      <c r="S90" s="42">
        <v>701110</v>
      </c>
      <c r="T90" s="2" t="s">
        <v>32</v>
      </c>
      <c r="U90" s="43">
        <v>0</v>
      </c>
      <c r="V90" s="43">
        <v>-1</v>
      </c>
      <c r="W90" s="44">
        <v>0</v>
      </c>
      <c r="X90" s="45">
        <v>0</v>
      </c>
    </row>
    <row r="91" spans="1:24" x14ac:dyDescent="0.3">
      <c r="A91" s="22" t="s">
        <v>778</v>
      </c>
      <c r="B91" s="33" t="s">
        <v>836</v>
      </c>
      <c r="C91" s="33" t="s">
        <v>837</v>
      </c>
      <c r="D91" s="33" t="s">
        <v>845</v>
      </c>
      <c r="E91" s="33" t="s">
        <v>846</v>
      </c>
      <c r="F91" s="24" t="s">
        <v>24</v>
      </c>
      <c r="G91" s="41" t="s">
        <v>57</v>
      </c>
      <c r="H91" s="41" t="s">
        <v>26</v>
      </c>
      <c r="I91" s="22" t="s">
        <v>973</v>
      </c>
      <c r="J91" s="23" t="s">
        <v>41</v>
      </c>
      <c r="K91" s="31" t="s">
        <v>138</v>
      </c>
      <c r="L91" s="31" t="s">
        <v>77</v>
      </c>
      <c r="M91" s="33" t="s">
        <v>29</v>
      </c>
      <c r="N91" s="3" t="s">
        <v>120</v>
      </c>
      <c r="O91" s="31" t="s">
        <v>124</v>
      </c>
      <c r="P91" s="31" t="s">
        <v>1024</v>
      </c>
      <c r="Q91" s="40" t="s">
        <v>31</v>
      </c>
      <c r="R91" s="41" t="s">
        <v>132</v>
      </c>
      <c r="S91" s="42">
        <v>552200</v>
      </c>
      <c r="T91" s="2" t="s">
        <v>46</v>
      </c>
      <c r="U91" s="43">
        <v>1.2727051</v>
      </c>
      <c r="V91" s="43">
        <v>0.272705078125</v>
      </c>
      <c r="W91" s="44">
        <v>1.363525390625E-2</v>
      </c>
      <c r="X91" s="45">
        <v>7529.38720703125</v>
      </c>
    </row>
    <row r="92" spans="1:24" x14ac:dyDescent="0.3">
      <c r="A92" s="22" t="s">
        <v>779</v>
      </c>
      <c r="B92" s="33" t="s">
        <v>836</v>
      </c>
      <c r="C92" s="33" t="s">
        <v>837</v>
      </c>
      <c r="D92" s="33" t="s">
        <v>847</v>
      </c>
      <c r="E92" s="33" t="s">
        <v>848</v>
      </c>
      <c r="F92" s="24" t="s">
        <v>24</v>
      </c>
      <c r="G92" s="41" t="s">
        <v>33</v>
      </c>
      <c r="H92" s="41" t="s">
        <v>26</v>
      </c>
      <c r="I92" s="22" t="s">
        <v>971</v>
      </c>
      <c r="J92" s="23" t="s">
        <v>41</v>
      </c>
      <c r="K92" s="31" t="s">
        <v>144</v>
      </c>
      <c r="L92" s="31"/>
      <c r="M92" s="33" t="s">
        <v>76</v>
      </c>
      <c r="N92" s="3" t="s">
        <v>120</v>
      </c>
      <c r="O92" s="31" t="s">
        <v>123</v>
      </c>
      <c r="P92" s="31" t="s">
        <v>1025</v>
      </c>
      <c r="Q92" s="40" t="s">
        <v>31</v>
      </c>
      <c r="R92" s="41" t="s">
        <v>132</v>
      </c>
      <c r="S92" s="42">
        <v>506230</v>
      </c>
      <c r="T92" s="2" t="s">
        <v>32</v>
      </c>
      <c r="U92" s="43">
        <v>0.1</v>
      </c>
      <c r="V92" s="43">
        <v>-0.89999999850988299</v>
      </c>
      <c r="W92" s="44">
        <v>0</v>
      </c>
      <c r="X92" s="45">
        <v>0</v>
      </c>
    </row>
    <row r="93" spans="1:24" x14ac:dyDescent="0.3">
      <c r="A93" s="22" t="s">
        <v>784</v>
      </c>
      <c r="B93" s="33" t="s">
        <v>836</v>
      </c>
      <c r="C93" s="33" t="s">
        <v>837</v>
      </c>
      <c r="D93" s="33" t="s">
        <v>859</v>
      </c>
      <c r="E93" s="33" t="s">
        <v>860</v>
      </c>
      <c r="F93" s="24" t="s">
        <v>24</v>
      </c>
      <c r="G93" s="41" t="s">
        <v>174</v>
      </c>
      <c r="H93" s="41" t="s">
        <v>26</v>
      </c>
      <c r="I93" s="22" t="s">
        <v>977</v>
      </c>
      <c r="J93" s="23" t="s">
        <v>175</v>
      </c>
      <c r="K93" s="31" t="s">
        <v>150</v>
      </c>
      <c r="L93" s="31" t="s">
        <v>28</v>
      </c>
      <c r="M93" s="33" t="s">
        <v>50</v>
      </c>
      <c r="N93" s="3" t="s">
        <v>36</v>
      </c>
      <c r="O93" s="31" t="s">
        <v>125</v>
      </c>
      <c r="P93" s="31" t="s">
        <v>1030</v>
      </c>
      <c r="Q93" s="40" t="s">
        <v>31</v>
      </c>
      <c r="R93" s="41" t="s">
        <v>132</v>
      </c>
      <c r="S93" s="42">
        <v>416400</v>
      </c>
      <c r="T93" s="2" t="s">
        <v>46</v>
      </c>
      <c r="U93" s="43">
        <v>0.1</v>
      </c>
      <c r="V93" s="43">
        <v>-0.89999999850988299</v>
      </c>
      <c r="W93" s="44">
        <v>1.00000001490116E-3</v>
      </c>
      <c r="X93" s="45">
        <v>416.40000620484301</v>
      </c>
    </row>
    <row r="94" spans="1:24" x14ac:dyDescent="0.3">
      <c r="A94" s="22" t="s">
        <v>786</v>
      </c>
      <c r="B94" s="33" t="s">
        <v>836</v>
      </c>
      <c r="C94" s="33" t="s">
        <v>837</v>
      </c>
      <c r="D94" s="33" t="s">
        <v>863</v>
      </c>
      <c r="E94" s="33" t="s">
        <v>864</v>
      </c>
      <c r="F94" s="24" t="s">
        <v>24</v>
      </c>
      <c r="G94" s="41" t="s">
        <v>33</v>
      </c>
      <c r="H94" s="41" t="s">
        <v>69</v>
      </c>
      <c r="I94" s="22" t="s">
        <v>978</v>
      </c>
      <c r="J94" s="23" t="s">
        <v>41</v>
      </c>
      <c r="K94" s="31" t="s">
        <v>163</v>
      </c>
      <c r="L94" s="31" t="s">
        <v>77</v>
      </c>
      <c r="M94" s="33" t="s">
        <v>72</v>
      </c>
      <c r="N94" s="3" t="s">
        <v>119</v>
      </c>
      <c r="O94" s="31" t="s">
        <v>123</v>
      </c>
      <c r="P94" s="31" t="s">
        <v>1032</v>
      </c>
      <c r="Q94" s="40" t="s">
        <v>31</v>
      </c>
      <c r="R94" s="41" t="s">
        <v>132</v>
      </c>
      <c r="S94" s="42">
        <v>355820</v>
      </c>
      <c r="T94" s="2" t="s">
        <v>32</v>
      </c>
      <c r="U94" s="43">
        <v>1.6</v>
      </c>
      <c r="V94" s="43">
        <v>0.60000002384185702</v>
      </c>
      <c r="W94" s="44">
        <v>3.0000001192092798E-2</v>
      </c>
      <c r="X94" s="45">
        <v>10674.600424170399</v>
      </c>
    </row>
    <row r="95" spans="1:24" x14ac:dyDescent="0.3">
      <c r="A95" s="22" t="s">
        <v>801</v>
      </c>
      <c r="B95" s="33" t="s">
        <v>836</v>
      </c>
      <c r="C95" s="33" t="s">
        <v>837</v>
      </c>
      <c r="D95" s="33" t="s">
        <v>897</v>
      </c>
      <c r="E95" s="33" t="s">
        <v>898</v>
      </c>
      <c r="F95" s="24" t="s">
        <v>24</v>
      </c>
      <c r="G95" s="41" t="s">
        <v>33</v>
      </c>
      <c r="H95" s="41" t="s">
        <v>26</v>
      </c>
      <c r="I95" s="22" t="s">
        <v>993</v>
      </c>
      <c r="J95" s="23" t="s">
        <v>37</v>
      </c>
      <c r="K95" s="31" t="s">
        <v>93</v>
      </c>
      <c r="L95" s="31"/>
      <c r="M95" s="33" t="s">
        <v>72</v>
      </c>
      <c r="N95" s="3" t="s">
        <v>119</v>
      </c>
      <c r="O95" s="31" t="s">
        <v>123</v>
      </c>
      <c r="P95" s="31" t="s">
        <v>1042</v>
      </c>
      <c r="Q95" s="40" t="s">
        <v>31</v>
      </c>
      <c r="R95" s="41" t="s">
        <v>132</v>
      </c>
      <c r="S95" s="42">
        <v>190170</v>
      </c>
      <c r="T95" s="2" t="s">
        <v>32</v>
      </c>
      <c r="U95" s="43">
        <v>0.3</v>
      </c>
      <c r="V95" s="43">
        <v>-0.69999998807907104</v>
      </c>
      <c r="W95" s="44">
        <v>0</v>
      </c>
      <c r="X95" s="45">
        <v>0</v>
      </c>
    </row>
    <row r="96" spans="1:24" x14ac:dyDescent="0.3">
      <c r="A96" s="22" t="s">
        <v>807</v>
      </c>
      <c r="B96" s="33" t="s">
        <v>836</v>
      </c>
      <c r="C96" s="33" t="s">
        <v>837</v>
      </c>
      <c r="D96" s="33" t="s">
        <v>911</v>
      </c>
      <c r="E96" s="33" t="s">
        <v>912</v>
      </c>
      <c r="F96" s="24" t="s">
        <v>24</v>
      </c>
      <c r="G96" s="41" t="s">
        <v>33</v>
      </c>
      <c r="H96" s="41" t="s">
        <v>69</v>
      </c>
      <c r="I96" s="22" t="s">
        <v>71</v>
      </c>
      <c r="J96" s="23" t="s">
        <v>37</v>
      </c>
      <c r="K96" s="31" t="s">
        <v>93</v>
      </c>
      <c r="L96" s="31"/>
      <c r="M96" s="33" t="s">
        <v>72</v>
      </c>
      <c r="N96" s="3" t="s">
        <v>119</v>
      </c>
      <c r="O96" s="31" t="s">
        <v>123</v>
      </c>
      <c r="P96" s="31" t="s">
        <v>1047</v>
      </c>
      <c r="Q96" s="40" t="s">
        <v>31</v>
      </c>
      <c r="R96" s="41" t="s">
        <v>132</v>
      </c>
      <c r="S96" s="42">
        <v>167840</v>
      </c>
      <c r="T96" s="2" t="s">
        <v>32</v>
      </c>
      <c r="U96" s="43">
        <v>2.4</v>
      </c>
      <c r="V96" s="43">
        <v>1.4000000953674301</v>
      </c>
      <c r="W96" s="44">
        <v>5.8000001907348595E-2</v>
      </c>
      <c r="X96" s="45">
        <v>9734.7203201293905</v>
      </c>
    </row>
    <row r="97" spans="1:25" x14ac:dyDescent="0.3">
      <c r="A97" s="22" t="s">
        <v>816</v>
      </c>
      <c r="B97" s="33" t="s">
        <v>836</v>
      </c>
      <c r="C97" s="33" t="s">
        <v>837</v>
      </c>
      <c r="D97" s="33" t="s">
        <v>931</v>
      </c>
      <c r="E97" s="33" t="s">
        <v>932</v>
      </c>
      <c r="F97" s="24" t="s">
        <v>24</v>
      </c>
      <c r="G97" s="41" t="s">
        <v>33</v>
      </c>
      <c r="H97" s="41" t="s">
        <v>26</v>
      </c>
      <c r="I97" s="22" t="s">
        <v>1005</v>
      </c>
      <c r="J97" s="23" t="s">
        <v>41</v>
      </c>
      <c r="K97" s="31" t="s">
        <v>521</v>
      </c>
      <c r="L97" s="31" t="s">
        <v>28</v>
      </c>
      <c r="M97" s="33" t="s">
        <v>29</v>
      </c>
      <c r="N97" s="3" t="s">
        <v>120</v>
      </c>
      <c r="O97" s="31" t="s">
        <v>123</v>
      </c>
      <c r="P97" s="31" t="s">
        <v>1053</v>
      </c>
      <c r="Q97" s="40" t="s">
        <v>31</v>
      </c>
      <c r="R97" s="41" t="s">
        <v>132</v>
      </c>
      <c r="S97" s="42">
        <v>141300</v>
      </c>
      <c r="T97" s="2" t="s">
        <v>46</v>
      </c>
      <c r="U97" s="43">
        <v>0</v>
      </c>
      <c r="V97" s="43">
        <v>-1</v>
      </c>
      <c r="W97" s="44">
        <v>0</v>
      </c>
      <c r="X97" s="45">
        <v>0</v>
      </c>
    </row>
    <row r="98" spans="1:25" x14ac:dyDescent="0.3">
      <c r="A98" s="22" t="s">
        <v>822</v>
      </c>
      <c r="B98" s="33" t="s">
        <v>836</v>
      </c>
      <c r="C98" s="33" t="s">
        <v>837</v>
      </c>
      <c r="D98" s="33" t="s">
        <v>946</v>
      </c>
      <c r="E98" s="33" t="s">
        <v>947</v>
      </c>
      <c r="F98" s="24" t="s">
        <v>24</v>
      </c>
      <c r="G98" s="41" t="s">
        <v>33</v>
      </c>
      <c r="H98" s="41" t="s">
        <v>26</v>
      </c>
      <c r="I98" s="22" t="s">
        <v>970</v>
      </c>
      <c r="J98" s="23" t="s">
        <v>37</v>
      </c>
      <c r="K98" s="31" t="s">
        <v>93</v>
      </c>
      <c r="L98" s="31"/>
      <c r="M98" s="33" t="s">
        <v>60</v>
      </c>
      <c r="N98" s="3" t="s">
        <v>36</v>
      </c>
      <c r="O98" s="31" t="s">
        <v>123</v>
      </c>
      <c r="P98" s="31" t="s">
        <v>1058</v>
      </c>
      <c r="Q98" s="40" t="s">
        <v>31</v>
      </c>
      <c r="R98" s="41" t="s">
        <v>132</v>
      </c>
      <c r="S98" s="42">
        <v>880275</v>
      </c>
      <c r="T98" s="33" t="s">
        <v>73</v>
      </c>
      <c r="U98" s="43">
        <v>0</v>
      </c>
      <c r="V98" s="43">
        <v>-1</v>
      </c>
      <c r="W98" s="44">
        <v>0</v>
      </c>
      <c r="X98" s="45">
        <v>0</v>
      </c>
      <c r="Y98" t="s">
        <v>1486</v>
      </c>
    </row>
    <row r="99" spans="1:25" x14ac:dyDescent="0.3">
      <c r="A99" s="22" t="s">
        <v>825</v>
      </c>
      <c r="B99" s="33" t="s">
        <v>836</v>
      </c>
      <c r="C99" s="33" t="s">
        <v>837</v>
      </c>
      <c r="D99" s="33" t="s">
        <v>952</v>
      </c>
      <c r="E99" s="33" t="s">
        <v>953</v>
      </c>
      <c r="F99" s="24" t="s">
        <v>24</v>
      </c>
      <c r="G99" s="41" t="s">
        <v>33</v>
      </c>
      <c r="H99" s="41" t="s">
        <v>26</v>
      </c>
      <c r="I99" s="22" t="s">
        <v>1013</v>
      </c>
      <c r="J99" s="23" t="s">
        <v>41</v>
      </c>
      <c r="K99" s="31" t="s">
        <v>523</v>
      </c>
      <c r="L99" s="31" t="s">
        <v>49</v>
      </c>
      <c r="M99" s="33" t="s">
        <v>43</v>
      </c>
      <c r="N99" s="3" t="s">
        <v>44</v>
      </c>
      <c r="O99" s="31" t="s">
        <v>123</v>
      </c>
      <c r="P99" s="31" t="s">
        <v>178</v>
      </c>
      <c r="Q99" s="40" t="s">
        <v>45</v>
      </c>
      <c r="R99" s="41" t="s">
        <v>133</v>
      </c>
      <c r="S99" s="42">
        <v>123100</v>
      </c>
      <c r="T99" s="2" t="s">
        <v>46</v>
      </c>
      <c r="U99" s="43">
        <v>0</v>
      </c>
      <c r="V99" s="43">
        <v>-4</v>
      </c>
      <c r="W99" s="44">
        <v>0</v>
      </c>
      <c r="X99" s="45">
        <v>0</v>
      </c>
    </row>
    <row r="100" spans="1:25" x14ac:dyDescent="0.3">
      <c r="A100" s="22" t="s">
        <v>831</v>
      </c>
      <c r="B100" s="33" t="s">
        <v>836</v>
      </c>
      <c r="C100" s="33" t="s">
        <v>837</v>
      </c>
      <c r="D100" s="33" t="s">
        <v>967</v>
      </c>
      <c r="E100" s="33" t="s">
        <v>968</v>
      </c>
      <c r="F100" s="24" t="s">
        <v>24</v>
      </c>
      <c r="G100" s="41" t="s">
        <v>33</v>
      </c>
      <c r="H100" s="41" t="s">
        <v>26</v>
      </c>
      <c r="I100" s="22" t="s">
        <v>1019</v>
      </c>
      <c r="J100" s="23" t="s">
        <v>41</v>
      </c>
      <c r="K100" s="31" t="s">
        <v>525</v>
      </c>
      <c r="L100" s="31" t="s">
        <v>49</v>
      </c>
      <c r="M100" s="33" t="s">
        <v>43</v>
      </c>
      <c r="N100" s="3" t="s">
        <v>44</v>
      </c>
      <c r="O100" s="31" t="s">
        <v>123</v>
      </c>
      <c r="P100" s="31" t="s">
        <v>1064</v>
      </c>
      <c r="Q100" s="40" t="s">
        <v>55</v>
      </c>
      <c r="R100" s="41" t="s">
        <v>168</v>
      </c>
      <c r="S100" s="42">
        <v>111300</v>
      </c>
      <c r="T100" s="2" t="s">
        <v>46</v>
      </c>
      <c r="U100" s="43">
        <v>0.7</v>
      </c>
      <c r="V100" s="43">
        <v>-2.3000000119209201</v>
      </c>
      <c r="W100" s="44">
        <v>0</v>
      </c>
      <c r="X100" s="45">
        <v>0</v>
      </c>
    </row>
    <row r="102" spans="1:25" x14ac:dyDescent="0.3">
      <c r="A102" s="4" t="s">
        <v>63</v>
      </c>
      <c r="B102" s="4" t="s">
        <v>1</v>
      </c>
      <c r="C102" s="4" t="s">
        <v>64</v>
      </c>
      <c r="D102" s="4" t="s">
        <v>65</v>
      </c>
      <c r="E102" s="4" t="s">
        <v>66</v>
      </c>
    </row>
    <row r="103" spans="1:25" x14ac:dyDescent="0.3">
      <c r="A103" s="4">
        <v>540148</v>
      </c>
      <c r="B103" s="1" t="s">
        <v>1069</v>
      </c>
      <c r="C103" s="4" t="s">
        <v>773</v>
      </c>
      <c r="D103" s="1" t="s">
        <v>67</v>
      </c>
      <c r="E103" s="4">
        <v>4</v>
      </c>
      <c r="S103" s="46" t="s">
        <v>181</v>
      </c>
    </row>
    <row r="104" spans="1:25" s="21" customFormat="1" x14ac:dyDescent="0.3">
      <c r="A104" s="22" t="s">
        <v>1487</v>
      </c>
      <c r="B104" s="33" t="s">
        <v>849</v>
      </c>
      <c r="C104" s="33" t="s">
        <v>870</v>
      </c>
      <c r="D104" s="33" t="s">
        <v>1488</v>
      </c>
      <c r="E104" s="33" t="s">
        <v>1489</v>
      </c>
      <c r="F104" s="24" t="s">
        <v>24</v>
      </c>
      <c r="G104" s="41" t="s">
        <v>40</v>
      </c>
      <c r="H104" s="41" t="s">
        <v>26</v>
      </c>
      <c r="I104" s="22" t="s">
        <v>1490</v>
      </c>
      <c r="J104" s="23"/>
      <c r="K104" s="30"/>
      <c r="L104" s="17"/>
      <c r="M104" s="30"/>
      <c r="N104" s="18"/>
      <c r="O104" s="30"/>
      <c r="P104" s="30"/>
      <c r="Q104" s="30"/>
      <c r="R104" s="30"/>
      <c r="S104" s="42">
        <v>10000000</v>
      </c>
      <c r="T104" s="17" t="s">
        <v>30</v>
      </c>
      <c r="U104" s="37"/>
      <c r="V104" s="37"/>
      <c r="W104" s="39"/>
      <c r="X104" s="20"/>
      <c r="Y104" t="s">
        <v>1491</v>
      </c>
    </row>
    <row r="105" spans="1:25" x14ac:dyDescent="0.3">
      <c r="A105" s="22" t="s">
        <v>780</v>
      </c>
      <c r="B105" s="33" t="s">
        <v>849</v>
      </c>
      <c r="C105" s="33" t="s">
        <v>833</v>
      </c>
      <c r="D105" s="33" t="s">
        <v>850</v>
      </c>
      <c r="E105" s="33" t="s">
        <v>851</v>
      </c>
      <c r="F105" s="24" t="s">
        <v>24</v>
      </c>
      <c r="G105" s="41" t="s">
        <v>40</v>
      </c>
      <c r="H105" s="41" t="s">
        <v>26</v>
      </c>
      <c r="I105" s="22" t="s">
        <v>182</v>
      </c>
      <c r="J105" s="23" t="s">
        <v>27</v>
      </c>
      <c r="K105" s="31" t="s">
        <v>140</v>
      </c>
      <c r="L105" s="31" t="s">
        <v>86</v>
      </c>
      <c r="M105" s="33" t="s">
        <v>156</v>
      </c>
      <c r="N105" s="3" t="s">
        <v>36</v>
      </c>
      <c r="O105" s="31" t="s">
        <v>123</v>
      </c>
      <c r="P105" s="31" t="s">
        <v>1026</v>
      </c>
      <c r="Q105" s="40" t="s">
        <v>31</v>
      </c>
      <c r="R105" s="41" t="s">
        <v>132</v>
      </c>
      <c r="S105" s="42">
        <v>490400</v>
      </c>
      <c r="T105" s="2" t="s">
        <v>46</v>
      </c>
      <c r="U105" s="43">
        <v>7</v>
      </c>
      <c r="V105" s="43">
        <v>6</v>
      </c>
      <c r="W105" s="44">
        <v>0.22</v>
      </c>
      <c r="X105" s="45">
        <v>107888</v>
      </c>
    </row>
    <row r="106" spans="1:25" x14ac:dyDescent="0.3">
      <c r="A106" s="22" t="s">
        <v>789</v>
      </c>
      <c r="B106" s="33" t="s">
        <v>849</v>
      </c>
      <c r="C106" s="33" t="s">
        <v>870</v>
      </c>
      <c r="D106" s="33" t="s">
        <v>871</v>
      </c>
      <c r="E106" s="33" t="s">
        <v>872</v>
      </c>
      <c r="F106" s="24" t="s">
        <v>24</v>
      </c>
      <c r="G106" s="41" t="s">
        <v>40</v>
      </c>
      <c r="H106" s="41" t="s">
        <v>26</v>
      </c>
      <c r="I106" s="22" t="s">
        <v>981</v>
      </c>
      <c r="J106" s="23" t="s">
        <v>41</v>
      </c>
      <c r="K106" s="31" t="s">
        <v>105</v>
      </c>
      <c r="L106" s="31" t="s">
        <v>56</v>
      </c>
      <c r="M106" s="33" t="s">
        <v>60</v>
      </c>
      <c r="N106" s="3" t="s">
        <v>36</v>
      </c>
      <c r="O106" s="31" t="s">
        <v>124</v>
      </c>
      <c r="P106" s="31" t="s">
        <v>533</v>
      </c>
      <c r="Q106" s="40" t="s">
        <v>31</v>
      </c>
      <c r="R106" s="41" t="s">
        <v>132</v>
      </c>
      <c r="S106" s="42">
        <v>263200</v>
      </c>
      <c r="T106" s="2" t="s">
        <v>46</v>
      </c>
      <c r="U106" s="43">
        <v>0</v>
      </c>
      <c r="V106" s="43">
        <v>-1</v>
      </c>
      <c r="W106" s="44">
        <v>0</v>
      </c>
      <c r="X106" s="45">
        <v>0</v>
      </c>
    </row>
    <row r="107" spans="1:25" x14ac:dyDescent="0.3">
      <c r="A107" s="22" t="s">
        <v>794</v>
      </c>
      <c r="B107" s="33" t="s">
        <v>849</v>
      </c>
      <c r="C107" s="33" t="s">
        <v>870</v>
      </c>
      <c r="D107" s="33" t="s">
        <v>882</v>
      </c>
      <c r="E107" s="33" t="s">
        <v>883</v>
      </c>
      <c r="F107" s="24" t="s">
        <v>24</v>
      </c>
      <c r="G107" s="41" t="s">
        <v>40</v>
      </c>
      <c r="H107" s="41" t="s">
        <v>26</v>
      </c>
      <c r="I107" s="22" t="s">
        <v>986</v>
      </c>
      <c r="J107" s="23" t="s">
        <v>41</v>
      </c>
      <c r="K107" s="31" t="s">
        <v>103</v>
      </c>
      <c r="L107" s="31" t="s">
        <v>52</v>
      </c>
      <c r="M107" s="33" t="s">
        <v>60</v>
      </c>
      <c r="N107" s="3" t="s">
        <v>36</v>
      </c>
      <c r="O107" s="31" t="s">
        <v>123</v>
      </c>
      <c r="P107" s="31" t="s">
        <v>159</v>
      </c>
      <c r="Q107" s="40" t="s">
        <v>31</v>
      </c>
      <c r="R107" s="41" t="s">
        <v>132</v>
      </c>
      <c r="S107" s="42">
        <v>240900</v>
      </c>
      <c r="T107" s="2" t="s">
        <v>46</v>
      </c>
      <c r="U107" s="43">
        <v>0</v>
      </c>
      <c r="V107" s="43">
        <v>-1</v>
      </c>
      <c r="W107" s="44">
        <v>0</v>
      </c>
      <c r="X107" s="45">
        <v>0</v>
      </c>
    </row>
    <row r="108" spans="1:25" x14ac:dyDescent="0.3">
      <c r="A108" s="22" t="s">
        <v>796</v>
      </c>
      <c r="B108" s="33" t="s">
        <v>849</v>
      </c>
      <c r="C108" s="33" t="s">
        <v>870</v>
      </c>
      <c r="D108" s="33" t="s">
        <v>886</v>
      </c>
      <c r="E108" s="33" t="s">
        <v>887</v>
      </c>
      <c r="F108" s="24" t="s">
        <v>24</v>
      </c>
      <c r="G108" s="41" t="s">
        <v>40</v>
      </c>
      <c r="H108" s="41" t="s">
        <v>26</v>
      </c>
      <c r="I108" s="22" t="s">
        <v>988</v>
      </c>
      <c r="J108" s="23" t="s">
        <v>41</v>
      </c>
      <c r="K108" s="31" t="s">
        <v>98</v>
      </c>
      <c r="L108" s="31" t="s">
        <v>526</v>
      </c>
      <c r="M108" s="33" t="s">
        <v>50</v>
      </c>
      <c r="N108" s="3" t="s">
        <v>36</v>
      </c>
      <c r="O108" s="31" t="s">
        <v>123</v>
      </c>
      <c r="P108" s="31" t="s">
        <v>1038</v>
      </c>
      <c r="Q108" s="40" t="s">
        <v>31</v>
      </c>
      <c r="R108" s="41" t="s">
        <v>132</v>
      </c>
      <c r="S108" s="42">
        <v>239300</v>
      </c>
      <c r="T108" s="2" t="s">
        <v>32</v>
      </c>
      <c r="U108" s="43">
        <v>0</v>
      </c>
      <c r="V108" s="43">
        <v>-1</v>
      </c>
      <c r="W108" s="44">
        <v>0</v>
      </c>
      <c r="X108" s="45">
        <v>0</v>
      </c>
    </row>
    <row r="109" spans="1:25" x14ac:dyDescent="0.3">
      <c r="A109" s="22" t="s">
        <v>803</v>
      </c>
      <c r="B109" s="33" t="s">
        <v>849</v>
      </c>
      <c r="C109" s="33" t="s">
        <v>870</v>
      </c>
      <c r="D109" s="33" t="s">
        <v>902</v>
      </c>
      <c r="E109" s="33" t="s">
        <v>903</v>
      </c>
      <c r="F109" s="24" t="s">
        <v>24</v>
      </c>
      <c r="G109" s="41" t="s">
        <v>40</v>
      </c>
      <c r="H109" s="41" t="s">
        <v>26</v>
      </c>
      <c r="I109" s="22" t="s">
        <v>995</v>
      </c>
      <c r="J109" s="23" t="s">
        <v>41</v>
      </c>
      <c r="K109" s="31" t="s">
        <v>147</v>
      </c>
      <c r="L109" s="31" t="s">
        <v>61</v>
      </c>
      <c r="M109" s="33" t="s">
        <v>43</v>
      </c>
      <c r="N109" s="3" t="s">
        <v>44</v>
      </c>
      <c r="O109" s="31" t="s">
        <v>123</v>
      </c>
      <c r="P109" s="31" t="s">
        <v>1044</v>
      </c>
      <c r="Q109" s="40" t="s">
        <v>55</v>
      </c>
      <c r="R109" s="41" t="s">
        <v>168</v>
      </c>
      <c r="S109" s="42">
        <v>176300</v>
      </c>
      <c r="T109" s="2" t="s">
        <v>46</v>
      </c>
      <c r="U109" s="43">
        <v>0</v>
      </c>
      <c r="V109" s="43">
        <v>-3</v>
      </c>
      <c r="W109" s="44">
        <v>0</v>
      </c>
      <c r="X109" s="45">
        <v>0</v>
      </c>
    </row>
    <row r="110" spans="1:25" x14ac:dyDescent="0.3">
      <c r="A110" s="22" t="s">
        <v>809</v>
      </c>
      <c r="B110" s="33" t="s">
        <v>849</v>
      </c>
      <c r="C110" s="33" t="s">
        <v>833</v>
      </c>
      <c r="D110" s="33" t="s">
        <v>915</v>
      </c>
      <c r="E110" s="33" t="s">
        <v>916</v>
      </c>
      <c r="F110" s="24" t="s">
        <v>24</v>
      </c>
      <c r="G110" s="41" t="s">
        <v>40</v>
      </c>
      <c r="H110" s="41" t="s">
        <v>26</v>
      </c>
      <c r="I110" s="22" t="s">
        <v>1000</v>
      </c>
      <c r="J110" s="23" t="s">
        <v>27</v>
      </c>
      <c r="K110" s="31" t="s">
        <v>137</v>
      </c>
      <c r="L110" s="31" t="s">
        <v>183</v>
      </c>
      <c r="M110" s="33" t="s">
        <v>48</v>
      </c>
      <c r="N110" s="3" t="s">
        <v>36</v>
      </c>
      <c r="O110" s="31" t="s">
        <v>123</v>
      </c>
      <c r="P110" s="31" t="s">
        <v>534</v>
      </c>
      <c r="Q110" s="40" t="s">
        <v>31</v>
      </c>
      <c r="R110" s="41" t="s">
        <v>132</v>
      </c>
      <c r="S110" s="42">
        <v>160100</v>
      </c>
      <c r="T110" s="2" t="s">
        <v>46</v>
      </c>
      <c r="U110" s="43">
        <v>8</v>
      </c>
      <c r="V110" s="43">
        <v>7</v>
      </c>
      <c r="W110" s="44">
        <v>0.19</v>
      </c>
      <c r="X110" s="45">
        <v>30419</v>
      </c>
    </row>
    <row r="111" spans="1:25" x14ac:dyDescent="0.3">
      <c r="A111" s="22" t="s">
        <v>814</v>
      </c>
      <c r="B111" s="33" t="s">
        <v>849</v>
      </c>
      <c r="C111" s="33" t="s">
        <v>870</v>
      </c>
      <c r="D111" s="33" t="s">
        <v>926</v>
      </c>
      <c r="E111" s="33" t="s">
        <v>927</v>
      </c>
      <c r="F111" s="24" t="s">
        <v>24</v>
      </c>
      <c r="G111" s="41" t="s">
        <v>40</v>
      </c>
      <c r="H111" s="41" t="s">
        <v>26</v>
      </c>
      <c r="I111" s="22" t="s">
        <v>1004</v>
      </c>
      <c r="J111" s="23" t="s">
        <v>27</v>
      </c>
      <c r="K111" s="31" t="s">
        <v>101</v>
      </c>
      <c r="L111" s="31" t="s">
        <v>53</v>
      </c>
      <c r="M111" s="33" t="s">
        <v>43</v>
      </c>
      <c r="N111" s="3" t="s">
        <v>44</v>
      </c>
      <c r="O111" s="31" t="s">
        <v>123</v>
      </c>
      <c r="P111" s="31" t="s">
        <v>151</v>
      </c>
      <c r="Q111" s="40" t="s">
        <v>55</v>
      </c>
      <c r="R111" s="41" t="s">
        <v>133</v>
      </c>
      <c r="S111" s="42">
        <v>144500</v>
      </c>
      <c r="T111" s="2" t="s">
        <v>46</v>
      </c>
      <c r="U111" s="43">
        <v>0</v>
      </c>
      <c r="V111" s="43">
        <v>-4</v>
      </c>
      <c r="W111" s="44">
        <v>0</v>
      </c>
      <c r="X111" s="45">
        <v>0</v>
      </c>
    </row>
  </sheetData>
  <hyperlinks>
    <hyperlink ref="Q3" r:id="rId1" xr:uid="{EF699772-FE52-41B1-BE35-B7B54B9523DE}"/>
    <hyperlink ref="M3" r:id="rId2" xr:uid="{D36671C0-287E-4BAB-A7A5-78C79A34D855}"/>
    <hyperlink ref="J3" r:id="rId3" xr:uid="{E29DC532-14B6-40B1-9316-E2709512D11B}"/>
    <hyperlink ref="F40" r:id="rId4" display="https://mapwv.gov/flood/map/?wkid=102100&amp;x=-9004143.233216776&amp;y=4598813.41392283&amp;l=13&amp;v=2" xr:uid="{3745D763-2B53-41B8-8FD4-32A525101AE4}"/>
    <hyperlink ref="F33" r:id="rId5" display="https://mapwv.gov/flood/map/?wkid=102100&amp;x=-8967726.328174286&amp;y=4608356.945961157&amp;l=13&amp;v=2" xr:uid="{BA614DA8-9D00-44CB-8BEC-592812D8F791}"/>
    <hyperlink ref="F23" r:id="rId6" display="https://mapwv.gov/flood/map/?wkid=102100&amp;x=-9038222.986106662&amp;y=4612018.136147542&amp;l=13&amp;v=2" xr:uid="{B5298210-A942-4EF2-9819-DA8CED045C96}"/>
    <hyperlink ref="F48" r:id="rId7" display="https://mapwv.gov/flood/map/?wkid=102100&amp;x=-9038253.8112529&amp;y=4612066.891538021&amp;l=13&amp;v=2" xr:uid="{26B099BC-4CE9-4889-B605-2BBE489B9822}"/>
    <hyperlink ref="F50" r:id="rId8" display="https://mapwv.gov/flood/map/?wkid=102100&amp;x=-9031333.611730644&amp;y=4612789.094174981&amp;l=13&amp;v=2" xr:uid="{EE34C5E9-24E2-4D8F-921C-8C699E3A5C6C}"/>
    <hyperlink ref="F34" r:id="rId9" display="https://mapwv.gov/flood/map/?wkid=102100&amp;x=-8970644.035071112&amp;y=4611723.208810954&amp;l=13&amp;v=2" xr:uid="{40FD3E1F-4F88-4328-938B-A39FF4AB1E38}"/>
    <hyperlink ref="F20" r:id="rId10" display="https://mapwv.gov/flood/map/?wkid=102100&amp;x=-9038613.774292288&amp;y=4614823.280656855&amp;l=13&amp;v=2" xr:uid="{66403F4F-A99E-4CC3-A83F-B99894EB230D}"/>
    <hyperlink ref="F45" r:id="rId11" display="https://mapwv.gov/flood/map/?wkid=102100&amp;x=-8971142.871067695&amp;y=4613314.104080813&amp;l=13&amp;v=2" xr:uid="{CCEFD98D-69C7-4E4B-B18E-D20372E9AE23}"/>
    <hyperlink ref="F47" r:id="rId12" display="https://mapwv.gov/flood/map/?wkid=102100&amp;x=-8964562.087344537&amp;y=4613334.317996372&amp;l=13&amp;v=2" xr:uid="{64A8BC66-03AC-40AB-92D0-D7C31FBA3961}"/>
    <hyperlink ref="F61" r:id="rId13" display="https://mapwv.gov/flood/map/?wkid=102100&amp;x=-9038997.908244032&amp;y=4616984.45858683&amp;l=13&amp;v=2" xr:uid="{562982B2-544A-4F8B-B69B-7D8824DFF379}"/>
    <hyperlink ref="F27" r:id="rId14" display="https://mapwv.gov/flood/map/?wkid=102100&amp;x=-9023205.30964219&amp;y=4616135.89219476&amp;l=13&amp;v=2" xr:uid="{02322E22-6F0B-4F45-AE61-AA62C177E90D}"/>
    <hyperlink ref="F53" r:id="rId15" display="https://mapwv.gov/flood/map/?wkid=102100&amp;x=-9010903.775431033&amp;y=4620411.130524545&amp;l=13&amp;v=2" xr:uid="{D514A144-8A0F-4D62-81A3-58A8C4FC1DD5}"/>
    <hyperlink ref="F37" r:id="rId16" display="https://mapwv.gov/flood/map/?wkid=102100&amp;x=-9009393.360408613&amp;y=4618350.258510267&amp;l=13&amp;v=2" xr:uid="{9EF68B4A-4113-4229-B97B-48E9A01D2BD7}"/>
    <hyperlink ref="F58" r:id="rId17" display="https://mapwv.gov/flood/map/?wkid=102100&amp;x=-9005068.090685742&amp;y=4623145.207369642&amp;l=13&amp;v=2" xr:uid="{55506C1B-7BA5-4A7C-B27B-35060A46CFCA}"/>
    <hyperlink ref="F52" r:id="rId18" display="https://mapwv.gov/flood/map/?wkid=102100&amp;x=-8999318.894282985&amp;y=4623184.572264907&amp;l=13&amp;v=2" xr:uid="{5BCC3051-11D0-43FA-8CDF-A8FE3974C1CC}"/>
    <hyperlink ref="F60" r:id="rId19" display="https://mapwv.gov/flood/map/?wkid=102100&amp;x=-8999073.79136211&amp;y=4623260.187521471&amp;l=13&amp;v=2" xr:uid="{011D8820-BB4B-4BF8-9A2B-3F91F0AC3B47}"/>
    <hyperlink ref="F25" r:id="rId20" display="https://mapwv.gov/flood/map/?wkid=102100&amp;x=-9022932.91596891&amp;y=4624857.432019844&amp;l=13&amp;v=2" xr:uid="{43294968-E49F-48AE-A48D-4C8126D116D2}"/>
    <hyperlink ref="F18" r:id="rId21" display="https://mapwv.gov/flood/map/?wkid=102100&amp;x=-9005729.461487845&amp;y=4623494.446532584&amp;l=13&amp;v=2" xr:uid="{000B9589-E61B-4C57-B380-82F3BD150182}"/>
    <hyperlink ref="F17" r:id="rId22" display="https://mapwv.gov/flood/map/?wkid=102100&amp;x=-8998974.761431783&amp;y=4623435.718590395&amp;l=13&amp;v=2" xr:uid="{2B65360B-D63D-4921-BAAF-17EB7E658697}"/>
    <hyperlink ref="F63" r:id="rId23" display="https://mapwv.gov/flood/map/?wkid=102100&amp;x=-8979646.95013108&amp;y=4625573.405105934&amp;l=13&amp;v=2" xr:uid="{67C9AD4F-8D96-4668-A004-E3AC71693D4E}"/>
    <hyperlink ref="F56" r:id="rId24" display="https://mapwv.gov/flood/map/?wkid=102100&amp;x=-8993466.222739993&amp;y=4626776.273791502&amp;l=13&amp;v=2" xr:uid="{0E8FA205-1230-40B8-A922-F52E26D0B45F}"/>
    <hyperlink ref="F62" r:id="rId25" display="https://mapwv.gov/flood/map/?wkid=102100&amp;x=-8985091.48367789&amp;y=4627054.266219557&amp;l=13&amp;v=2" xr:uid="{D9C593BB-36FC-4006-9440-10FECDE64303}"/>
    <hyperlink ref="F22" r:id="rId26" display="https://mapwv.gov/flood/map/?wkid=102100&amp;x=-8981619.512472307&amp;y=4627140.758795468&amp;l=13&amp;v=2" xr:uid="{FB146AC7-BA5E-4F69-9EED-ADA76CAE2F11}"/>
    <hyperlink ref="F35" r:id="rId27" display="https://mapwv.gov/flood/map/?wkid=102100&amp;x=-8981122.479851471&amp;y=4627559.493493438&amp;l=13&amp;v=2" xr:uid="{52DAD1B8-5F76-4666-B65B-B81B74CB70FF}"/>
    <hyperlink ref="F32" r:id="rId28" display="https://mapwv.gov/flood/map/?wkid=102100&amp;x=-8976624.771339295&amp;y=4626816.392396544&amp;l=13&amp;v=2" xr:uid="{0D3A9A63-4FFA-4B15-9317-60DD506DB3A9}"/>
    <hyperlink ref="F28" r:id="rId29" display="https://mapwv.gov/flood/map/?wkid=102100&amp;x=-8975838.491051644&amp;y=4627786.563051652&amp;l=13&amp;v=2" xr:uid="{D1A6B227-56D9-43E6-A0EE-B4D6DC3A6A0B}"/>
    <hyperlink ref="F8" r:id="rId30" display="https://mapwv.gov/flood/map/?wkid=102100&amp;x=-8986183.046425775&amp;y=4633722.268737124&amp;l=13&amp;v=2" xr:uid="{314D999A-352F-4E48-A64C-E73DEE8E2A2D}"/>
    <hyperlink ref="F46" r:id="rId31" display="https://mapwv.gov/flood/map/?wkid=102100&amp;x=-8994410.872814419&amp;y=4636347.888832135&amp;l=13&amp;v=2" xr:uid="{020A014B-D0D0-4709-BBA8-C9B0FBEC81C0}"/>
    <hyperlink ref="F64" r:id="rId32" display="https://mapwv.gov/flood/map/?wkid=102100&amp;x=-8989698.293751318&amp;y=4648320.297778637&amp;l=13&amp;v=2" xr:uid="{F4E40C22-B109-40BE-8C44-713102DBEE02}"/>
    <hyperlink ref="F41" r:id="rId33" display="https://mapwv.gov/flood/map/?wkid=102100&amp;x=-8986910.891439164&amp;y=4648196.79604282&amp;l=13&amp;v=2" xr:uid="{AA1F6886-2B62-4A29-94C8-7C75EC8A2EA4}"/>
    <hyperlink ref="F57" r:id="rId34" display="https://mapwv.gov/flood/map/?wkid=102100&amp;x=-8989549.427643439&amp;y=4650081.569773656&amp;l=13&amp;v=2" xr:uid="{0D6B8C80-F41E-43F0-B7D8-90C88E7CD298}"/>
    <hyperlink ref="F43" r:id="rId35" display="https://mapwv.gov/flood/map/?wkid=102100&amp;x=-8989593.79436045&amp;y=4650105.243426564&amp;l=13&amp;v=2" xr:uid="{CDB09A06-7E55-417E-A8ED-10B0AD067404}"/>
    <hyperlink ref="F26" r:id="rId36" display="https://mapwv.gov/flood/map/?wkid=102100&amp;x=-8989418.579708332&amp;y=4650098.381822381&amp;l=13&amp;v=2" xr:uid="{E95315AB-D290-47C4-A27C-3C016C9428D9}"/>
    <hyperlink ref="F16" r:id="rId37" display="https://mapwv.gov/flood/map/?wkid=102100&amp;x=-8989607.241420982&amp;y=4650257.629545872&amp;l=13&amp;v=2" xr:uid="{8C7CED09-3159-4447-A08F-40217052D791}"/>
    <hyperlink ref="F55" r:id="rId38" display="https://mapwv.gov/flood/map/?wkid=102100&amp;x=-8988331.500575578&amp;y=4651913.935211027&amp;l=13&amp;v=2" xr:uid="{1C64526B-5536-40C5-B9EF-3214A5D7DDBA}"/>
    <hyperlink ref="F12" r:id="rId39" display="https://mapwv.gov/flood/map/?wkid=102100&amp;x=-8989018.406510396&amp;y=4649998.89263407&amp;l=13&amp;v=2" xr:uid="{2556C1FC-6894-4088-844F-F38B4F2D4467}"/>
    <hyperlink ref="F54" r:id="rId40" display="https://mapwv.gov/flood/map/?wkid=102100&amp;x=-8983517.9928056&amp;y=4650504.528997935&amp;l=13&amp;v=2" xr:uid="{5FD6E7B7-4330-4731-987D-850690A44A6E}"/>
    <hyperlink ref="F39" r:id="rId41" display="https://mapwv.gov/flood/map/?wkid=102100&amp;x=-8981176.113916095&amp;y=4650957.913449617&amp;l=13&amp;v=2" xr:uid="{AE8D649E-3046-4FC7-BE77-BFDF139B8362}"/>
    <hyperlink ref="F30" r:id="rId42" display="https://mapwv.gov/flood/map/?wkid=102100&amp;x=-8986491.387945615&amp;y=4653470.963342481&amp;l=13&amp;v=2" xr:uid="{51B6BD53-3203-4208-9C21-BAE2D122DE10}"/>
    <hyperlink ref="F59" r:id="rId43" display="https://mapwv.gov/flood/map/?wkid=102100&amp;x=-8965925.686764084&amp;y=4610564.984811032&amp;l=13&amp;v=2" xr:uid="{DA7641B6-182D-43D3-BF1D-6F58FDE3CD9E}"/>
    <hyperlink ref="F9" r:id="rId44" display="https://mapwv.gov/flood/map/?wkid=102100&amp;x=-8968229.348225249&amp;y=4610726.692800797&amp;l=13&amp;v=2" xr:uid="{6A7BF659-2A1A-41F8-B62B-F75D234260B5}"/>
    <hyperlink ref="F65" r:id="rId45" display="https://mapwv.gov/flood/map/?wkid=102100&amp;x=-8966108.120485187&amp;y=4610484.245049811&amp;l=13&amp;v=2" xr:uid="{B256BE46-17A5-4E42-B30D-8C89F12ED1AF}"/>
    <hyperlink ref="F36" r:id="rId46" display="https://mapwv.gov/flood/map/?wkid=102100&amp;x=-8964540.128795737&amp;y=4611253.104096171&amp;l=13&amp;v=2" xr:uid="{FC755282-BD1D-44D6-BB4E-8B6A56060C6C}"/>
    <hyperlink ref="F51" r:id="rId47" display="https://mapwv.gov/flood/map/?wkid=102100&amp;x=-8964793.511103734&amp;y=4611288.430803373&amp;l=13&amp;v=2" xr:uid="{02FAD8B0-CE66-48F0-BA67-57EB94AAD0D8}"/>
    <hyperlink ref="F14" r:id="rId48" display="https://mapwv.gov/flood/map/?wkid=102100&amp;x=-8964544.016517637&amp;y=4611276.217171065&amp;l=13&amp;v=2" xr:uid="{91F72A6F-BC5D-46FA-A83F-6E0C08612A10}"/>
    <hyperlink ref="F21" r:id="rId49" display="https://mapwv.gov/flood/map/?wkid=102100&amp;x=-8965156.956662074&amp;y=4610971.947913334&amp;l=13&amp;v=2" xr:uid="{F503173A-5EC3-4801-9087-871C7B9797E6}"/>
    <hyperlink ref="F10" r:id="rId50" display="https://mapwv.gov/flood/map/?wkid=102100&amp;x=-8965665.21062154&amp;y=4610584.610268929&amp;l=13&amp;v=2" xr:uid="{83CB17D1-5B24-45D0-804C-531A6AF2AE32}"/>
    <hyperlink ref="F11" r:id="rId51" display="https://mapwv.gov/flood/map/?wkid=102100&amp;x=-8964626.971022941&amp;y=4611182.751168202&amp;l=13&amp;v=2" xr:uid="{C900A6A6-B7C6-4901-BB8B-9E7F64F25C57}"/>
    <hyperlink ref="F42" r:id="rId52" display="https://mapwv.gov/flood/map/?wkid=102100&amp;x=-8964704.566385316&amp;y=4610924.465896&amp;l=13&amp;v=2" xr:uid="{C77BD637-562B-4AB8-9F01-A6D03D5F22A2}"/>
    <hyperlink ref="F19" r:id="rId53" display="https://mapwv.gov/flood/map/?wkid=102100&amp;x=-8965042.38697611&amp;y=4611111.571757561&amp;l=13&amp;v=2" xr:uid="{FE16E6DB-CF8A-41E5-B65A-3F897C0F5E32}"/>
    <hyperlink ref="F13" r:id="rId54" display="https://mapwv.gov/flood/map/?wkid=102100&amp;x=-8963965.95577529&amp;y=4611558.382525546&amp;l=13&amp;v=2" xr:uid="{1512F3D2-6D25-4929-9A04-E1484115229A}"/>
    <hyperlink ref="F24" r:id="rId55" display="https://mapwv.gov/flood/map/?wkid=102100&amp;x=-9000457.576678889&amp;y=4618889.035112937&amp;l=13&amp;v=2" xr:uid="{51C1420B-3C95-47DA-A644-29E7C32FDEC8}"/>
    <hyperlink ref="F29" r:id="rId56" display="https://mapwv.gov/flood/map/?wkid=102100&amp;x=-9000043.681016007&amp;y=4618810.067048544&amp;l=13&amp;v=2" xr:uid="{D4A148BA-D72A-48C5-945D-9357A7D2AFE2}"/>
    <hyperlink ref="F38" r:id="rId57" display="https://mapwv.gov/flood/map/?wkid=102100&amp;x=-9000696.708978873&amp;y=4618729.0568873575&amp;l=13&amp;v=2" xr:uid="{948EF9F9-FE4A-41C5-8B12-C476609863B1}"/>
    <hyperlink ref="F31" r:id="rId58" display="https://mapwv.gov/flood/map/?wkid=102100&amp;x=-8999893.450576443&amp;y=4618790.128548621&amp;l=13&amp;v=2" xr:uid="{D4278313-9D64-4FD2-9663-EC811E4D1C50}"/>
    <hyperlink ref="F49" r:id="rId59" display="https://mapwv.gov/flood/map/?wkid=102100&amp;x=-9000512.73259227&amp;y=4618873.744895085&amp;l=13&amp;v=2" xr:uid="{D369F63E-E2AC-4AFB-AC06-5254ABC45840}"/>
    <hyperlink ref="F44" r:id="rId60" display="https://mapwv.gov/flood/map/?wkid=102100&amp;x=-8999002.388480369&amp;y=4623294.264300052&amp;l=13&amp;v=2" xr:uid="{44B6B7F9-A870-40CE-8167-9502F53EA75F}"/>
    <hyperlink ref="F15" r:id="rId61" display="https://mapwv.gov/flood/map/?wkid=102100&amp;x=-8998661.22852749&amp;y=4623400.045595534&amp;l=13&amp;v=2" xr:uid="{F09B8C74-4795-4B17-9AEA-1BE313530588}"/>
    <hyperlink ref="F69" r:id="rId62" display="https://mapwv.gov/flood/map/?wkid=102100&amp;x=-8986183.046425775&amp;y=4633722.268737124&amp;l=13&amp;v=2" xr:uid="{5AF1F6CE-1D50-4B25-9010-8EF8014816EA}"/>
    <hyperlink ref="F70" r:id="rId63" display="https://mapwv.gov/flood/map/?wkid=102100&amp;x=-8989018.406510396&amp;y=4649998.89263407&amp;l=13&amp;v=2" xr:uid="{1779526A-AE0E-4930-A306-41ABD4E03320}"/>
    <hyperlink ref="F73" r:id="rId64" display="https://mapwv.gov/flood/map/?wkid=102100&amp;x=-9005729.461487845&amp;y=4623494.446532584&amp;l=13&amp;v=2" xr:uid="{62B280F1-D861-42E0-9B5C-FC654AAFCFAB}"/>
    <hyperlink ref="F72" r:id="rId65" display="https://mapwv.gov/flood/map/?wkid=102100&amp;x=-8998974.761431783&amp;y=4623435.718590395&amp;l=13&amp;v=2" xr:uid="{80BDF270-B994-4D16-94B7-43542B1AC299}"/>
    <hyperlink ref="F71" r:id="rId66" display="https://mapwv.gov/flood/map/?wkid=102100&amp;x=-8989607.241420982&amp;y=4650257.629545872&amp;l=13&amp;v=2" xr:uid="{CFBF2F00-29E3-426A-955E-39B6ED255256}"/>
    <hyperlink ref="F74" r:id="rId67" display="https://mapwv.gov/flood/map/?wkid=102100&amp;x=-9038613.774292288&amp;y=4614823.280656855&amp;l=13&amp;v=2" xr:uid="{E6A8580C-C561-4E41-BBB4-F3B2B5BB0AA0}"/>
    <hyperlink ref="F76" r:id="rId68" display="https://mapwv.gov/flood/map/?wkid=102100&amp;x=-9038222.986106662&amp;y=4612018.136147542&amp;l=13&amp;v=2" xr:uid="{EC394EBE-B762-418A-8BAD-00EDB3C82B14}"/>
    <hyperlink ref="F75" r:id="rId69" display="https://mapwv.gov/flood/map/?wkid=102100&amp;x=-8981619.512472307&amp;y=4627140.758795468&amp;l=13&amp;v=2" xr:uid="{96BE50DA-E6C2-430A-ABF2-3C759CECB7DB}"/>
    <hyperlink ref="F79" r:id="rId70" display="https://mapwv.gov/flood/map/?wkid=102100&amp;x=-9023205.30964219&amp;y=4616135.89219476&amp;l=13&amp;v=2" xr:uid="{C58A8033-3C60-4FB8-88E7-ADAD34C18CB3}"/>
    <hyperlink ref="F77" r:id="rId71" display="https://mapwv.gov/flood/map/?wkid=102100&amp;x=-9022932.91596891&amp;y=4624857.432019844&amp;l=13&amp;v=2" xr:uid="{F07D773E-E92E-4F11-BE2F-8AC7AD1A2FB0}"/>
    <hyperlink ref="F80" r:id="rId72" display="https://mapwv.gov/flood/map/?wkid=102100&amp;x=-8975838.491051644&amp;y=4627786.563051652&amp;l=13&amp;v=2" xr:uid="{412EE52B-691A-4E6D-A401-804A21D773DA}"/>
    <hyperlink ref="F78" r:id="rId73" display="https://mapwv.gov/flood/map/?wkid=102100&amp;x=-8989418.579708332&amp;y=4650098.381822381&amp;l=13&amp;v=2" xr:uid="{F065F541-7440-4166-8F30-10EA359A963A}"/>
    <hyperlink ref="F81" r:id="rId74" display="https://mapwv.gov/flood/map/?wkid=102100&amp;x=-8986491.387945615&amp;y=4653470.963342481&amp;l=13&amp;v=2" xr:uid="{5FBA415D-1DAB-4E77-8E54-E897578CBB4C}"/>
    <hyperlink ref="F83" r:id="rId75" display="https://mapwv.gov/flood/map/?wkid=102100&amp;x=-8967726.328174286&amp;y=4608356.945961157&amp;l=13&amp;v=2" xr:uid="{3586F629-1E77-4E1F-9C41-4E85A51472DF}"/>
    <hyperlink ref="F84" r:id="rId76" display="https://mapwv.gov/flood/map/?wkid=102100&amp;x=-8970644.035071112&amp;y=4611723.208810954&amp;l=13&amp;v=2" xr:uid="{A3A2DA44-2291-47B3-ACC5-193F7E477506}"/>
    <hyperlink ref="F85" r:id="rId77" display="https://mapwv.gov/flood/map/?wkid=102100&amp;x=-8981122.479851471&amp;y=4627559.493493438&amp;l=13&amp;v=2" xr:uid="{B0D49536-B972-44E4-809C-0D3D18A19E1F}"/>
    <hyperlink ref="F82" r:id="rId78" display="https://mapwv.gov/flood/map/?wkid=102100&amp;x=-8976624.771339295&amp;y=4626816.392396544&amp;l=13&amp;v=2" xr:uid="{106D4B47-4B11-4BF1-847C-29D82B41C2D7}"/>
    <hyperlink ref="F89" r:id="rId79" display="https://mapwv.gov/flood/map/?wkid=102100&amp;x=-8965665.21062154&amp;y=4610584.610268929&amp;l=13&amp;v=2" xr:uid="{548A8D12-E5A7-452A-90B6-49C3184716C2}"/>
    <hyperlink ref="F90" r:id="rId80" display="https://mapwv.gov/flood/map/?wkid=102100&amp;x=-8964626.971022941&amp;y=4611182.751168202&amp;l=13&amp;v=2" xr:uid="{A0107714-D2ED-452F-A565-C6CD3C4BF041}"/>
    <hyperlink ref="F92" r:id="rId81" display="https://mapwv.gov/flood/map/?wkid=102100&amp;x=-8964544.016517637&amp;y=4611276.217171065&amp;l=13&amp;v=2" xr:uid="{C91C332F-F2AC-45BC-AC9D-4BD7A718B296}"/>
    <hyperlink ref="F91" r:id="rId82" display="https://mapwv.gov/flood/map/?wkid=102100&amp;x=-8963965.95577529&amp;y=4611558.382525546&amp;l=13&amp;v=2" xr:uid="{787651FB-5458-4C76-99A5-8086F3B6974E}"/>
    <hyperlink ref="F93" r:id="rId83" display="https://mapwv.gov/flood/map/?wkid=102100&amp;x=-8965042.38697611&amp;y=4611111.571757561&amp;l=13&amp;v=2" xr:uid="{A4837D20-B5DB-421C-B3B6-2405401A6678}"/>
    <hyperlink ref="F94" r:id="rId84" display="https://mapwv.gov/flood/map/?wkid=102100&amp;x=-8965156.956662074&amp;y=4610971.947913334&amp;l=13&amp;v=2" xr:uid="{8623BDA3-47B4-4817-875D-39DD1B261331}"/>
    <hyperlink ref="F95" r:id="rId85" display="https://mapwv.gov/flood/map/?wkid=102100&amp;x=-8964540.128795737&amp;y=4611253.104096171&amp;l=13&amp;v=2" xr:uid="{017ABDFE-DDA9-49B8-A24A-AADBD970528C}"/>
    <hyperlink ref="F96" r:id="rId86" display="https://mapwv.gov/flood/map/?wkid=102100&amp;x=-8964704.566385316&amp;y=4610924.465896&amp;l=13&amp;v=2" xr:uid="{FF692D59-42F5-4BE4-A19E-CFD2EC9F2433}"/>
    <hyperlink ref="F97" r:id="rId87" display="https://mapwv.gov/flood/map/?wkid=102100&amp;x=-8964793.511103734&amp;y=4611288.430803373&amp;l=13&amp;v=2" xr:uid="{6818F2AF-5E54-47FC-9922-47F714932DDD}"/>
    <hyperlink ref="F99" r:id="rId88" display="https://mapwv.gov/flood/map/?wkid=102100&amp;x=-8965925.686764084&amp;y=4610564.984811032&amp;l=13&amp;v=2" xr:uid="{8CC4DF43-33E7-4B52-86EA-18F1A856525E}"/>
    <hyperlink ref="F100" r:id="rId89" display="https://mapwv.gov/flood/map/?wkid=102100&amp;x=-8966108.120485187&amp;y=4610484.245049811&amp;l=13&amp;v=2" xr:uid="{C6E648CF-7664-479F-AD64-9F8B275B7D0E}"/>
    <hyperlink ref="F105" r:id="rId90" display="https://mapwv.gov/flood/map/?wkid=102100&amp;x=-8998661.22852749&amp;y=4623400.045595534&amp;l=13&amp;v=2" xr:uid="{43C19EB6-ADE8-43C2-ABAD-32EB8B2AB550}"/>
    <hyperlink ref="F106" r:id="rId91" display="https://mapwv.gov/flood/map/?wkid=102100&amp;x=-9000457.576678889&amp;y=4618889.035112937&amp;l=13&amp;v=2" xr:uid="{670B8E2F-6F09-4D41-97AE-0EB6AC92591E}"/>
    <hyperlink ref="F107" r:id="rId92" display="https://mapwv.gov/flood/map/?wkid=102100&amp;x=-9000043.681016007&amp;y=4618810.067048544&amp;l=13&amp;v=2" xr:uid="{159A36A1-8633-4AAC-BF14-3CAF2A0B7984}"/>
    <hyperlink ref="F108" r:id="rId93" display="https://mapwv.gov/flood/map/?wkid=102100&amp;x=-8999893.450576443&amp;y=4618790.128548621&amp;l=13&amp;v=2" xr:uid="{5D24612C-461D-431C-8348-1F07126725CE}"/>
    <hyperlink ref="F109" r:id="rId94" display="https://mapwv.gov/flood/map/?wkid=102100&amp;x=-9000696.708978873&amp;y=4618729.0568873575&amp;l=13&amp;v=2" xr:uid="{B545B02B-FDC8-4E41-90EE-AC74FFB2650D}"/>
    <hyperlink ref="F110" r:id="rId95" display="https://mapwv.gov/flood/map/?wkid=102100&amp;x=-8999002.388480369&amp;y=4623294.264300052&amp;l=13&amp;v=2" xr:uid="{D01D0AAC-C4EC-4678-B5AA-8AB41CAD97A8}"/>
    <hyperlink ref="F111" r:id="rId96" display="https://mapwv.gov/flood/map/?wkid=102100&amp;x=-9000512.73259227&amp;y=4618873.744895085&amp;l=13&amp;v=2" xr:uid="{16707C2A-0D36-43C4-BA66-94AD297BDC58}"/>
    <hyperlink ref="F7" r:id="rId97" xr:uid="{9F08D5AE-E130-46AF-8432-B7F83DF6F9B3}"/>
    <hyperlink ref="F104" r:id="rId98" xr:uid="{26B5D7CB-88DC-439B-9565-B87DA4861762}"/>
    <hyperlink ref="F98" r:id="rId99" display="https://mapwv.gov/flood/map/?wkid=102100&amp;x=-8968229.348225249&amp;y=4610726.692800797&amp;l=13&amp;v=2" xr:uid="{C0A72DC1-6D76-4283-B3E3-DAB400CABBC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6AA9-8A84-4EC4-ACFE-0640112A18AA}">
  <dimension ref="A1:X78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7" bestFit="1" customWidth="1"/>
    <col min="2" max="2" width="22.88671875" bestFit="1" customWidth="1"/>
    <col min="3" max="3" width="19.6640625" customWidth="1"/>
    <col min="5" max="5" width="49.88671875" bestFit="1" customWidth="1"/>
    <col min="6" max="6" width="18.109375" style="8" bestFit="1" customWidth="1"/>
    <col min="7" max="7" width="11.88671875" style="8" customWidth="1"/>
    <col min="8" max="8" width="10.109375" style="8" customWidth="1"/>
    <col min="9" max="9" width="62.88671875" bestFit="1" customWidth="1"/>
    <col min="13" max="13" width="10.44140625" customWidth="1"/>
    <col min="14" max="14" width="14.6640625" bestFit="1" customWidth="1"/>
    <col min="17" max="17" width="11.109375" style="73" customWidth="1"/>
    <col min="19" max="19" width="22.5546875" bestFit="1" customWidth="1"/>
    <col min="24" max="24" width="10" bestFit="1" customWidth="1"/>
  </cols>
  <sheetData>
    <row r="1" spans="1:24" ht="14.25" customHeight="1" x14ac:dyDescent="0.3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R1" s="8"/>
      <c r="S1" s="35" t="s">
        <v>81</v>
      </c>
      <c r="U1" s="36"/>
      <c r="V1" s="36"/>
      <c r="W1" s="38"/>
      <c r="X1" s="9"/>
    </row>
    <row r="2" spans="1:24" x14ac:dyDescent="0.3">
      <c r="A2" s="10">
        <v>44489</v>
      </c>
      <c r="B2" s="11" t="s">
        <v>82</v>
      </c>
      <c r="D2" s="32"/>
      <c r="E2" s="32"/>
      <c r="H2" s="25"/>
      <c r="J2" s="25"/>
      <c r="K2" s="29"/>
      <c r="L2" s="8"/>
      <c r="N2" s="12" t="s">
        <v>44</v>
      </c>
      <c r="O2" s="29"/>
      <c r="P2" s="29"/>
      <c r="R2" s="8"/>
      <c r="S2" s="58"/>
      <c r="U2" s="36"/>
      <c r="V2" s="36"/>
      <c r="W2" s="38"/>
      <c r="X2" s="9"/>
    </row>
    <row r="3" spans="1:24" x14ac:dyDescent="0.3">
      <c r="A3" t="s">
        <v>84</v>
      </c>
      <c r="B3" s="6"/>
      <c r="D3" s="32"/>
      <c r="E3" s="32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47" t="s">
        <v>83</v>
      </c>
      <c r="R3" s="14"/>
      <c r="S3" s="58"/>
      <c r="U3" s="36"/>
      <c r="V3" s="36"/>
      <c r="W3" s="38"/>
      <c r="X3" s="9"/>
    </row>
    <row r="4" spans="1:24" x14ac:dyDescent="0.3">
      <c r="H4" s="25"/>
      <c r="J4" s="8"/>
      <c r="O4" s="8"/>
      <c r="R4" s="8"/>
    </row>
    <row r="5" spans="1:24" x14ac:dyDescent="0.3">
      <c r="A5" s="1" t="s">
        <v>1070</v>
      </c>
      <c r="D5" s="32"/>
      <c r="E5" s="32"/>
      <c r="H5" s="25"/>
      <c r="J5" s="25"/>
      <c r="K5" s="29"/>
      <c r="L5" s="8"/>
      <c r="M5" s="32"/>
      <c r="O5" s="29"/>
      <c r="P5" s="29"/>
      <c r="Q5" s="74"/>
      <c r="R5" s="29"/>
      <c r="S5" s="46" t="s">
        <v>179</v>
      </c>
      <c r="U5" s="36"/>
      <c r="V5" s="36"/>
      <c r="W5" s="38"/>
      <c r="X5" s="9"/>
    </row>
    <row r="6" spans="1:24" s="21" customFormat="1" ht="43.2" x14ac:dyDescent="0.3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4" x14ac:dyDescent="0.3">
      <c r="A7" s="22" t="s">
        <v>1071</v>
      </c>
      <c r="B7" s="33" t="s">
        <v>1104</v>
      </c>
      <c r="C7" s="33" t="s">
        <v>1105</v>
      </c>
      <c r="D7" s="33" t="s">
        <v>1106</v>
      </c>
      <c r="E7" s="33" t="s">
        <v>1107</v>
      </c>
      <c r="F7" s="24" t="s">
        <v>24</v>
      </c>
      <c r="G7" s="41" t="s">
        <v>33</v>
      </c>
      <c r="H7" s="41" t="s">
        <v>26</v>
      </c>
      <c r="I7" s="40" t="s">
        <v>1180</v>
      </c>
      <c r="J7" s="41" t="s">
        <v>41</v>
      </c>
      <c r="K7" s="31" t="s">
        <v>111</v>
      </c>
      <c r="L7" s="31" t="s">
        <v>58</v>
      </c>
      <c r="M7" s="33" t="s">
        <v>117</v>
      </c>
      <c r="N7" s="3" t="s">
        <v>44</v>
      </c>
      <c r="O7" s="31" t="s">
        <v>123</v>
      </c>
      <c r="P7" s="31" t="s">
        <v>1210</v>
      </c>
      <c r="Q7" s="75" t="s">
        <v>31</v>
      </c>
      <c r="R7" s="41" t="s">
        <v>132</v>
      </c>
      <c r="S7" s="42">
        <v>5311400</v>
      </c>
      <c r="T7" s="2" t="s">
        <v>46</v>
      </c>
      <c r="U7" s="43">
        <v>0</v>
      </c>
      <c r="V7" s="43">
        <v>-1</v>
      </c>
      <c r="W7" s="44">
        <v>0</v>
      </c>
      <c r="X7" s="45">
        <v>0</v>
      </c>
    </row>
    <row r="8" spans="1:24" x14ac:dyDescent="0.3">
      <c r="A8" s="22" t="s">
        <v>1072</v>
      </c>
      <c r="B8" s="33" t="s">
        <v>1104</v>
      </c>
      <c r="C8" s="33" t="s">
        <v>1108</v>
      </c>
      <c r="D8" s="33" t="s">
        <v>1109</v>
      </c>
      <c r="E8" s="33" t="s">
        <v>1110</v>
      </c>
      <c r="F8" s="24" t="s">
        <v>24</v>
      </c>
      <c r="G8" s="41" t="s">
        <v>33</v>
      </c>
      <c r="H8" s="41" t="s">
        <v>26</v>
      </c>
      <c r="I8" s="40" t="s">
        <v>1181</v>
      </c>
      <c r="J8" s="41" t="s">
        <v>41</v>
      </c>
      <c r="K8" s="31" t="s">
        <v>141</v>
      </c>
      <c r="L8" s="31" t="s">
        <v>56</v>
      </c>
      <c r="M8" s="33" t="s">
        <v>72</v>
      </c>
      <c r="N8" s="3" t="s">
        <v>119</v>
      </c>
      <c r="O8" s="31" t="s">
        <v>124</v>
      </c>
      <c r="P8" s="31" t="s">
        <v>1211</v>
      </c>
      <c r="Q8" s="75" t="s">
        <v>31</v>
      </c>
      <c r="R8" s="41" t="s">
        <v>132</v>
      </c>
      <c r="S8" s="42">
        <v>5000000</v>
      </c>
      <c r="T8" s="2" t="s">
        <v>73</v>
      </c>
      <c r="U8" s="43">
        <v>0.80249022999999997</v>
      </c>
      <c r="V8" s="43">
        <v>-0.197509765625</v>
      </c>
      <c r="W8" s="44">
        <v>0</v>
      </c>
      <c r="X8" s="45">
        <v>0</v>
      </c>
    </row>
    <row r="9" spans="1:24" x14ac:dyDescent="0.3">
      <c r="A9" s="22" t="s">
        <v>1073</v>
      </c>
      <c r="B9" s="33" t="s">
        <v>1104</v>
      </c>
      <c r="C9" s="33" t="s">
        <v>1108</v>
      </c>
      <c r="D9" s="33" t="s">
        <v>1111</v>
      </c>
      <c r="E9" s="33" t="s">
        <v>1112</v>
      </c>
      <c r="F9" s="24" t="s">
        <v>24</v>
      </c>
      <c r="G9" s="41" t="s">
        <v>33</v>
      </c>
      <c r="H9" s="41" t="s">
        <v>26</v>
      </c>
      <c r="I9" s="40" t="s">
        <v>1182</v>
      </c>
      <c r="J9" s="41" t="s">
        <v>27</v>
      </c>
      <c r="K9" s="31" t="s">
        <v>114</v>
      </c>
      <c r="L9" s="31" t="s">
        <v>42</v>
      </c>
      <c r="M9" s="33" t="s">
        <v>48</v>
      </c>
      <c r="N9" s="3" t="s">
        <v>36</v>
      </c>
      <c r="O9" s="31" t="s">
        <v>125</v>
      </c>
      <c r="P9" s="31" t="s">
        <v>195</v>
      </c>
      <c r="Q9" s="75" t="s">
        <v>31</v>
      </c>
      <c r="R9" s="41" t="s">
        <v>132</v>
      </c>
      <c r="S9" s="42">
        <v>2056100</v>
      </c>
      <c r="T9" s="2" t="s">
        <v>46</v>
      </c>
      <c r="U9" s="43">
        <v>2.7558593999999998</v>
      </c>
      <c r="V9" s="43">
        <v>1.755859375</v>
      </c>
      <c r="W9" s="44">
        <v>0.11</v>
      </c>
      <c r="X9" s="45">
        <v>226171</v>
      </c>
    </row>
    <row r="10" spans="1:24" x14ac:dyDescent="0.3">
      <c r="A10" s="22" t="s">
        <v>1074</v>
      </c>
      <c r="B10" s="33" t="s">
        <v>1104</v>
      </c>
      <c r="C10" s="33" t="s">
        <v>1105</v>
      </c>
      <c r="D10" s="33" t="s">
        <v>1113</v>
      </c>
      <c r="E10" s="33" t="s">
        <v>1114</v>
      </c>
      <c r="F10" s="24" t="s">
        <v>24</v>
      </c>
      <c r="G10" s="41" t="s">
        <v>33</v>
      </c>
      <c r="H10" s="41" t="s">
        <v>26</v>
      </c>
      <c r="I10" s="40" t="s">
        <v>1183</v>
      </c>
      <c r="J10" s="41" t="s">
        <v>41</v>
      </c>
      <c r="K10" s="31" t="s">
        <v>167</v>
      </c>
      <c r="L10" s="31" t="s">
        <v>52</v>
      </c>
      <c r="M10" s="33" t="s">
        <v>76</v>
      </c>
      <c r="N10" s="3" t="s">
        <v>120</v>
      </c>
      <c r="O10" s="31" t="s">
        <v>124</v>
      </c>
      <c r="P10" s="31" t="s">
        <v>1212</v>
      </c>
      <c r="Q10" s="75" t="s">
        <v>31</v>
      </c>
      <c r="R10" s="41" t="s">
        <v>132</v>
      </c>
      <c r="S10" s="42">
        <v>1811900</v>
      </c>
      <c r="T10" s="2" t="s">
        <v>46</v>
      </c>
      <c r="U10" s="43">
        <v>1</v>
      </c>
      <c r="V10" s="43">
        <v>0</v>
      </c>
      <c r="W10" s="44">
        <v>0</v>
      </c>
      <c r="X10" s="45">
        <v>0</v>
      </c>
    </row>
    <row r="11" spans="1:24" x14ac:dyDescent="0.3">
      <c r="A11" s="22" t="s">
        <v>1075</v>
      </c>
      <c r="B11" s="33" t="s">
        <v>1104</v>
      </c>
      <c r="C11" s="33" t="s">
        <v>1108</v>
      </c>
      <c r="D11" s="33" t="s">
        <v>1115</v>
      </c>
      <c r="E11" s="33" t="s">
        <v>1116</v>
      </c>
      <c r="F11" s="24" t="s">
        <v>24</v>
      </c>
      <c r="G11" s="41" t="s">
        <v>33</v>
      </c>
      <c r="H11" s="41" t="s">
        <v>26</v>
      </c>
      <c r="I11" s="40" t="s">
        <v>1181</v>
      </c>
      <c r="J11" s="41" t="s">
        <v>27</v>
      </c>
      <c r="K11" s="31" t="s">
        <v>176</v>
      </c>
      <c r="L11" s="31" t="s">
        <v>42</v>
      </c>
      <c r="M11" s="33" t="s">
        <v>72</v>
      </c>
      <c r="N11" s="3" t="s">
        <v>119</v>
      </c>
      <c r="O11" s="31" t="s">
        <v>123</v>
      </c>
      <c r="P11" s="31" t="s">
        <v>1213</v>
      </c>
      <c r="Q11" s="75" t="s">
        <v>31</v>
      </c>
      <c r="R11" s="41" t="s">
        <v>132</v>
      </c>
      <c r="S11" s="42">
        <v>1139900</v>
      </c>
      <c r="T11" s="2" t="s">
        <v>46</v>
      </c>
      <c r="U11" s="43">
        <v>5.25</v>
      </c>
      <c r="V11" s="43">
        <v>4.25</v>
      </c>
      <c r="W11" s="44">
        <v>9.2499999999999999E-2</v>
      </c>
      <c r="X11" s="45">
        <v>105440.75</v>
      </c>
    </row>
    <row r="12" spans="1:24" x14ac:dyDescent="0.3">
      <c r="A12" s="22" t="s">
        <v>1076</v>
      </c>
      <c r="B12" s="33" t="s">
        <v>1104</v>
      </c>
      <c r="C12" s="33" t="s">
        <v>1108</v>
      </c>
      <c r="D12" s="33" t="s">
        <v>1117</v>
      </c>
      <c r="E12" s="33" t="s">
        <v>1118</v>
      </c>
      <c r="F12" s="24" t="s">
        <v>24</v>
      </c>
      <c r="G12" s="41" t="s">
        <v>33</v>
      </c>
      <c r="H12" s="41" t="s">
        <v>26</v>
      </c>
      <c r="I12" s="40" t="s">
        <v>1184</v>
      </c>
      <c r="J12" s="41" t="s">
        <v>41</v>
      </c>
      <c r="K12" s="31" t="s">
        <v>515</v>
      </c>
      <c r="L12" s="31" t="s">
        <v>42</v>
      </c>
      <c r="M12" s="33" t="s">
        <v>48</v>
      </c>
      <c r="N12" s="3" t="s">
        <v>36</v>
      </c>
      <c r="O12" s="31" t="s">
        <v>124</v>
      </c>
      <c r="P12" s="31" t="s">
        <v>1214</v>
      </c>
      <c r="Q12" s="75" t="s">
        <v>31</v>
      </c>
      <c r="R12" s="41" t="s">
        <v>132</v>
      </c>
      <c r="S12" s="42">
        <v>775900</v>
      </c>
      <c r="T12" s="2" t="s">
        <v>46</v>
      </c>
      <c r="U12" s="43">
        <v>2.8193359999999998</v>
      </c>
      <c r="V12" s="43">
        <v>1.8193359375</v>
      </c>
      <c r="W12" s="44">
        <v>0.11</v>
      </c>
      <c r="X12" s="45">
        <v>85349</v>
      </c>
    </row>
    <row r="13" spans="1:24" x14ac:dyDescent="0.3">
      <c r="A13" s="22" t="s">
        <v>1077</v>
      </c>
      <c r="B13" s="33" t="s">
        <v>1119</v>
      </c>
      <c r="C13" s="33" t="s">
        <v>1105</v>
      </c>
      <c r="D13" s="33" t="s">
        <v>1120</v>
      </c>
      <c r="E13" s="33" t="s">
        <v>1121</v>
      </c>
      <c r="F13" s="24" t="s">
        <v>24</v>
      </c>
      <c r="G13" s="41" t="s">
        <v>33</v>
      </c>
      <c r="H13" s="41" t="s">
        <v>26</v>
      </c>
      <c r="I13" s="40" t="s">
        <v>1185</v>
      </c>
      <c r="J13" s="41" t="s">
        <v>27</v>
      </c>
      <c r="K13" s="31" t="s">
        <v>100</v>
      </c>
      <c r="L13" s="31" t="s">
        <v>53</v>
      </c>
      <c r="M13" s="33" t="s">
        <v>43</v>
      </c>
      <c r="N13" s="3" t="s">
        <v>44</v>
      </c>
      <c r="O13" s="31" t="s">
        <v>123</v>
      </c>
      <c r="P13" s="31" t="s">
        <v>1215</v>
      </c>
      <c r="Q13" s="75" t="s">
        <v>55</v>
      </c>
      <c r="R13" s="41" t="s">
        <v>133</v>
      </c>
      <c r="S13" s="42">
        <v>632000</v>
      </c>
      <c r="T13" s="2" t="s">
        <v>46</v>
      </c>
      <c r="U13" s="43">
        <v>0</v>
      </c>
      <c r="V13" s="43">
        <v>-4</v>
      </c>
      <c r="W13" s="44">
        <v>0</v>
      </c>
      <c r="X13" s="45">
        <v>0</v>
      </c>
    </row>
    <row r="14" spans="1:24" x14ac:dyDescent="0.3">
      <c r="A14" s="22" t="s">
        <v>1078</v>
      </c>
      <c r="B14" s="33" t="s">
        <v>1104</v>
      </c>
      <c r="C14" s="33" t="s">
        <v>1105</v>
      </c>
      <c r="D14" s="33" t="s">
        <v>1122</v>
      </c>
      <c r="E14" s="33" t="s">
        <v>1123</v>
      </c>
      <c r="F14" s="24" t="s">
        <v>24</v>
      </c>
      <c r="G14" s="41" t="s">
        <v>33</v>
      </c>
      <c r="H14" s="41" t="s">
        <v>69</v>
      </c>
      <c r="I14" s="40" t="s">
        <v>1186</v>
      </c>
      <c r="J14" s="41" t="s">
        <v>41</v>
      </c>
      <c r="K14" s="31" t="s">
        <v>142</v>
      </c>
      <c r="L14" s="31" t="s">
        <v>28</v>
      </c>
      <c r="M14" s="33" t="s">
        <v>60</v>
      </c>
      <c r="N14" s="3" t="s">
        <v>36</v>
      </c>
      <c r="O14" s="31" t="s">
        <v>123</v>
      </c>
      <c r="P14" s="31" t="s">
        <v>194</v>
      </c>
      <c r="Q14" s="75" t="s">
        <v>31</v>
      </c>
      <c r="R14" s="41" t="s">
        <v>132</v>
      </c>
      <c r="S14" s="42">
        <v>554200</v>
      </c>
      <c r="T14" s="2" t="s">
        <v>46</v>
      </c>
      <c r="U14" s="43">
        <v>1</v>
      </c>
      <c r="V14" s="43">
        <v>0</v>
      </c>
      <c r="W14" s="44">
        <v>0.02</v>
      </c>
      <c r="X14" s="45">
        <v>11084</v>
      </c>
    </row>
    <row r="15" spans="1:24" x14ac:dyDescent="0.3">
      <c r="A15" s="22" t="s">
        <v>1079</v>
      </c>
      <c r="B15" s="33" t="s">
        <v>1104</v>
      </c>
      <c r="C15" s="33" t="s">
        <v>1108</v>
      </c>
      <c r="D15" s="33" t="s">
        <v>1124</v>
      </c>
      <c r="E15" s="33" t="s">
        <v>1125</v>
      </c>
      <c r="F15" s="24" t="s">
        <v>24</v>
      </c>
      <c r="G15" s="41" t="s">
        <v>33</v>
      </c>
      <c r="H15" s="41" t="s">
        <v>26</v>
      </c>
      <c r="I15" s="40" t="s">
        <v>1187</v>
      </c>
      <c r="J15" s="41" t="s">
        <v>41</v>
      </c>
      <c r="K15" s="31" t="s">
        <v>91</v>
      </c>
      <c r="L15" s="31" t="s">
        <v>28</v>
      </c>
      <c r="M15" s="33" t="s">
        <v>75</v>
      </c>
      <c r="N15" s="3" t="s">
        <v>36</v>
      </c>
      <c r="O15" s="31" t="s">
        <v>123</v>
      </c>
      <c r="P15" s="31" t="s">
        <v>1216</v>
      </c>
      <c r="Q15" s="75" t="s">
        <v>31</v>
      </c>
      <c r="R15" s="41" t="s">
        <v>132</v>
      </c>
      <c r="S15" s="42">
        <v>456400</v>
      </c>
      <c r="T15" s="2" t="s">
        <v>46</v>
      </c>
      <c r="U15" s="43">
        <v>1.251709</v>
      </c>
      <c r="V15" s="43">
        <v>0.251708984375</v>
      </c>
      <c r="W15" s="44">
        <v>1.2585449218749999E-2</v>
      </c>
      <c r="X15" s="45">
        <v>5743.9990234375</v>
      </c>
    </row>
    <row r="16" spans="1:24" x14ac:dyDescent="0.3">
      <c r="A16" s="22" t="s">
        <v>1080</v>
      </c>
      <c r="B16" s="33" t="s">
        <v>1104</v>
      </c>
      <c r="C16" s="33" t="s">
        <v>173</v>
      </c>
      <c r="D16" s="33" t="s">
        <v>1126</v>
      </c>
      <c r="E16" s="33" t="s">
        <v>1127</v>
      </c>
      <c r="F16" s="24" t="s">
        <v>24</v>
      </c>
      <c r="G16" s="41" t="s">
        <v>40</v>
      </c>
      <c r="H16" s="41" t="s">
        <v>26</v>
      </c>
      <c r="I16" s="40" t="s">
        <v>1188</v>
      </c>
      <c r="J16" s="41" t="s">
        <v>27</v>
      </c>
      <c r="K16" s="31" t="s">
        <v>100</v>
      </c>
      <c r="L16" s="31" t="s">
        <v>42</v>
      </c>
      <c r="M16" s="33" t="s">
        <v>48</v>
      </c>
      <c r="N16" s="3" t="s">
        <v>36</v>
      </c>
      <c r="O16" s="31" t="s">
        <v>123</v>
      </c>
      <c r="P16" s="31" t="s">
        <v>1217</v>
      </c>
      <c r="Q16" s="75" t="s">
        <v>31</v>
      </c>
      <c r="R16" s="41" t="s">
        <v>132</v>
      </c>
      <c r="S16" s="42">
        <v>452100</v>
      </c>
      <c r="T16" s="2" t="s">
        <v>32</v>
      </c>
      <c r="U16" s="43">
        <v>7</v>
      </c>
      <c r="V16" s="43">
        <v>6</v>
      </c>
      <c r="W16" s="44">
        <v>0.17</v>
      </c>
      <c r="X16" s="45">
        <v>76857</v>
      </c>
    </row>
    <row r="17" spans="1:24" x14ac:dyDescent="0.3">
      <c r="A17" s="22" t="s">
        <v>1081</v>
      </c>
      <c r="B17" s="33" t="s">
        <v>1104</v>
      </c>
      <c r="C17" s="33" t="s">
        <v>1105</v>
      </c>
      <c r="D17" s="33" t="s">
        <v>1128</v>
      </c>
      <c r="E17" s="33" t="s">
        <v>1129</v>
      </c>
      <c r="F17" s="24" t="s">
        <v>24</v>
      </c>
      <c r="G17" s="41" t="s">
        <v>33</v>
      </c>
      <c r="H17" s="41" t="s">
        <v>26</v>
      </c>
      <c r="I17" s="40" t="s">
        <v>1189</v>
      </c>
      <c r="J17" s="41" t="s">
        <v>37</v>
      </c>
      <c r="K17" s="31" t="s">
        <v>93</v>
      </c>
      <c r="L17" s="31"/>
      <c r="M17" s="33" t="s">
        <v>72</v>
      </c>
      <c r="N17" s="3" t="s">
        <v>119</v>
      </c>
      <c r="O17" s="31" t="s">
        <v>123</v>
      </c>
      <c r="P17" s="31" t="s">
        <v>1218</v>
      </c>
      <c r="Q17" s="75" t="s">
        <v>31</v>
      </c>
      <c r="R17" s="41" t="s">
        <v>132</v>
      </c>
      <c r="S17" s="42">
        <v>387460</v>
      </c>
      <c r="T17" s="2" t="s">
        <v>32</v>
      </c>
      <c r="U17" s="43">
        <v>1</v>
      </c>
      <c r="V17" s="43">
        <v>0</v>
      </c>
      <c r="W17" s="44">
        <v>0</v>
      </c>
      <c r="X17" s="45">
        <v>0</v>
      </c>
    </row>
    <row r="18" spans="1:24" x14ac:dyDescent="0.3">
      <c r="A18" s="22" t="s">
        <v>1082</v>
      </c>
      <c r="B18" s="33" t="s">
        <v>1119</v>
      </c>
      <c r="C18" s="33" t="s">
        <v>1130</v>
      </c>
      <c r="D18" s="33" t="s">
        <v>1131</v>
      </c>
      <c r="E18" s="33" t="s">
        <v>1132</v>
      </c>
      <c r="F18" s="24" t="s">
        <v>24</v>
      </c>
      <c r="G18" s="41" t="s">
        <v>40</v>
      </c>
      <c r="H18" s="41" t="s">
        <v>26</v>
      </c>
      <c r="I18" s="40" t="s">
        <v>1190</v>
      </c>
      <c r="J18" s="41" t="s">
        <v>27</v>
      </c>
      <c r="K18" s="31" t="s">
        <v>108</v>
      </c>
      <c r="L18" s="31" t="s">
        <v>40</v>
      </c>
      <c r="M18" s="33" t="s">
        <v>43</v>
      </c>
      <c r="N18" s="3" t="s">
        <v>44</v>
      </c>
      <c r="O18" s="31" t="s">
        <v>124</v>
      </c>
      <c r="P18" s="31" t="s">
        <v>1219</v>
      </c>
      <c r="Q18" s="75" t="s">
        <v>31</v>
      </c>
      <c r="R18" s="41" t="s">
        <v>132</v>
      </c>
      <c r="S18" s="42">
        <v>331400</v>
      </c>
      <c r="T18" s="2" t="s">
        <v>46</v>
      </c>
      <c r="U18" s="43">
        <v>0</v>
      </c>
      <c r="V18" s="43">
        <v>-1</v>
      </c>
      <c r="W18" s="44">
        <v>0</v>
      </c>
      <c r="X18" s="45">
        <v>0</v>
      </c>
    </row>
    <row r="19" spans="1:24" x14ac:dyDescent="0.3">
      <c r="A19" s="22" t="s">
        <v>1083</v>
      </c>
      <c r="B19" s="33" t="s">
        <v>1104</v>
      </c>
      <c r="C19" s="33" t="s">
        <v>1108</v>
      </c>
      <c r="D19" s="33" t="s">
        <v>1133</v>
      </c>
      <c r="E19" s="33" t="s">
        <v>1134</v>
      </c>
      <c r="F19" s="24" t="s">
        <v>24</v>
      </c>
      <c r="G19" s="41" t="s">
        <v>33</v>
      </c>
      <c r="H19" s="41" t="s">
        <v>26</v>
      </c>
      <c r="I19" s="40" t="s">
        <v>1191</v>
      </c>
      <c r="J19" s="41" t="s">
        <v>27</v>
      </c>
      <c r="K19" s="31" t="s">
        <v>148</v>
      </c>
      <c r="L19" s="31" t="s">
        <v>53</v>
      </c>
      <c r="M19" s="33" t="s">
        <v>54</v>
      </c>
      <c r="N19" s="3" t="s">
        <v>36</v>
      </c>
      <c r="O19" s="31" t="s">
        <v>124</v>
      </c>
      <c r="P19" s="31" t="s">
        <v>1220</v>
      </c>
      <c r="Q19" s="75" t="s">
        <v>31</v>
      </c>
      <c r="R19" s="41" t="s">
        <v>132</v>
      </c>
      <c r="S19" s="42">
        <v>323700</v>
      </c>
      <c r="T19" s="2" t="s">
        <v>46</v>
      </c>
      <c r="U19" s="43">
        <v>3.5180663999999999</v>
      </c>
      <c r="V19" s="43">
        <v>2.51806640625</v>
      </c>
      <c r="W19" s="44">
        <v>0.11518066406249999</v>
      </c>
      <c r="X19" s="45">
        <v>37283.980957031199</v>
      </c>
    </row>
    <row r="20" spans="1:24" x14ac:dyDescent="0.3">
      <c r="A20" s="22" t="s">
        <v>1084</v>
      </c>
      <c r="B20" s="33" t="s">
        <v>1104</v>
      </c>
      <c r="C20" s="33" t="s">
        <v>1105</v>
      </c>
      <c r="D20" s="33" t="s">
        <v>1135</v>
      </c>
      <c r="E20" s="33" t="s">
        <v>1136</v>
      </c>
      <c r="F20" s="24" t="s">
        <v>24</v>
      </c>
      <c r="G20" s="41" t="s">
        <v>33</v>
      </c>
      <c r="H20" s="41" t="s">
        <v>26</v>
      </c>
      <c r="I20" s="40" t="s">
        <v>1192</v>
      </c>
      <c r="J20" s="41" t="s">
        <v>41</v>
      </c>
      <c r="K20" s="31" t="s">
        <v>167</v>
      </c>
      <c r="L20" s="31" t="s">
        <v>28</v>
      </c>
      <c r="M20" s="33" t="s">
        <v>70</v>
      </c>
      <c r="N20" s="3" t="s">
        <v>121</v>
      </c>
      <c r="O20" s="31" t="s">
        <v>123</v>
      </c>
      <c r="P20" s="31" t="s">
        <v>1221</v>
      </c>
      <c r="Q20" s="75" t="s">
        <v>31</v>
      </c>
      <c r="R20" s="41" t="s">
        <v>132</v>
      </c>
      <c r="S20" s="42">
        <v>317850</v>
      </c>
      <c r="T20" s="2" t="s">
        <v>32</v>
      </c>
      <c r="U20" s="43">
        <v>1.9680176</v>
      </c>
      <c r="V20" s="43">
        <v>0.968017578125</v>
      </c>
      <c r="W20" s="44">
        <v>9.68017578125E-2</v>
      </c>
      <c r="X20" s="45">
        <v>30768.4387207031</v>
      </c>
    </row>
    <row r="21" spans="1:24" x14ac:dyDescent="0.3">
      <c r="A21" s="22" t="s">
        <v>1085</v>
      </c>
      <c r="B21" s="33" t="s">
        <v>1104</v>
      </c>
      <c r="C21" s="33" t="s">
        <v>1108</v>
      </c>
      <c r="D21" s="33" t="s">
        <v>1137</v>
      </c>
      <c r="E21" s="33" t="s">
        <v>1138</v>
      </c>
      <c r="F21" s="24" t="s">
        <v>24</v>
      </c>
      <c r="G21" s="41" t="s">
        <v>33</v>
      </c>
      <c r="H21" s="41" t="s">
        <v>26</v>
      </c>
      <c r="I21" s="40" t="s">
        <v>1193</v>
      </c>
      <c r="J21" s="41" t="s">
        <v>41</v>
      </c>
      <c r="K21" s="31" t="s">
        <v>520</v>
      </c>
      <c r="L21" s="31" t="s">
        <v>47</v>
      </c>
      <c r="M21" s="33" t="s">
        <v>62</v>
      </c>
      <c r="N21" s="3" t="s">
        <v>44</v>
      </c>
      <c r="O21" s="31" t="s">
        <v>124</v>
      </c>
      <c r="P21" s="31" t="s">
        <v>158</v>
      </c>
      <c r="Q21" s="75" t="s">
        <v>31</v>
      </c>
      <c r="R21" s="41" t="s">
        <v>132</v>
      </c>
      <c r="S21" s="42">
        <v>315000</v>
      </c>
      <c r="T21" s="2" t="s">
        <v>46</v>
      </c>
      <c r="U21" s="43">
        <v>5.4272460000000002</v>
      </c>
      <c r="V21" s="43">
        <v>4.42724609375</v>
      </c>
      <c r="W21" s="44">
        <v>0.29854492187499898</v>
      </c>
      <c r="X21" s="45">
        <v>94041.650390625</v>
      </c>
    </row>
    <row r="22" spans="1:24" x14ac:dyDescent="0.3">
      <c r="A22" s="22" t="s">
        <v>1086</v>
      </c>
      <c r="B22" s="33" t="s">
        <v>1119</v>
      </c>
      <c r="C22" s="33" t="s">
        <v>1139</v>
      </c>
      <c r="D22" s="33" t="s">
        <v>1140</v>
      </c>
      <c r="E22" s="33" t="s">
        <v>1141</v>
      </c>
      <c r="F22" s="24" t="s">
        <v>24</v>
      </c>
      <c r="G22" s="41" t="s">
        <v>33</v>
      </c>
      <c r="H22" s="41" t="s">
        <v>26</v>
      </c>
      <c r="I22" s="40" t="s">
        <v>1194</v>
      </c>
      <c r="J22" s="41" t="s">
        <v>27</v>
      </c>
      <c r="K22" s="31" t="s">
        <v>149</v>
      </c>
      <c r="L22" s="31" t="s">
        <v>28</v>
      </c>
      <c r="M22" s="33" t="s">
        <v>59</v>
      </c>
      <c r="N22" s="3" t="s">
        <v>36</v>
      </c>
      <c r="O22" s="31" t="s">
        <v>123</v>
      </c>
      <c r="P22" s="31" t="s">
        <v>1222</v>
      </c>
      <c r="Q22" s="75" t="s">
        <v>31</v>
      </c>
      <c r="R22" s="41" t="s">
        <v>132</v>
      </c>
      <c r="S22" s="42">
        <v>314300</v>
      </c>
      <c r="T22" s="2" t="s">
        <v>46</v>
      </c>
      <c r="U22" s="43">
        <v>0</v>
      </c>
      <c r="V22" s="43">
        <v>-1</v>
      </c>
      <c r="W22" s="44">
        <v>0</v>
      </c>
      <c r="X22" s="45">
        <v>0</v>
      </c>
    </row>
    <row r="23" spans="1:24" x14ac:dyDescent="0.3">
      <c r="A23" s="22" t="s">
        <v>1087</v>
      </c>
      <c r="B23" s="33" t="s">
        <v>1119</v>
      </c>
      <c r="C23" s="33" t="s">
        <v>1130</v>
      </c>
      <c r="D23" s="33" t="s">
        <v>1142</v>
      </c>
      <c r="E23" s="33" t="s">
        <v>1143</v>
      </c>
      <c r="F23" s="24" t="s">
        <v>24</v>
      </c>
      <c r="G23" s="41" t="s">
        <v>40</v>
      </c>
      <c r="H23" s="41" t="s">
        <v>26</v>
      </c>
      <c r="I23" s="40" t="s">
        <v>1195</v>
      </c>
      <c r="J23" s="41" t="s">
        <v>27</v>
      </c>
      <c r="K23" s="31" t="s">
        <v>95</v>
      </c>
      <c r="L23" s="31" t="s">
        <v>28</v>
      </c>
      <c r="M23" s="33" t="s">
        <v>50</v>
      </c>
      <c r="N23" s="3" t="s">
        <v>36</v>
      </c>
      <c r="O23" s="31" t="s">
        <v>124</v>
      </c>
      <c r="P23" s="31" t="s">
        <v>1223</v>
      </c>
      <c r="Q23" s="75" t="s">
        <v>31</v>
      </c>
      <c r="R23" s="41" t="s">
        <v>132</v>
      </c>
      <c r="S23" s="42">
        <v>297900</v>
      </c>
      <c r="T23" s="2" t="s">
        <v>46</v>
      </c>
      <c r="U23" s="43">
        <v>0</v>
      </c>
      <c r="V23" s="43">
        <v>-1</v>
      </c>
      <c r="W23" s="44">
        <v>0</v>
      </c>
      <c r="X23" s="45">
        <v>0</v>
      </c>
    </row>
    <row r="24" spans="1:24" x14ac:dyDescent="0.3">
      <c r="A24" s="22" t="s">
        <v>1088</v>
      </c>
      <c r="B24" s="33" t="s">
        <v>1119</v>
      </c>
      <c r="C24" s="33" t="s">
        <v>1144</v>
      </c>
      <c r="D24" s="33" t="s">
        <v>1145</v>
      </c>
      <c r="E24" s="33" t="s">
        <v>1146</v>
      </c>
      <c r="F24" s="24" t="s">
        <v>24</v>
      </c>
      <c r="G24" s="41" t="s">
        <v>40</v>
      </c>
      <c r="H24" s="41" t="s">
        <v>26</v>
      </c>
      <c r="I24" s="40" t="s">
        <v>191</v>
      </c>
      <c r="J24" s="41" t="s">
        <v>37</v>
      </c>
      <c r="K24" s="31" t="s">
        <v>93</v>
      </c>
      <c r="L24" s="31"/>
      <c r="M24" s="33" t="s">
        <v>29</v>
      </c>
      <c r="N24" s="3" t="s">
        <v>120</v>
      </c>
      <c r="O24" s="31" t="s">
        <v>123</v>
      </c>
      <c r="P24" s="31" t="s">
        <v>1224</v>
      </c>
      <c r="Q24" s="75" t="s">
        <v>31</v>
      </c>
      <c r="R24" s="41" t="s">
        <v>132</v>
      </c>
      <c r="S24" s="42">
        <v>282449</v>
      </c>
      <c r="T24" s="2" t="s">
        <v>134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3">
      <c r="A25" s="22" t="s">
        <v>1089</v>
      </c>
      <c r="B25" s="33" t="s">
        <v>1104</v>
      </c>
      <c r="C25" s="33" t="s">
        <v>1105</v>
      </c>
      <c r="D25" s="33" t="s">
        <v>1147</v>
      </c>
      <c r="E25" s="33" t="s">
        <v>1148</v>
      </c>
      <c r="F25" s="24" t="s">
        <v>24</v>
      </c>
      <c r="G25" s="41" t="s">
        <v>33</v>
      </c>
      <c r="H25" s="41" t="s">
        <v>26</v>
      </c>
      <c r="I25" s="40" t="s">
        <v>1196</v>
      </c>
      <c r="J25" s="41" t="s">
        <v>41</v>
      </c>
      <c r="K25" s="31" t="s">
        <v>177</v>
      </c>
      <c r="L25" s="31" t="s">
        <v>47</v>
      </c>
      <c r="M25" s="33" t="s">
        <v>62</v>
      </c>
      <c r="N25" s="3" t="s">
        <v>44</v>
      </c>
      <c r="O25" s="31" t="s">
        <v>124</v>
      </c>
      <c r="P25" s="31" t="s">
        <v>1225</v>
      </c>
      <c r="Q25" s="75" t="s">
        <v>31</v>
      </c>
      <c r="R25" s="41" t="s">
        <v>132</v>
      </c>
      <c r="S25" s="42">
        <v>269100</v>
      </c>
      <c r="T25" s="2" t="s">
        <v>46</v>
      </c>
      <c r="U25" s="43">
        <v>1</v>
      </c>
      <c r="V25" s="43">
        <v>0</v>
      </c>
      <c r="W25" s="44">
        <v>0.15</v>
      </c>
      <c r="X25" s="45">
        <v>40365</v>
      </c>
    </row>
    <row r="26" spans="1:24" x14ac:dyDescent="0.3">
      <c r="A26" s="22" t="s">
        <v>1090</v>
      </c>
      <c r="B26" s="33" t="s">
        <v>1119</v>
      </c>
      <c r="C26" s="33" t="s">
        <v>1149</v>
      </c>
      <c r="D26" s="33" t="s">
        <v>1150</v>
      </c>
      <c r="E26" s="33" t="s">
        <v>1151</v>
      </c>
      <c r="F26" s="24" t="s">
        <v>24</v>
      </c>
      <c r="G26" s="41" t="s">
        <v>33</v>
      </c>
      <c r="H26" s="41" t="s">
        <v>69</v>
      </c>
      <c r="I26" s="40" t="s">
        <v>1197</v>
      </c>
      <c r="J26" s="41" t="s">
        <v>27</v>
      </c>
      <c r="K26" s="31" t="s">
        <v>106</v>
      </c>
      <c r="L26" s="31" t="s">
        <v>49</v>
      </c>
      <c r="M26" s="33" t="s">
        <v>50</v>
      </c>
      <c r="N26" s="3" t="s">
        <v>36</v>
      </c>
      <c r="O26" s="31" t="s">
        <v>124</v>
      </c>
      <c r="P26" s="31" t="s">
        <v>1226</v>
      </c>
      <c r="Q26" s="75" t="s">
        <v>31</v>
      </c>
      <c r="R26" s="41" t="s">
        <v>132</v>
      </c>
      <c r="S26" s="42">
        <v>262200</v>
      </c>
      <c r="T26" s="2" t="s">
        <v>46</v>
      </c>
      <c r="U26" s="43">
        <v>1</v>
      </c>
      <c r="V26" s="43">
        <v>0</v>
      </c>
      <c r="W26" s="44">
        <v>0.01</v>
      </c>
      <c r="X26" s="45">
        <v>2622</v>
      </c>
    </row>
    <row r="27" spans="1:24" x14ac:dyDescent="0.3">
      <c r="A27" s="22" t="s">
        <v>1091</v>
      </c>
      <c r="B27" s="33" t="s">
        <v>1119</v>
      </c>
      <c r="C27" s="33" t="s">
        <v>1108</v>
      </c>
      <c r="D27" s="33" t="s">
        <v>1152</v>
      </c>
      <c r="E27" s="33" t="s">
        <v>1153</v>
      </c>
      <c r="F27" s="24" t="s">
        <v>24</v>
      </c>
      <c r="G27" s="41" t="s">
        <v>33</v>
      </c>
      <c r="H27" s="41" t="s">
        <v>26</v>
      </c>
      <c r="I27" s="40" t="s">
        <v>1198</v>
      </c>
      <c r="J27" s="41" t="s">
        <v>27</v>
      </c>
      <c r="K27" s="31" t="s">
        <v>100</v>
      </c>
      <c r="L27" s="31" t="s">
        <v>40</v>
      </c>
      <c r="M27" s="33" t="s">
        <v>43</v>
      </c>
      <c r="N27" s="3" t="s">
        <v>44</v>
      </c>
      <c r="O27" s="31" t="s">
        <v>124</v>
      </c>
      <c r="P27" s="31" t="s">
        <v>1227</v>
      </c>
      <c r="Q27" s="75" t="s">
        <v>31</v>
      </c>
      <c r="R27" s="41" t="s">
        <v>132</v>
      </c>
      <c r="S27" s="42">
        <v>251200</v>
      </c>
      <c r="T27" s="2" t="s">
        <v>46</v>
      </c>
      <c r="U27" s="43">
        <v>4.0385739999999997</v>
      </c>
      <c r="V27" s="43">
        <v>3.03857421875</v>
      </c>
      <c r="W27" s="44">
        <v>0.18077148437500001</v>
      </c>
      <c r="X27" s="45">
        <v>45409.796875</v>
      </c>
    </row>
    <row r="28" spans="1:24" x14ac:dyDescent="0.3">
      <c r="A28" s="22" t="s">
        <v>1092</v>
      </c>
      <c r="B28" s="33" t="s">
        <v>1119</v>
      </c>
      <c r="C28" s="33" t="s">
        <v>1130</v>
      </c>
      <c r="D28" s="33" t="s">
        <v>1154</v>
      </c>
      <c r="E28" s="33" t="s">
        <v>1155</v>
      </c>
      <c r="F28" s="24" t="s">
        <v>24</v>
      </c>
      <c r="G28" s="41" t="s">
        <v>40</v>
      </c>
      <c r="H28" s="41" t="s">
        <v>26</v>
      </c>
      <c r="I28" s="40" t="s">
        <v>1199</v>
      </c>
      <c r="J28" s="41" t="s">
        <v>27</v>
      </c>
      <c r="K28" s="31" t="s">
        <v>152</v>
      </c>
      <c r="L28" s="31" t="s">
        <v>49</v>
      </c>
      <c r="M28" s="33" t="s">
        <v>75</v>
      </c>
      <c r="N28" s="3" t="s">
        <v>36</v>
      </c>
      <c r="O28" s="31" t="s">
        <v>123</v>
      </c>
      <c r="P28" s="31" t="s">
        <v>1228</v>
      </c>
      <c r="Q28" s="75" t="s">
        <v>31</v>
      </c>
      <c r="R28" s="41" t="s">
        <v>132</v>
      </c>
      <c r="S28" s="42">
        <v>236900</v>
      </c>
      <c r="T28" s="2" t="s">
        <v>46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3">
      <c r="A29" s="22" t="s">
        <v>1093</v>
      </c>
      <c r="B29" s="33" t="s">
        <v>1119</v>
      </c>
      <c r="C29" s="33" t="s">
        <v>1130</v>
      </c>
      <c r="D29" s="33" t="s">
        <v>1156</v>
      </c>
      <c r="E29" s="33" t="s">
        <v>1157</v>
      </c>
      <c r="F29" s="24" t="s">
        <v>24</v>
      </c>
      <c r="G29" s="41" t="s">
        <v>40</v>
      </c>
      <c r="H29" s="41" t="s">
        <v>26</v>
      </c>
      <c r="I29" s="40" t="s">
        <v>444</v>
      </c>
      <c r="J29" s="41" t="s">
        <v>27</v>
      </c>
      <c r="K29" s="31" t="s">
        <v>176</v>
      </c>
      <c r="L29" s="31" t="s">
        <v>47</v>
      </c>
      <c r="M29" s="33" t="s">
        <v>43</v>
      </c>
      <c r="N29" s="3" t="s">
        <v>44</v>
      </c>
      <c r="O29" s="31" t="s">
        <v>123</v>
      </c>
      <c r="P29" s="31" t="s">
        <v>1229</v>
      </c>
      <c r="Q29" s="75" t="s">
        <v>45</v>
      </c>
      <c r="R29" s="41" t="s">
        <v>133</v>
      </c>
      <c r="S29" s="42">
        <v>221500</v>
      </c>
      <c r="T29" s="2" t="s">
        <v>46</v>
      </c>
      <c r="U29" s="43">
        <v>0</v>
      </c>
      <c r="V29" s="43">
        <v>-4</v>
      </c>
      <c r="W29" s="44">
        <v>0</v>
      </c>
      <c r="X29" s="45">
        <v>0</v>
      </c>
    </row>
    <row r="30" spans="1:24" x14ac:dyDescent="0.3">
      <c r="A30" s="22" t="s">
        <v>1094</v>
      </c>
      <c r="B30" s="33" t="s">
        <v>1119</v>
      </c>
      <c r="C30" s="33" t="s">
        <v>1139</v>
      </c>
      <c r="D30" s="33" t="s">
        <v>1158</v>
      </c>
      <c r="E30" s="33" t="s">
        <v>1159</v>
      </c>
      <c r="F30" s="24" t="s">
        <v>24</v>
      </c>
      <c r="G30" s="41" t="s">
        <v>57</v>
      </c>
      <c r="H30" s="41" t="s">
        <v>26</v>
      </c>
      <c r="I30" s="40" t="s">
        <v>1200</v>
      </c>
      <c r="J30" s="41" t="s">
        <v>41</v>
      </c>
      <c r="K30" s="31" t="s">
        <v>516</v>
      </c>
      <c r="L30" s="31" t="s">
        <v>47</v>
      </c>
      <c r="M30" s="33" t="s">
        <v>43</v>
      </c>
      <c r="N30" s="3" t="s">
        <v>44</v>
      </c>
      <c r="O30" s="31" t="s">
        <v>124</v>
      </c>
      <c r="P30" s="31" t="s">
        <v>1230</v>
      </c>
      <c r="Q30" s="75" t="s">
        <v>55</v>
      </c>
      <c r="R30" s="41" t="s">
        <v>168</v>
      </c>
      <c r="S30" s="42">
        <v>220000</v>
      </c>
      <c r="T30" s="2" t="s">
        <v>46</v>
      </c>
      <c r="U30" s="43">
        <v>2.2285156000000002</v>
      </c>
      <c r="V30" s="43">
        <v>-0.771484375</v>
      </c>
      <c r="W30" s="44">
        <v>2.5136718749999998E-2</v>
      </c>
      <c r="X30" s="45">
        <v>5530.078125</v>
      </c>
    </row>
    <row r="31" spans="1:24" x14ac:dyDescent="0.3">
      <c r="A31" s="22" t="s">
        <v>1095</v>
      </c>
      <c r="B31" s="33" t="s">
        <v>1119</v>
      </c>
      <c r="C31" s="33" t="s">
        <v>85</v>
      </c>
      <c r="D31" s="33" t="s">
        <v>1160</v>
      </c>
      <c r="E31" s="33" t="s">
        <v>1161</v>
      </c>
      <c r="F31" s="24" t="s">
        <v>24</v>
      </c>
      <c r="G31" s="41" t="s">
        <v>33</v>
      </c>
      <c r="H31" s="41" t="s">
        <v>26</v>
      </c>
      <c r="I31" s="40" t="s">
        <v>1201</v>
      </c>
      <c r="J31" s="41" t="s">
        <v>41</v>
      </c>
      <c r="K31" s="31" t="s">
        <v>177</v>
      </c>
      <c r="L31" s="31" t="s">
        <v>56</v>
      </c>
      <c r="M31" s="33" t="s">
        <v>70</v>
      </c>
      <c r="N31" s="3" t="s">
        <v>121</v>
      </c>
      <c r="O31" s="31" t="s">
        <v>123</v>
      </c>
      <c r="P31" s="31" t="s">
        <v>1231</v>
      </c>
      <c r="Q31" s="75" t="s">
        <v>55</v>
      </c>
      <c r="R31" s="41" t="s">
        <v>168</v>
      </c>
      <c r="S31" s="42">
        <v>219880</v>
      </c>
      <c r="T31" s="2" t="s">
        <v>32</v>
      </c>
      <c r="U31" s="43">
        <v>0</v>
      </c>
      <c r="V31" s="43">
        <v>-3</v>
      </c>
      <c r="W31" s="44">
        <v>0</v>
      </c>
      <c r="X31" s="45">
        <v>0</v>
      </c>
    </row>
    <row r="32" spans="1:24" x14ac:dyDescent="0.3">
      <c r="A32" s="22" t="s">
        <v>1096</v>
      </c>
      <c r="B32" s="33" t="s">
        <v>1104</v>
      </c>
      <c r="C32" s="33" t="s">
        <v>1162</v>
      </c>
      <c r="D32" s="33" t="s">
        <v>1163</v>
      </c>
      <c r="E32" s="33" t="s">
        <v>1164</v>
      </c>
      <c r="F32" s="24" t="s">
        <v>24</v>
      </c>
      <c r="G32" s="41" t="s">
        <v>40</v>
      </c>
      <c r="H32" s="41" t="s">
        <v>26</v>
      </c>
      <c r="I32" s="40" t="s">
        <v>1202</v>
      </c>
      <c r="J32" s="41" t="s">
        <v>27</v>
      </c>
      <c r="K32" s="31" t="s">
        <v>171</v>
      </c>
      <c r="L32" s="31" t="s">
        <v>56</v>
      </c>
      <c r="M32" s="33" t="s">
        <v>50</v>
      </c>
      <c r="N32" s="3" t="s">
        <v>36</v>
      </c>
      <c r="O32" s="31" t="s">
        <v>123</v>
      </c>
      <c r="P32" s="31" t="s">
        <v>1232</v>
      </c>
      <c r="Q32" s="75" t="s">
        <v>31</v>
      </c>
      <c r="R32" s="41" t="s">
        <v>132</v>
      </c>
      <c r="S32" s="42">
        <v>217600</v>
      </c>
      <c r="T32" s="2" t="s">
        <v>32</v>
      </c>
      <c r="U32" s="43">
        <v>0</v>
      </c>
      <c r="V32" s="43">
        <v>-1</v>
      </c>
      <c r="W32" s="44">
        <v>0</v>
      </c>
      <c r="X32" s="45">
        <v>0</v>
      </c>
    </row>
    <row r="33" spans="1:24" x14ac:dyDescent="0.3">
      <c r="A33" s="22" t="s">
        <v>1097</v>
      </c>
      <c r="B33" s="33" t="s">
        <v>1119</v>
      </c>
      <c r="C33" s="33" t="s">
        <v>1165</v>
      </c>
      <c r="D33" s="33" t="s">
        <v>1166</v>
      </c>
      <c r="E33" s="33" t="s">
        <v>1167</v>
      </c>
      <c r="F33" s="24" t="s">
        <v>24</v>
      </c>
      <c r="G33" s="41" t="s">
        <v>33</v>
      </c>
      <c r="H33" s="41" t="s">
        <v>69</v>
      </c>
      <c r="I33" s="40" t="s">
        <v>1203</v>
      </c>
      <c r="J33" s="41" t="s">
        <v>37</v>
      </c>
      <c r="K33" s="31" t="s">
        <v>93</v>
      </c>
      <c r="L33" s="31"/>
      <c r="M33" s="33" t="s">
        <v>74</v>
      </c>
      <c r="N33" s="3" t="s">
        <v>44</v>
      </c>
      <c r="O33" s="31" t="s">
        <v>123</v>
      </c>
      <c r="P33" s="31" t="s">
        <v>1233</v>
      </c>
      <c r="Q33" s="75" t="s">
        <v>31</v>
      </c>
      <c r="R33" s="41" t="s">
        <v>132</v>
      </c>
      <c r="S33" s="42">
        <v>215330</v>
      </c>
      <c r="T33" s="2" t="s">
        <v>32</v>
      </c>
      <c r="U33" s="43">
        <v>2.8049316000000002</v>
      </c>
      <c r="V33" s="43">
        <v>1.804931640625</v>
      </c>
      <c r="W33" s="44">
        <v>4.6098632812499998E-2</v>
      </c>
      <c r="X33" s="45">
        <v>9926.4186035156199</v>
      </c>
    </row>
    <row r="34" spans="1:24" x14ac:dyDescent="0.3">
      <c r="A34" s="22" t="s">
        <v>1098</v>
      </c>
      <c r="B34" s="33" t="s">
        <v>1104</v>
      </c>
      <c r="C34" s="33" t="s">
        <v>173</v>
      </c>
      <c r="D34" s="33" t="s">
        <v>1168</v>
      </c>
      <c r="E34" s="33" t="s">
        <v>1169</v>
      </c>
      <c r="F34" s="24" t="s">
        <v>24</v>
      </c>
      <c r="G34" s="41" t="s">
        <v>40</v>
      </c>
      <c r="H34" s="41" t="s">
        <v>26</v>
      </c>
      <c r="I34" s="40" t="s">
        <v>1204</v>
      </c>
      <c r="J34" s="41" t="s">
        <v>27</v>
      </c>
      <c r="K34" s="31" t="s">
        <v>171</v>
      </c>
      <c r="L34" s="31" t="s">
        <v>49</v>
      </c>
      <c r="M34" s="33" t="s">
        <v>50</v>
      </c>
      <c r="N34" s="3" t="s">
        <v>36</v>
      </c>
      <c r="O34" s="31" t="s">
        <v>123</v>
      </c>
      <c r="P34" s="31" t="s">
        <v>1234</v>
      </c>
      <c r="Q34" s="75" t="s">
        <v>31</v>
      </c>
      <c r="R34" s="41" t="s">
        <v>132</v>
      </c>
      <c r="S34" s="42">
        <v>214600</v>
      </c>
      <c r="T34" s="2" t="s">
        <v>46</v>
      </c>
      <c r="U34" s="43">
        <v>6</v>
      </c>
      <c r="V34" s="43">
        <v>5</v>
      </c>
      <c r="W34" s="44">
        <v>0.2</v>
      </c>
      <c r="X34" s="45">
        <v>42920</v>
      </c>
    </row>
    <row r="35" spans="1:24" x14ac:dyDescent="0.3">
      <c r="A35" s="22" t="s">
        <v>1099</v>
      </c>
      <c r="B35" s="33" t="s">
        <v>1119</v>
      </c>
      <c r="C35" s="33" t="s">
        <v>1108</v>
      </c>
      <c r="D35" s="33" t="s">
        <v>1170</v>
      </c>
      <c r="E35" s="33" t="s">
        <v>1171</v>
      </c>
      <c r="F35" s="24" t="s">
        <v>24</v>
      </c>
      <c r="G35" s="41" t="s">
        <v>40</v>
      </c>
      <c r="H35" s="41" t="s">
        <v>26</v>
      </c>
      <c r="I35" s="40" t="s">
        <v>1205</v>
      </c>
      <c r="J35" s="41" t="s">
        <v>27</v>
      </c>
      <c r="K35" s="31" t="s">
        <v>107</v>
      </c>
      <c r="L35" s="31" t="s">
        <v>53</v>
      </c>
      <c r="M35" s="33" t="s">
        <v>43</v>
      </c>
      <c r="N35" s="3" t="s">
        <v>44</v>
      </c>
      <c r="O35" s="31" t="s">
        <v>123</v>
      </c>
      <c r="P35" s="31" t="s">
        <v>1235</v>
      </c>
      <c r="Q35" s="75" t="s">
        <v>31</v>
      </c>
      <c r="R35" s="41" t="s">
        <v>132</v>
      </c>
      <c r="S35" s="42">
        <v>209900</v>
      </c>
      <c r="T35" s="2" t="s">
        <v>46</v>
      </c>
      <c r="U35" s="43">
        <v>11</v>
      </c>
      <c r="V35" s="43">
        <v>10</v>
      </c>
      <c r="W35" s="44">
        <v>0.73</v>
      </c>
      <c r="X35" s="45">
        <v>153227</v>
      </c>
    </row>
    <row r="36" spans="1:24" x14ac:dyDescent="0.3">
      <c r="A36" s="22" t="s">
        <v>1100</v>
      </c>
      <c r="B36" s="33" t="s">
        <v>1104</v>
      </c>
      <c r="C36" s="33" t="s">
        <v>173</v>
      </c>
      <c r="D36" s="33" t="s">
        <v>1172</v>
      </c>
      <c r="E36" s="33" t="s">
        <v>1173</v>
      </c>
      <c r="F36" s="24" t="s">
        <v>24</v>
      </c>
      <c r="G36" s="41" t="s">
        <v>40</v>
      </c>
      <c r="H36" s="41" t="s">
        <v>26</v>
      </c>
      <c r="I36" s="40" t="s">
        <v>1206</v>
      </c>
      <c r="J36" s="41" t="s">
        <v>27</v>
      </c>
      <c r="K36" s="31" t="s">
        <v>108</v>
      </c>
      <c r="L36" s="31" t="s">
        <v>42</v>
      </c>
      <c r="M36" s="33" t="s">
        <v>60</v>
      </c>
      <c r="N36" s="3" t="s">
        <v>36</v>
      </c>
      <c r="O36" s="31" t="s">
        <v>123</v>
      </c>
      <c r="P36" s="31" t="s">
        <v>1236</v>
      </c>
      <c r="Q36" s="75" t="s">
        <v>31</v>
      </c>
      <c r="R36" s="41" t="s">
        <v>132</v>
      </c>
      <c r="S36" s="42">
        <v>209200</v>
      </c>
      <c r="T36" s="2" t="s">
        <v>46</v>
      </c>
      <c r="U36" s="43">
        <v>7</v>
      </c>
      <c r="V36" s="43">
        <v>6</v>
      </c>
      <c r="W36" s="44">
        <v>0.38</v>
      </c>
      <c r="X36" s="45">
        <v>79496</v>
      </c>
    </row>
    <row r="37" spans="1:24" x14ac:dyDescent="0.3">
      <c r="A37" s="22" t="s">
        <v>1101</v>
      </c>
      <c r="B37" s="33" t="s">
        <v>1119</v>
      </c>
      <c r="C37" s="33" t="s">
        <v>1130</v>
      </c>
      <c r="D37" s="33" t="s">
        <v>1174</v>
      </c>
      <c r="E37" s="33" t="s">
        <v>1175</v>
      </c>
      <c r="F37" s="24" t="s">
        <v>24</v>
      </c>
      <c r="G37" s="41" t="s">
        <v>40</v>
      </c>
      <c r="H37" s="41" t="s">
        <v>26</v>
      </c>
      <c r="I37" s="40" t="s">
        <v>1207</v>
      </c>
      <c r="J37" s="41" t="s">
        <v>27</v>
      </c>
      <c r="K37" s="31" t="s">
        <v>88</v>
      </c>
      <c r="L37" s="31" t="s">
        <v>40</v>
      </c>
      <c r="M37" s="33" t="s">
        <v>50</v>
      </c>
      <c r="N37" s="3" t="s">
        <v>36</v>
      </c>
      <c r="O37" s="31" t="s">
        <v>125</v>
      </c>
      <c r="P37" s="31" t="s">
        <v>1237</v>
      </c>
      <c r="Q37" s="75" t="s">
        <v>31</v>
      </c>
      <c r="R37" s="41" t="s">
        <v>132</v>
      </c>
      <c r="S37" s="42">
        <v>206200</v>
      </c>
      <c r="T37" s="2" t="s">
        <v>46</v>
      </c>
      <c r="U37" s="43">
        <v>0</v>
      </c>
      <c r="V37" s="43">
        <v>-1</v>
      </c>
      <c r="W37" s="44">
        <v>0</v>
      </c>
      <c r="X37" s="45">
        <v>0</v>
      </c>
    </row>
    <row r="38" spans="1:24" x14ac:dyDescent="0.3">
      <c r="A38" s="22" t="s">
        <v>1102</v>
      </c>
      <c r="B38" s="33" t="s">
        <v>1119</v>
      </c>
      <c r="C38" s="33" t="s">
        <v>1108</v>
      </c>
      <c r="D38" s="33" t="s">
        <v>1176</v>
      </c>
      <c r="E38" s="33" t="s">
        <v>1177</v>
      </c>
      <c r="F38" s="24" t="s">
        <v>24</v>
      </c>
      <c r="G38" s="41" t="s">
        <v>33</v>
      </c>
      <c r="H38" s="41" t="s">
        <v>26</v>
      </c>
      <c r="I38" s="40" t="s">
        <v>1208</v>
      </c>
      <c r="J38" s="41" t="s">
        <v>27</v>
      </c>
      <c r="K38" s="31" t="s">
        <v>522</v>
      </c>
      <c r="L38" s="31" t="s">
        <v>49</v>
      </c>
      <c r="M38" s="33" t="s">
        <v>43</v>
      </c>
      <c r="N38" s="3" t="s">
        <v>44</v>
      </c>
      <c r="O38" s="31" t="s">
        <v>123</v>
      </c>
      <c r="P38" s="31" t="s">
        <v>1238</v>
      </c>
      <c r="Q38" s="75" t="s">
        <v>31</v>
      </c>
      <c r="R38" s="41" t="s">
        <v>132</v>
      </c>
      <c r="S38" s="42">
        <v>204400</v>
      </c>
      <c r="T38" s="2" t="s">
        <v>46</v>
      </c>
      <c r="U38" s="43">
        <v>2.6936035</v>
      </c>
      <c r="V38" s="43">
        <v>1.693603515625</v>
      </c>
      <c r="W38" s="44">
        <v>0.29242431640625</v>
      </c>
      <c r="X38" s="45">
        <v>59771.5302734375</v>
      </c>
    </row>
    <row r="39" spans="1:24" x14ac:dyDescent="0.3">
      <c r="A39" s="22" t="s">
        <v>1103</v>
      </c>
      <c r="B39" s="33" t="s">
        <v>1104</v>
      </c>
      <c r="C39" s="33" t="s">
        <v>173</v>
      </c>
      <c r="D39" s="33" t="s">
        <v>1178</v>
      </c>
      <c r="E39" s="33" t="s">
        <v>1179</v>
      </c>
      <c r="F39" s="24" t="s">
        <v>24</v>
      </c>
      <c r="G39" s="41" t="s">
        <v>40</v>
      </c>
      <c r="H39" s="41" t="s">
        <v>26</v>
      </c>
      <c r="I39" s="40" t="s">
        <v>1209</v>
      </c>
      <c r="J39" s="41" t="s">
        <v>27</v>
      </c>
      <c r="K39" s="31" t="s">
        <v>151</v>
      </c>
      <c r="L39" s="31" t="s">
        <v>53</v>
      </c>
      <c r="M39" s="33" t="s">
        <v>50</v>
      </c>
      <c r="N39" s="3" t="s">
        <v>36</v>
      </c>
      <c r="O39" s="31" t="s">
        <v>123</v>
      </c>
      <c r="P39" s="31" t="s">
        <v>1239</v>
      </c>
      <c r="Q39" s="75" t="s">
        <v>31</v>
      </c>
      <c r="R39" s="41" t="s">
        <v>132</v>
      </c>
      <c r="S39" s="42">
        <v>200600</v>
      </c>
      <c r="T39" s="2" t="s">
        <v>32</v>
      </c>
      <c r="U39" s="43">
        <v>10</v>
      </c>
      <c r="V39" s="43">
        <v>9</v>
      </c>
      <c r="W39" s="44">
        <v>0.34</v>
      </c>
      <c r="X39" s="45">
        <v>68204</v>
      </c>
    </row>
    <row r="41" spans="1:24" x14ac:dyDescent="0.3">
      <c r="A41" s="4" t="s">
        <v>63</v>
      </c>
      <c r="B41" s="4" t="s">
        <v>1</v>
      </c>
      <c r="C41" s="4" t="s">
        <v>64</v>
      </c>
      <c r="D41" s="4" t="s">
        <v>65</v>
      </c>
      <c r="E41" s="4" t="s">
        <v>66</v>
      </c>
    </row>
    <row r="42" spans="1:24" x14ac:dyDescent="0.3">
      <c r="A42" s="4">
        <v>540159</v>
      </c>
      <c r="B42" s="1" t="s">
        <v>1240</v>
      </c>
      <c r="C42" s="4" t="s">
        <v>1070</v>
      </c>
      <c r="D42" s="1" t="s">
        <v>67</v>
      </c>
      <c r="E42" s="4">
        <v>4</v>
      </c>
      <c r="S42" s="46" t="s">
        <v>179</v>
      </c>
    </row>
    <row r="43" spans="1:24" x14ac:dyDescent="0.3">
      <c r="A43" s="22" t="s">
        <v>1071</v>
      </c>
      <c r="B43" s="33" t="s">
        <v>1104</v>
      </c>
      <c r="C43" s="33" t="s">
        <v>1105</v>
      </c>
      <c r="D43" s="33" t="s">
        <v>1106</v>
      </c>
      <c r="E43" s="33" t="s">
        <v>1107</v>
      </c>
      <c r="F43" s="24" t="s">
        <v>24</v>
      </c>
      <c r="G43" s="41" t="s">
        <v>33</v>
      </c>
      <c r="H43" s="41" t="s">
        <v>26</v>
      </c>
      <c r="I43" s="40" t="s">
        <v>1180</v>
      </c>
      <c r="J43" s="41" t="s">
        <v>41</v>
      </c>
      <c r="K43" s="31" t="s">
        <v>111</v>
      </c>
      <c r="L43" s="31" t="s">
        <v>58</v>
      </c>
      <c r="M43" s="33" t="s">
        <v>117</v>
      </c>
      <c r="N43" s="3" t="s">
        <v>44</v>
      </c>
      <c r="O43" s="31" t="s">
        <v>123</v>
      </c>
      <c r="P43" s="31" t="s">
        <v>1210</v>
      </c>
      <c r="Q43" s="75" t="s">
        <v>31</v>
      </c>
      <c r="R43" s="41" t="s">
        <v>132</v>
      </c>
      <c r="S43" s="42">
        <v>5311400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3">
      <c r="A44" s="22" t="s">
        <v>1072</v>
      </c>
      <c r="B44" s="33" t="s">
        <v>1104</v>
      </c>
      <c r="C44" s="33" t="s">
        <v>1108</v>
      </c>
      <c r="D44" s="33" t="s">
        <v>1109</v>
      </c>
      <c r="E44" s="33" t="s">
        <v>1110</v>
      </c>
      <c r="F44" s="24" t="s">
        <v>24</v>
      </c>
      <c r="G44" s="41" t="s">
        <v>33</v>
      </c>
      <c r="H44" s="41" t="s">
        <v>26</v>
      </c>
      <c r="I44" s="40" t="s">
        <v>1181</v>
      </c>
      <c r="J44" s="41" t="s">
        <v>41</v>
      </c>
      <c r="K44" s="31" t="s">
        <v>141</v>
      </c>
      <c r="L44" s="31" t="s">
        <v>56</v>
      </c>
      <c r="M44" s="33" t="s">
        <v>72</v>
      </c>
      <c r="N44" s="3" t="s">
        <v>119</v>
      </c>
      <c r="O44" s="31" t="s">
        <v>124</v>
      </c>
      <c r="P44" s="31" t="s">
        <v>1211</v>
      </c>
      <c r="Q44" s="75" t="s">
        <v>31</v>
      </c>
      <c r="R44" s="41" t="s">
        <v>132</v>
      </c>
      <c r="S44" s="42">
        <v>5000000</v>
      </c>
      <c r="T44" s="2" t="s">
        <v>73</v>
      </c>
      <c r="U44" s="43">
        <v>0.80249022999999997</v>
      </c>
      <c r="V44" s="43">
        <v>-0.197509765625</v>
      </c>
      <c r="W44" s="44">
        <v>0</v>
      </c>
      <c r="X44" s="45">
        <v>0</v>
      </c>
    </row>
    <row r="45" spans="1:24" x14ac:dyDescent="0.3">
      <c r="A45" s="22" t="s">
        <v>1073</v>
      </c>
      <c r="B45" s="33" t="s">
        <v>1104</v>
      </c>
      <c r="C45" s="33" t="s">
        <v>1108</v>
      </c>
      <c r="D45" s="33" t="s">
        <v>1111</v>
      </c>
      <c r="E45" s="33" t="s">
        <v>1112</v>
      </c>
      <c r="F45" s="24" t="s">
        <v>24</v>
      </c>
      <c r="G45" s="41" t="s">
        <v>33</v>
      </c>
      <c r="H45" s="41" t="s">
        <v>26</v>
      </c>
      <c r="I45" s="40" t="s">
        <v>1182</v>
      </c>
      <c r="J45" s="41" t="s">
        <v>27</v>
      </c>
      <c r="K45" s="31" t="s">
        <v>114</v>
      </c>
      <c r="L45" s="31" t="s">
        <v>42</v>
      </c>
      <c r="M45" s="33" t="s">
        <v>48</v>
      </c>
      <c r="N45" s="3" t="s">
        <v>36</v>
      </c>
      <c r="O45" s="31" t="s">
        <v>125</v>
      </c>
      <c r="P45" s="31" t="s">
        <v>195</v>
      </c>
      <c r="Q45" s="75" t="s">
        <v>31</v>
      </c>
      <c r="R45" s="41" t="s">
        <v>132</v>
      </c>
      <c r="S45" s="42">
        <v>2056100</v>
      </c>
      <c r="T45" s="2" t="s">
        <v>46</v>
      </c>
      <c r="U45" s="43">
        <v>2.7558593999999998</v>
      </c>
      <c r="V45" s="43">
        <v>1.755859375</v>
      </c>
      <c r="W45" s="44">
        <v>0.11</v>
      </c>
      <c r="X45" s="45">
        <v>226171</v>
      </c>
    </row>
    <row r="46" spans="1:24" x14ac:dyDescent="0.3">
      <c r="A46" s="22" t="s">
        <v>1074</v>
      </c>
      <c r="B46" s="33" t="s">
        <v>1104</v>
      </c>
      <c r="C46" s="33" t="s">
        <v>1105</v>
      </c>
      <c r="D46" s="33" t="s">
        <v>1113</v>
      </c>
      <c r="E46" s="33" t="s">
        <v>1114</v>
      </c>
      <c r="F46" s="24" t="s">
        <v>24</v>
      </c>
      <c r="G46" s="41" t="s">
        <v>33</v>
      </c>
      <c r="H46" s="41" t="s">
        <v>26</v>
      </c>
      <c r="I46" s="40" t="s">
        <v>1183</v>
      </c>
      <c r="J46" s="41" t="s">
        <v>41</v>
      </c>
      <c r="K46" s="31" t="s">
        <v>167</v>
      </c>
      <c r="L46" s="31" t="s">
        <v>52</v>
      </c>
      <c r="M46" s="33" t="s">
        <v>76</v>
      </c>
      <c r="N46" s="3" t="s">
        <v>120</v>
      </c>
      <c r="O46" s="31" t="s">
        <v>124</v>
      </c>
      <c r="P46" s="31" t="s">
        <v>1212</v>
      </c>
      <c r="Q46" s="75" t="s">
        <v>31</v>
      </c>
      <c r="R46" s="41" t="s">
        <v>132</v>
      </c>
      <c r="S46" s="42">
        <v>1811900</v>
      </c>
      <c r="T46" s="2" t="s">
        <v>46</v>
      </c>
      <c r="U46" s="43">
        <v>1</v>
      </c>
      <c r="V46" s="43">
        <v>0</v>
      </c>
      <c r="W46" s="44">
        <v>0</v>
      </c>
      <c r="X46" s="45">
        <v>0</v>
      </c>
    </row>
    <row r="47" spans="1:24" x14ac:dyDescent="0.3">
      <c r="A47" s="22" t="s">
        <v>1075</v>
      </c>
      <c r="B47" s="33" t="s">
        <v>1104</v>
      </c>
      <c r="C47" s="33" t="s">
        <v>1108</v>
      </c>
      <c r="D47" s="33" t="s">
        <v>1115</v>
      </c>
      <c r="E47" s="33" t="s">
        <v>1116</v>
      </c>
      <c r="F47" s="24" t="s">
        <v>24</v>
      </c>
      <c r="G47" s="41" t="s">
        <v>33</v>
      </c>
      <c r="H47" s="41" t="s">
        <v>26</v>
      </c>
      <c r="I47" s="40" t="s">
        <v>1181</v>
      </c>
      <c r="J47" s="41" t="s">
        <v>27</v>
      </c>
      <c r="K47" s="31" t="s">
        <v>176</v>
      </c>
      <c r="L47" s="31" t="s">
        <v>42</v>
      </c>
      <c r="M47" s="33" t="s">
        <v>72</v>
      </c>
      <c r="N47" s="3" t="s">
        <v>119</v>
      </c>
      <c r="O47" s="31" t="s">
        <v>123</v>
      </c>
      <c r="P47" s="31" t="s">
        <v>1213</v>
      </c>
      <c r="Q47" s="75" t="s">
        <v>31</v>
      </c>
      <c r="R47" s="41" t="s">
        <v>132</v>
      </c>
      <c r="S47" s="42">
        <v>1139900</v>
      </c>
      <c r="T47" s="2" t="s">
        <v>46</v>
      </c>
      <c r="U47" s="43">
        <v>5.25</v>
      </c>
      <c r="V47" s="43">
        <v>4.25</v>
      </c>
      <c r="W47" s="44">
        <v>9.2499999999999999E-2</v>
      </c>
      <c r="X47" s="45">
        <v>105440.75</v>
      </c>
    </row>
    <row r="48" spans="1:24" x14ac:dyDescent="0.3">
      <c r="A48" s="22" t="s">
        <v>1076</v>
      </c>
      <c r="B48" s="33" t="s">
        <v>1104</v>
      </c>
      <c r="C48" s="33" t="s">
        <v>1108</v>
      </c>
      <c r="D48" s="33" t="s">
        <v>1117</v>
      </c>
      <c r="E48" s="33" t="s">
        <v>1118</v>
      </c>
      <c r="F48" s="24" t="s">
        <v>24</v>
      </c>
      <c r="G48" s="41" t="s">
        <v>33</v>
      </c>
      <c r="H48" s="41" t="s">
        <v>26</v>
      </c>
      <c r="I48" s="40" t="s">
        <v>1184</v>
      </c>
      <c r="J48" s="41" t="s">
        <v>41</v>
      </c>
      <c r="K48" s="31" t="s">
        <v>515</v>
      </c>
      <c r="L48" s="31" t="s">
        <v>42</v>
      </c>
      <c r="M48" s="33" t="s">
        <v>48</v>
      </c>
      <c r="N48" s="3" t="s">
        <v>36</v>
      </c>
      <c r="O48" s="31" t="s">
        <v>124</v>
      </c>
      <c r="P48" s="31" t="s">
        <v>1214</v>
      </c>
      <c r="Q48" s="75" t="s">
        <v>31</v>
      </c>
      <c r="R48" s="41" t="s">
        <v>132</v>
      </c>
      <c r="S48" s="42">
        <v>775900</v>
      </c>
      <c r="T48" s="2" t="s">
        <v>46</v>
      </c>
      <c r="U48" s="43">
        <v>2.8193359999999998</v>
      </c>
      <c r="V48" s="43">
        <v>1.8193359375</v>
      </c>
      <c r="W48" s="44">
        <v>0.11</v>
      </c>
      <c r="X48" s="45">
        <v>85349</v>
      </c>
    </row>
    <row r="49" spans="1:24" x14ac:dyDescent="0.3">
      <c r="A49" s="22" t="s">
        <v>1078</v>
      </c>
      <c r="B49" s="33" t="s">
        <v>1104</v>
      </c>
      <c r="C49" s="33" t="s">
        <v>1105</v>
      </c>
      <c r="D49" s="33" t="s">
        <v>1122</v>
      </c>
      <c r="E49" s="33" t="s">
        <v>1123</v>
      </c>
      <c r="F49" s="24" t="s">
        <v>24</v>
      </c>
      <c r="G49" s="41" t="s">
        <v>33</v>
      </c>
      <c r="H49" s="41" t="s">
        <v>69</v>
      </c>
      <c r="I49" s="40" t="s">
        <v>1186</v>
      </c>
      <c r="J49" s="41" t="s">
        <v>41</v>
      </c>
      <c r="K49" s="31" t="s">
        <v>142</v>
      </c>
      <c r="L49" s="31" t="s">
        <v>28</v>
      </c>
      <c r="M49" s="33" t="s">
        <v>60</v>
      </c>
      <c r="N49" s="3" t="s">
        <v>36</v>
      </c>
      <c r="O49" s="31" t="s">
        <v>123</v>
      </c>
      <c r="P49" s="31" t="s">
        <v>194</v>
      </c>
      <c r="Q49" s="75" t="s">
        <v>31</v>
      </c>
      <c r="R49" s="41" t="s">
        <v>132</v>
      </c>
      <c r="S49" s="42">
        <v>554200</v>
      </c>
      <c r="T49" s="2" t="s">
        <v>46</v>
      </c>
      <c r="U49" s="43">
        <v>1</v>
      </c>
      <c r="V49" s="43">
        <v>0</v>
      </c>
      <c r="W49" s="44">
        <v>0.02</v>
      </c>
      <c r="X49" s="45">
        <v>11084</v>
      </c>
    </row>
    <row r="50" spans="1:24" x14ac:dyDescent="0.3">
      <c r="A50" s="22" t="s">
        <v>1079</v>
      </c>
      <c r="B50" s="33" t="s">
        <v>1104</v>
      </c>
      <c r="C50" s="33" t="s">
        <v>1108</v>
      </c>
      <c r="D50" s="33" t="s">
        <v>1124</v>
      </c>
      <c r="E50" s="33" t="s">
        <v>1125</v>
      </c>
      <c r="F50" s="24" t="s">
        <v>24</v>
      </c>
      <c r="G50" s="41" t="s">
        <v>33</v>
      </c>
      <c r="H50" s="41" t="s">
        <v>26</v>
      </c>
      <c r="I50" s="40" t="s">
        <v>1187</v>
      </c>
      <c r="J50" s="41" t="s">
        <v>41</v>
      </c>
      <c r="K50" s="31" t="s">
        <v>91</v>
      </c>
      <c r="L50" s="31" t="s">
        <v>28</v>
      </c>
      <c r="M50" s="33" t="s">
        <v>75</v>
      </c>
      <c r="N50" s="3" t="s">
        <v>36</v>
      </c>
      <c r="O50" s="31" t="s">
        <v>123</v>
      </c>
      <c r="P50" s="31" t="s">
        <v>1216</v>
      </c>
      <c r="Q50" s="75" t="s">
        <v>31</v>
      </c>
      <c r="R50" s="41" t="s">
        <v>132</v>
      </c>
      <c r="S50" s="42">
        <v>456400</v>
      </c>
      <c r="T50" s="2" t="s">
        <v>46</v>
      </c>
      <c r="U50" s="43">
        <v>1.251709</v>
      </c>
      <c r="V50" s="43">
        <v>0.251708984375</v>
      </c>
      <c r="W50" s="44">
        <v>1.2585449218749999E-2</v>
      </c>
      <c r="X50" s="45">
        <v>5743.9990234375</v>
      </c>
    </row>
    <row r="51" spans="1:24" x14ac:dyDescent="0.3">
      <c r="A51" s="22" t="s">
        <v>1080</v>
      </c>
      <c r="B51" s="33" t="s">
        <v>1104</v>
      </c>
      <c r="C51" s="33" t="s">
        <v>173</v>
      </c>
      <c r="D51" s="33" t="s">
        <v>1126</v>
      </c>
      <c r="E51" s="33" t="s">
        <v>1127</v>
      </c>
      <c r="F51" s="24" t="s">
        <v>24</v>
      </c>
      <c r="G51" s="41" t="s">
        <v>40</v>
      </c>
      <c r="H51" s="41" t="s">
        <v>26</v>
      </c>
      <c r="I51" s="40" t="s">
        <v>1188</v>
      </c>
      <c r="J51" s="41" t="s">
        <v>27</v>
      </c>
      <c r="K51" s="31" t="s">
        <v>100</v>
      </c>
      <c r="L51" s="31" t="s">
        <v>42</v>
      </c>
      <c r="M51" s="33" t="s">
        <v>48</v>
      </c>
      <c r="N51" s="3" t="s">
        <v>36</v>
      </c>
      <c r="O51" s="31" t="s">
        <v>123</v>
      </c>
      <c r="P51" s="31" t="s">
        <v>1217</v>
      </c>
      <c r="Q51" s="75" t="s">
        <v>31</v>
      </c>
      <c r="R51" s="41" t="s">
        <v>132</v>
      </c>
      <c r="S51" s="42">
        <v>452100</v>
      </c>
      <c r="T51" s="2" t="s">
        <v>32</v>
      </c>
      <c r="U51" s="43">
        <v>7</v>
      </c>
      <c r="V51" s="43">
        <v>6</v>
      </c>
      <c r="W51" s="44">
        <v>0.17</v>
      </c>
      <c r="X51" s="45">
        <v>76857</v>
      </c>
    </row>
    <row r="52" spans="1:24" x14ac:dyDescent="0.3">
      <c r="A52" s="22" t="s">
        <v>1081</v>
      </c>
      <c r="B52" s="33" t="s">
        <v>1104</v>
      </c>
      <c r="C52" s="33" t="s">
        <v>1105</v>
      </c>
      <c r="D52" s="33" t="s">
        <v>1128</v>
      </c>
      <c r="E52" s="33" t="s">
        <v>1129</v>
      </c>
      <c r="F52" s="24" t="s">
        <v>24</v>
      </c>
      <c r="G52" s="41" t="s">
        <v>33</v>
      </c>
      <c r="H52" s="41" t="s">
        <v>26</v>
      </c>
      <c r="I52" s="40" t="s">
        <v>1189</v>
      </c>
      <c r="J52" s="41" t="s">
        <v>37</v>
      </c>
      <c r="K52" s="31" t="s">
        <v>93</v>
      </c>
      <c r="L52" s="31"/>
      <c r="M52" s="33" t="s">
        <v>72</v>
      </c>
      <c r="N52" s="3" t="s">
        <v>119</v>
      </c>
      <c r="O52" s="31" t="s">
        <v>123</v>
      </c>
      <c r="P52" s="31" t="s">
        <v>1218</v>
      </c>
      <c r="Q52" s="75" t="s">
        <v>31</v>
      </c>
      <c r="R52" s="41" t="s">
        <v>132</v>
      </c>
      <c r="S52" s="42">
        <v>387460</v>
      </c>
      <c r="T52" s="2" t="s">
        <v>32</v>
      </c>
      <c r="U52" s="43">
        <v>1</v>
      </c>
      <c r="V52" s="43">
        <v>0</v>
      </c>
      <c r="W52" s="44">
        <v>0</v>
      </c>
      <c r="X52" s="45">
        <v>0</v>
      </c>
    </row>
    <row r="53" spans="1:24" x14ac:dyDescent="0.3">
      <c r="A53" s="22" t="s">
        <v>1083</v>
      </c>
      <c r="B53" s="33" t="s">
        <v>1104</v>
      </c>
      <c r="C53" s="33" t="s">
        <v>1108</v>
      </c>
      <c r="D53" s="33" t="s">
        <v>1133</v>
      </c>
      <c r="E53" s="33" t="s">
        <v>1134</v>
      </c>
      <c r="F53" s="24" t="s">
        <v>24</v>
      </c>
      <c r="G53" s="41" t="s">
        <v>33</v>
      </c>
      <c r="H53" s="41" t="s">
        <v>26</v>
      </c>
      <c r="I53" s="40" t="s">
        <v>1191</v>
      </c>
      <c r="J53" s="41" t="s">
        <v>27</v>
      </c>
      <c r="K53" s="31" t="s">
        <v>148</v>
      </c>
      <c r="L53" s="31" t="s">
        <v>53</v>
      </c>
      <c r="M53" s="33" t="s">
        <v>54</v>
      </c>
      <c r="N53" s="3" t="s">
        <v>36</v>
      </c>
      <c r="O53" s="31" t="s">
        <v>124</v>
      </c>
      <c r="P53" s="31" t="s">
        <v>1220</v>
      </c>
      <c r="Q53" s="75" t="s">
        <v>31</v>
      </c>
      <c r="R53" s="41" t="s">
        <v>132</v>
      </c>
      <c r="S53" s="42">
        <v>323700</v>
      </c>
      <c r="T53" s="2" t="s">
        <v>46</v>
      </c>
      <c r="U53" s="43">
        <v>3.5180663999999999</v>
      </c>
      <c r="V53" s="43">
        <v>2.51806640625</v>
      </c>
      <c r="W53" s="44">
        <v>0.11518066406249999</v>
      </c>
      <c r="X53" s="45">
        <v>37283.980957031199</v>
      </c>
    </row>
    <row r="54" spans="1:24" x14ac:dyDescent="0.3">
      <c r="A54" s="22" t="s">
        <v>1084</v>
      </c>
      <c r="B54" s="33" t="s">
        <v>1104</v>
      </c>
      <c r="C54" s="33" t="s">
        <v>1105</v>
      </c>
      <c r="D54" s="33" t="s">
        <v>1135</v>
      </c>
      <c r="E54" s="33" t="s">
        <v>1136</v>
      </c>
      <c r="F54" s="24" t="s">
        <v>24</v>
      </c>
      <c r="G54" s="41" t="s">
        <v>33</v>
      </c>
      <c r="H54" s="41" t="s">
        <v>26</v>
      </c>
      <c r="I54" s="40" t="s">
        <v>1192</v>
      </c>
      <c r="J54" s="41" t="s">
        <v>41</v>
      </c>
      <c r="K54" s="31" t="s">
        <v>167</v>
      </c>
      <c r="L54" s="31" t="s">
        <v>28</v>
      </c>
      <c r="M54" s="33" t="s">
        <v>70</v>
      </c>
      <c r="N54" s="3" t="s">
        <v>121</v>
      </c>
      <c r="O54" s="31" t="s">
        <v>123</v>
      </c>
      <c r="P54" s="31" t="s">
        <v>1221</v>
      </c>
      <c r="Q54" s="75" t="s">
        <v>31</v>
      </c>
      <c r="R54" s="41" t="s">
        <v>132</v>
      </c>
      <c r="S54" s="42">
        <v>317850</v>
      </c>
      <c r="T54" s="2" t="s">
        <v>32</v>
      </c>
      <c r="U54" s="43">
        <v>1.9680176</v>
      </c>
      <c r="V54" s="43">
        <v>0.968017578125</v>
      </c>
      <c r="W54" s="44">
        <v>9.68017578125E-2</v>
      </c>
      <c r="X54" s="45">
        <v>30768.4387207031</v>
      </c>
    </row>
    <row r="55" spans="1:24" x14ac:dyDescent="0.3">
      <c r="A55" s="22" t="s">
        <v>1085</v>
      </c>
      <c r="B55" s="33" t="s">
        <v>1104</v>
      </c>
      <c r="C55" s="33" t="s">
        <v>1108</v>
      </c>
      <c r="D55" s="33" t="s">
        <v>1137</v>
      </c>
      <c r="E55" s="33" t="s">
        <v>1138</v>
      </c>
      <c r="F55" s="24" t="s">
        <v>24</v>
      </c>
      <c r="G55" s="41" t="s">
        <v>33</v>
      </c>
      <c r="H55" s="41" t="s">
        <v>26</v>
      </c>
      <c r="I55" s="40" t="s">
        <v>1193</v>
      </c>
      <c r="J55" s="41" t="s">
        <v>41</v>
      </c>
      <c r="K55" s="31" t="s">
        <v>520</v>
      </c>
      <c r="L55" s="31" t="s">
        <v>47</v>
      </c>
      <c r="M55" s="33" t="s">
        <v>62</v>
      </c>
      <c r="N55" s="3" t="s">
        <v>44</v>
      </c>
      <c r="O55" s="31" t="s">
        <v>124</v>
      </c>
      <c r="P55" s="31" t="s">
        <v>158</v>
      </c>
      <c r="Q55" s="75" t="s">
        <v>31</v>
      </c>
      <c r="R55" s="41" t="s">
        <v>132</v>
      </c>
      <c r="S55" s="42">
        <v>315000</v>
      </c>
      <c r="T55" s="2" t="s">
        <v>46</v>
      </c>
      <c r="U55" s="43">
        <v>5.4272460000000002</v>
      </c>
      <c r="V55" s="43">
        <v>4.42724609375</v>
      </c>
      <c r="W55" s="44">
        <v>0.29854492187499898</v>
      </c>
      <c r="X55" s="45">
        <v>94041.650390625</v>
      </c>
    </row>
    <row r="56" spans="1:24" x14ac:dyDescent="0.3">
      <c r="A56" s="22" t="s">
        <v>1089</v>
      </c>
      <c r="B56" s="33" t="s">
        <v>1104</v>
      </c>
      <c r="C56" s="33" t="s">
        <v>1105</v>
      </c>
      <c r="D56" s="33" t="s">
        <v>1147</v>
      </c>
      <c r="E56" s="33" t="s">
        <v>1148</v>
      </c>
      <c r="F56" s="24" t="s">
        <v>24</v>
      </c>
      <c r="G56" s="41" t="s">
        <v>33</v>
      </c>
      <c r="H56" s="41" t="s">
        <v>26</v>
      </c>
      <c r="I56" s="40" t="s">
        <v>1196</v>
      </c>
      <c r="J56" s="41" t="s">
        <v>41</v>
      </c>
      <c r="K56" s="31" t="s">
        <v>177</v>
      </c>
      <c r="L56" s="31" t="s">
        <v>47</v>
      </c>
      <c r="M56" s="33" t="s">
        <v>62</v>
      </c>
      <c r="N56" s="3" t="s">
        <v>44</v>
      </c>
      <c r="O56" s="31" t="s">
        <v>124</v>
      </c>
      <c r="P56" s="31" t="s">
        <v>1225</v>
      </c>
      <c r="Q56" s="75" t="s">
        <v>31</v>
      </c>
      <c r="R56" s="41" t="s">
        <v>132</v>
      </c>
      <c r="S56" s="42">
        <v>269100</v>
      </c>
      <c r="T56" s="2" t="s">
        <v>46</v>
      </c>
      <c r="U56" s="43">
        <v>1</v>
      </c>
      <c r="V56" s="43">
        <v>0</v>
      </c>
      <c r="W56" s="44">
        <v>0.15</v>
      </c>
      <c r="X56" s="45">
        <v>40365</v>
      </c>
    </row>
    <row r="57" spans="1:24" x14ac:dyDescent="0.3">
      <c r="A57" s="22" t="s">
        <v>1096</v>
      </c>
      <c r="B57" s="33" t="s">
        <v>1104</v>
      </c>
      <c r="C57" s="33" t="s">
        <v>1162</v>
      </c>
      <c r="D57" s="33" t="s">
        <v>1163</v>
      </c>
      <c r="E57" s="33" t="s">
        <v>1164</v>
      </c>
      <c r="F57" s="24" t="s">
        <v>24</v>
      </c>
      <c r="G57" s="41" t="s">
        <v>40</v>
      </c>
      <c r="H57" s="41" t="s">
        <v>26</v>
      </c>
      <c r="I57" s="40" t="s">
        <v>1202</v>
      </c>
      <c r="J57" s="41" t="s">
        <v>27</v>
      </c>
      <c r="K57" s="31" t="s">
        <v>171</v>
      </c>
      <c r="L57" s="31" t="s">
        <v>56</v>
      </c>
      <c r="M57" s="33" t="s">
        <v>50</v>
      </c>
      <c r="N57" s="3" t="s">
        <v>36</v>
      </c>
      <c r="O57" s="31" t="s">
        <v>123</v>
      </c>
      <c r="P57" s="31" t="s">
        <v>1232</v>
      </c>
      <c r="Q57" s="75" t="s">
        <v>31</v>
      </c>
      <c r="R57" s="41" t="s">
        <v>132</v>
      </c>
      <c r="S57" s="42">
        <v>217600</v>
      </c>
      <c r="T57" s="2" t="s">
        <v>32</v>
      </c>
      <c r="U57" s="43">
        <v>0</v>
      </c>
      <c r="V57" s="43">
        <v>-1</v>
      </c>
      <c r="W57" s="44">
        <v>0</v>
      </c>
      <c r="X57" s="45">
        <v>0</v>
      </c>
    </row>
    <row r="58" spans="1:24" x14ac:dyDescent="0.3">
      <c r="A58" s="22" t="s">
        <v>1098</v>
      </c>
      <c r="B58" s="33" t="s">
        <v>1104</v>
      </c>
      <c r="C58" s="33" t="s">
        <v>173</v>
      </c>
      <c r="D58" s="33" t="s">
        <v>1168</v>
      </c>
      <c r="E58" s="33" t="s">
        <v>1169</v>
      </c>
      <c r="F58" s="24" t="s">
        <v>24</v>
      </c>
      <c r="G58" s="41" t="s">
        <v>40</v>
      </c>
      <c r="H58" s="41" t="s">
        <v>26</v>
      </c>
      <c r="I58" s="40" t="s">
        <v>1204</v>
      </c>
      <c r="J58" s="41" t="s">
        <v>27</v>
      </c>
      <c r="K58" s="31" t="s">
        <v>171</v>
      </c>
      <c r="L58" s="31" t="s">
        <v>49</v>
      </c>
      <c r="M58" s="33" t="s">
        <v>50</v>
      </c>
      <c r="N58" s="3" t="s">
        <v>36</v>
      </c>
      <c r="O58" s="31" t="s">
        <v>123</v>
      </c>
      <c r="P58" s="31" t="s">
        <v>1234</v>
      </c>
      <c r="Q58" s="75" t="s">
        <v>31</v>
      </c>
      <c r="R58" s="41" t="s">
        <v>132</v>
      </c>
      <c r="S58" s="42">
        <v>214600</v>
      </c>
      <c r="T58" s="2" t="s">
        <v>46</v>
      </c>
      <c r="U58" s="43">
        <v>6</v>
      </c>
      <c r="V58" s="43">
        <v>5</v>
      </c>
      <c r="W58" s="44">
        <v>0.2</v>
      </c>
      <c r="X58" s="45">
        <v>42920</v>
      </c>
    </row>
    <row r="59" spans="1:24" x14ac:dyDescent="0.3">
      <c r="A59" s="22" t="s">
        <v>1100</v>
      </c>
      <c r="B59" s="33" t="s">
        <v>1104</v>
      </c>
      <c r="C59" s="33" t="s">
        <v>173</v>
      </c>
      <c r="D59" s="33" t="s">
        <v>1172</v>
      </c>
      <c r="E59" s="33" t="s">
        <v>1173</v>
      </c>
      <c r="F59" s="24" t="s">
        <v>24</v>
      </c>
      <c r="G59" s="41" t="s">
        <v>40</v>
      </c>
      <c r="H59" s="41" t="s">
        <v>26</v>
      </c>
      <c r="I59" s="40" t="s">
        <v>1206</v>
      </c>
      <c r="J59" s="41" t="s">
        <v>27</v>
      </c>
      <c r="K59" s="31" t="s">
        <v>108</v>
      </c>
      <c r="L59" s="31" t="s">
        <v>42</v>
      </c>
      <c r="M59" s="33" t="s">
        <v>60</v>
      </c>
      <c r="N59" s="3" t="s">
        <v>36</v>
      </c>
      <c r="O59" s="31" t="s">
        <v>123</v>
      </c>
      <c r="P59" s="31" t="s">
        <v>1236</v>
      </c>
      <c r="Q59" s="75" t="s">
        <v>31</v>
      </c>
      <c r="R59" s="41" t="s">
        <v>132</v>
      </c>
      <c r="S59" s="42">
        <v>209200</v>
      </c>
      <c r="T59" s="2" t="s">
        <v>46</v>
      </c>
      <c r="U59" s="43">
        <v>7</v>
      </c>
      <c r="V59" s="43">
        <v>6</v>
      </c>
      <c r="W59" s="44">
        <v>0.38</v>
      </c>
      <c r="X59" s="45">
        <v>79496</v>
      </c>
    </row>
    <row r="60" spans="1:24" x14ac:dyDescent="0.3">
      <c r="A60" s="22" t="s">
        <v>1103</v>
      </c>
      <c r="B60" s="33" t="s">
        <v>1104</v>
      </c>
      <c r="C60" s="33" t="s">
        <v>173</v>
      </c>
      <c r="D60" s="33" t="s">
        <v>1178</v>
      </c>
      <c r="E60" s="33" t="s">
        <v>1179</v>
      </c>
      <c r="F60" s="24" t="s">
        <v>24</v>
      </c>
      <c r="G60" s="41" t="s">
        <v>40</v>
      </c>
      <c r="H60" s="41" t="s">
        <v>26</v>
      </c>
      <c r="I60" s="40" t="s">
        <v>1209</v>
      </c>
      <c r="J60" s="41" t="s">
        <v>27</v>
      </c>
      <c r="K60" s="31" t="s">
        <v>151</v>
      </c>
      <c r="L60" s="31" t="s">
        <v>53</v>
      </c>
      <c r="M60" s="33" t="s">
        <v>50</v>
      </c>
      <c r="N60" s="3" t="s">
        <v>36</v>
      </c>
      <c r="O60" s="31" t="s">
        <v>123</v>
      </c>
      <c r="P60" s="31" t="s">
        <v>1239</v>
      </c>
      <c r="Q60" s="75" t="s">
        <v>31</v>
      </c>
      <c r="R60" s="41" t="s">
        <v>132</v>
      </c>
      <c r="S60" s="42">
        <v>200600</v>
      </c>
      <c r="T60" s="2" t="s">
        <v>32</v>
      </c>
      <c r="U60" s="43">
        <v>10</v>
      </c>
      <c r="V60" s="43">
        <v>9</v>
      </c>
      <c r="W60" s="44">
        <v>0.34</v>
      </c>
      <c r="X60" s="45">
        <v>68204</v>
      </c>
    </row>
    <row r="62" spans="1:24" x14ac:dyDescent="0.3">
      <c r="A62" s="4" t="s">
        <v>63</v>
      </c>
      <c r="B62" s="4" t="s">
        <v>1</v>
      </c>
      <c r="C62" s="4" t="s">
        <v>64</v>
      </c>
      <c r="D62" s="4" t="s">
        <v>65</v>
      </c>
      <c r="E62" s="4" t="s">
        <v>66</v>
      </c>
    </row>
    <row r="63" spans="1:24" x14ac:dyDescent="0.3">
      <c r="A63" s="4">
        <v>540283</v>
      </c>
      <c r="B63" s="1" t="s">
        <v>1241</v>
      </c>
      <c r="C63" s="4" t="s">
        <v>1070</v>
      </c>
      <c r="D63" s="1" t="s">
        <v>68</v>
      </c>
      <c r="E63" s="4">
        <v>4</v>
      </c>
      <c r="S63" s="46" t="s">
        <v>179</v>
      </c>
    </row>
    <row r="64" spans="1:24" x14ac:dyDescent="0.3">
      <c r="A64" s="22" t="s">
        <v>1077</v>
      </c>
      <c r="B64" s="33" t="s">
        <v>1119</v>
      </c>
      <c r="C64" s="33" t="s">
        <v>1105</v>
      </c>
      <c r="D64" s="33" t="s">
        <v>1120</v>
      </c>
      <c r="E64" s="33" t="s">
        <v>1121</v>
      </c>
      <c r="F64" s="24" t="s">
        <v>24</v>
      </c>
      <c r="G64" s="41" t="s">
        <v>33</v>
      </c>
      <c r="H64" s="41" t="s">
        <v>26</v>
      </c>
      <c r="I64" s="40" t="s">
        <v>1185</v>
      </c>
      <c r="J64" s="41" t="s">
        <v>27</v>
      </c>
      <c r="K64" s="31" t="s">
        <v>100</v>
      </c>
      <c r="L64" s="31" t="s">
        <v>53</v>
      </c>
      <c r="M64" s="33" t="s">
        <v>43</v>
      </c>
      <c r="N64" s="3" t="s">
        <v>44</v>
      </c>
      <c r="O64" s="31" t="s">
        <v>123</v>
      </c>
      <c r="P64" s="31" t="s">
        <v>1215</v>
      </c>
      <c r="Q64" s="75" t="s">
        <v>55</v>
      </c>
      <c r="R64" s="41" t="s">
        <v>133</v>
      </c>
      <c r="S64" s="42">
        <v>632000</v>
      </c>
      <c r="T64" s="2" t="s">
        <v>46</v>
      </c>
      <c r="U64" s="43">
        <v>0</v>
      </c>
      <c r="V64" s="43">
        <v>-4</v>
      </c>
      <c r="W64" s="44">
        <v>0</v>
      </c>
      <c r="X64" s="45">
        <v>0</v>
      </c>
    </row>
    <row r="65" spans="1:24" x14ac:dyDescent="0.3">
      <c r="A65" s="22" t="s">
        <v>1082</v>
      </c>
      <c r="B65" s="33" t="s">
        <v>1119</v>
      </c>
      <c r="C65" s="33" t="s">
        <v>1130</v>
      </c>
      <c r="D65" s="33" t="s">
        <v>1131</v>
      </c>
      <c r="E65" s="33" t="s">
        <v>1132</v>
      </c>
      <c r="F65" s="24" t="s">
        <v>24</v>
      </c>
      <c r="G65" s="41" t="s">
        <v>40</v>
      </c>
      <c r="H65" s="41" t="s">
        <v>26</v>
      </c>
      <c r="I65" s="40" t="s">
        <v>1190</v>
      </c>
      <c r="J65" s="41" t="s">
        <v>27</v>
      </c>
      <c r="K65" s="31" t="s">
        <v>108</v>
      </c>
      <c r="L65" s="31" t="s">
        <v>40</v>
      </c>
      <c r="M65" s="33" t="s">
        <v>43</v>
      </c>
      <c r="N65" s="3" t="s">
        <v>44</v>
      </c>
      <c r="O65" s="31" t="s">
        <v>124</v>
      </c>
      <c r="P65" s="31" t="s">
        <v>1219</v>
      </c>
      <c r="Q65" s="75" t="s">
        <v>31</v>
      </c>
      <c r="R65" s="41" t="s">
        <v>132</v>
      </c>
      <c r="S65" s="42">
        <v>331400</v>
      </c>
      <c r="T65" s="2" t="s">
        <v>46</v>
      </c>
      <c r="U65" s="43">
        <v>0</v>
      </c>
      <c r="V65" s="43">
        <v>-1</v>
      </c>
      <c r="W65" s="44">
        <v>0</v>
      </c>
      <c r="X65" s="45">
        <v>0</v>
      </c>
    </row>
    <row r="66" spans="1:24" x14ac:dyDescent="0.3">
      <c r="A66" s="22" t="s">
        <v>1086</v>
      </c>
      <c r="B66" s="33" t="s">
        <v>1119</v>
      </c>
      <c r="C66" s="33" t="s">
        <v>1139</v>
      </c>
      <c r="D66" s="33" t="s">
        <v>1140</v>
      </c>
      <c r="E66" s="33" t="s">
        <v>1141</v>
      </c>
      <c r="F66" s="24" t="s">
        <v>24</v>
      </c>
      <c r="G66" s="41" t="s">
        <v>33</v>
      </c>
      <c r="H66" s="41" t="s">
        <v>26</v>
      </c>
      <c r="I66" s="40" t="s">
        <v>1194</v>
      </c>
      <c r="J66" s="41" t="s">
        <v>27</v>
      </c>
      <c r="K66" s="31" t="s">
        <v>149</v>
      </c>
      <c r="L66" s="31" t="s">
        <v>28</v>
      </c>
      <c r="M66" s="33" t="s">
        <v>59</v>
      </c>
      <c r="N66" s="3" t="s">
        <v>36</v>
      </c>
      <c r="O66" s="31" t="s">
        <v>123</v>
      </c>
      <c r="P66" s="31" t="s">
        <v>1222</v>
      </c>
      <c r="Q66" s="75" t="s">
        <v>31</v>
      </c>
      <c r="R66" s="41" t="s">
        <v>132</v>
      </c>
      <c r="S66" s="42">
        <v>314300</v>
      </c>
      <c r="T66" s="2" t="s">
        <v>46</v>
      </c>
      <c r="U66" s="43">
        <v>0</v>
      </c>
      <c r="V66" s="43">
        <v>-1</v>
      </c>
      <c r="W66" s="44">
        <v>0</v>
      </c>
      <c r="X66" s="45">
        <v>0</v>
      </c>
    </row>
    <row r="67" spans="1:24" x14ac:dyDescent="0.3">
      <c r="A67" s="22" t="s">
        <v>1087</v>
      </c>
      <c r="B67" s="33" t="s">
        <v>1119</v>
      </c>
      <c r="C67" s="33" t="s">
        <v>1130</v>
      </c>
      <c r="D67" s="33" t="s">
        <v>1142</v>
      </c>
      <c r="E67" s="33" t="s">
        <v>1143</v>
      </c>
      <c r="F67" s="24" t="s">
        <v>24</v>
      </c>
      <c r="G67" s="41" t="s">
        <v>40</v>
      </c>
      <c r="H67" s="41" t="s">
        <v>26</v>
      </c>
      <c r="I67" s="40" t="s">
        <v>1195</v>
      </c>
      <c r="J67" s="41" t="s">
        <v>27</v>
      </c>
      <c r="K67" s="31" t="s">
        <v>95</v>
      </c>
      <c r="L67" s="31" t="s">
        <v>28</v>
      </c>
      <c r="M67" s="33" t="s">
        <v>50</v>
      </c>
      <c r="N67" s="3" t="s">
        <v>36</v>
      </c>
      <c r="O67" s="31" t="s">
        <v>124</v>
      </c>
      <c r="P67" s="31" t="s">
        <v>1223</v>
      </c>
      <c r="Q67" s="75" t="s">
        <v>31</v>
      </c>
      <c r="R67" s="41" t="s">
        <v>132</v>
      </c>
      <c r="S67" s="42">
        <v>297900</v>
      </c>
      <c r="T67" s="2" t="s">
        <v>46</v>
      </c>
      <c r="U67" s="43">
        <v>0</v>
      </c>
      <c r="V67" s="43">
        <v>-1</v>
      </c>
      <c r="W67" s="44">
        <v>0</v>
      </c>
      <c r="X67" s="45">
        <v>0</v>
      </c>
    </row>
    <row r="68" spans="1:24" x14ac:dyDescent="0.3">
      <c r="A68" s="22" t="s">
        <v>1088</v>
      </c>
      <c r="B68" s="33" t="s">
        <v>1119</v>
      </c>
      <c r="C68" s="33" t="s">
        <v>1144</v>
      </c>
      <c r="D68" s="33" t="s">
        <v>1145</v>
      </c>
      <c r="E68" s="33" t="s">
        <v>1146</v>
      </c>
      <c r="F68" s="24" t="s">
        <v>24</v>
      </c>
      <c r="G68" s="41" t="s">
        <v>40</v>
      </c>
      <c r="H68" s="41" t="s">
        <v>26</v>
      </c>
      <c r="I68" s="40" t="s">
        <v>191</v>
      </c>
      <c r="J68" s="41" t="s">
        <v>37</v>
      </c>
      <c r="K68" s="31" t="s">
        <v>93</v>
      </c>
      <c r="L68" s="31"/>
      <c r="M68" s="33" t="s">
        <v>29</v>
      </c>
      <c r="N68" s="3" t="s">
        <v>120</v>
      </c>
      <c r="O68" s="31" t="s">
        <v>123</v>
      </c>
      <c r="P68" s="31" t="s">
        <v>1224</v>
      </c>
      <c r="Q68" s="75" t="s">
        <v>31</v>
      </c>
      <c r="R68" s="41" t="s">
        <v>132</v>
      </c>
      <c r="S68" s="42">
        <v>282449</v>
      </c>
      <c r="T68" s="2" t="s">
        <v>134</v>
      </c>
      <c r="U68" s="43">
        <v>0</v>
      </c>
      <c r="V68" s="43">
        <v>-1</v>
      </c>
      <c r="W68" s="44">
        <v>0</v>
      </c>
      <c r="X68" s="45">
        <v>0</v>
      </c>
    </row>
    <row r="69" spans="1:24" x14ac:dyDescent="0.3">
      <c r="A69" s="22" t="s">
        <v>1090</v>
      </c>
      <c r="B69" s="33" t="s">
        <v>1119</v>
      </c>
      <c r="C69" s="33" t="s">
        <v>1149</v>
      </c>
      <c r="D69" s="33" t="s">
        <v>1150</v>
      </c>
      <c r="E69" s="33" t="s">
        <v>1151</v>
      </c>
      <c r="F69" s="24" t="s">
        <v>24</v>
      </c>
      <c r="G69" s="41" t="s">
        <v>33</v>
      </c>
      <c r="H69" s="41" t="s">
        <v>69</v>
      </c>
      <c r="I69" s="40" t="s">
        <v>1197</v>
      </c>
      <c r="J69" s="41" t="s">
        <v>27</v>
      </c>
      <c r="K69" s="31" t="s">
        <v>106</v>
      </c>
      <c r="L69" s="31" t="s">
        <v>49</v>
      </c>
      <c r="M69" s="33" t="s">
        <v>50</v>
      </c>
      <c r="N69" s="3" t="s">
        <v>36</v>
      </c>
      <c r="O69" s="31" t="s">
        <v>124</v>
      </c>
      <c r="P69" s="31" t="s">
        <v>1226</v>
      </c>
      <c r="Q69" s="75" t="s">
        <v>31</v>
      </c>
      <c r="R69" s="41" t="s">
        <v>132</v>
      </c>
      <c r="S69" s="42">
        <v>262200</v>
      </c>
      <c r="T69" s="2" t="s">
        <v>46</v>
      </c>
      <c r="U69" s="43">
        <v>1</v>
      </c>
      <c r="V69" s="43">
        <v>0</v>
      </c>
      <c r="W69" s="44">
        <v>0.01</v>
      </c>
      <c r="X69" s="45">
        <v>2622</v>
      </c>
    </row>
    <row r="70" spans="1:24" x14ac:dyDescent="0.3">
      <c r="A70" s="22" t="s">
        <v>1091</v>
      </c>
      <c r="B70" s="33" t="s">
        <v>1119</v>
      </c>
      <c r="C70" s="33" t="s">
        <v>1108</v>
      </c>
      <c r="D70" s="33" t="s">
        <v>1152</v>
      </c>
      <c r="E70" s="33" t="s">
        <v>1153</v>
      </c>
      <c r="F70" s="24" t="s">
        <v>24</v>
      </c>
      <c r="G70" s="41" t="s">
        <v>33</v>
      </c>
      <c r="H70" s="41" t="s">
        <v>26</v>
      </c>
      <c r="I70" s="40" t="s">
        <v>1198</v>
      </c>
      <c r="J70" s="41" t="s">
        <v>27</v>
      </c>
      <c r="K70" s="31" t="s">
        <v>100</v>
      </c>
      <c r="L70" s="31" t="s">
        <v>40</v>
      </c>
      <c r="M70" s="33" t="s">
        <v>43</v>
      </c>
      <c r="N70" s="3" t="s">
        <v>44</v>
      </c>
      <c r="O70" s="31" t="s">
        <v>124</v>
      </c>
      <c r="P70" s="31" t="s">
        <v>1227</v>
      </c>
      <c r="Q70" s="75" t="s">
        <v>31</v>
      </c>
      <c r="R70" s="41" t="s">
        <v>132</v>
      </c>
      <c r="S70" s="42">
        <v>251200</v>
      </c>
      <c r="T70" s="2" t="s">
        <v>46</v>
      </c>
      <c r="U70" s="43">
        <v>4.0385739999999997</v>
      </c>
      <c r="V70" s="43">
        <v>3.03857421875</v>
      </c>
      <c r="W70" s="44">
        <v>0.18077148437500001</v>
      </c>
      <c r="X70" s="45">
        <v>45409.796875</v>
      </c>
    </row>
    <row r="71" spans="1:24" x14ac:dyDescent="0.3">
      <c r="A71" s="22" t="s">
        <v>1092</v>
      </c>
      <c r="B71" s="33" t="s">
        <v>1119</v>
      </c>
      <c r="C71" s="33" t="s">
        <v>1130</v>
      </c>
      <c r="D71" s="33" t="s">
        <v>1154</v>
      </c>
      <c r="E71" s="33" t="s">
        <v>1155</v>
      </c>
      <c r="F71" s="24" t="s">
        <v>24</v>
      </c>
      <c r="G71" s="41" t="s">
        <v>40</v>
      </c>
      <c r="H71" s="41" t="s">
        <v>26</v>
      </c>
      <c r="I71" s="40" t="s">
        <v>1199</v>
      </c>
      <c r="J71" s="41" t="s">
        <v>27</v>
      </c>
      <c r="K71" s="31" t="s">
        <v>152</v>
      </c>
      <c r="L71" s="31" t="s">
        <v>49</v>
      </c>
      <c r="M71" s="33" t="s">
        <v>75</v>
      </c>
      <c r="N71" s="3" t="s">
        <v>36</v>
      </c>
      <c r="O71" s="31" t="s">
        <v>123</v>
      </c>
      <c r="P71" s="31" t="s">
        <v>1228</v>
      </c>
      <c r="Q71" s="75" t="s">
        <v>31</v>
      </c>
      <c r="R71" s="41" t="s">
        <v>132</v>
      </c>
      <c r="S71" s="42">
        <v>236900</v>
      </c>
      <c r="T71" s="2" t="s">
        <v>46</v>
      </c>
      <c r="U71" s="43">
        <v>0</v>
      </c>
      <c r="V71" s="43">
        <v>-1</v>
      </c>
      <c r="W71" s="44">
        <v>0</v>
      </c>
      <c r="X71" s="45">
        <v>0</v>
      </c>
    </row>
    <row r="72" spans="1:24" x14ac:dyDescent="0.3">
      <c r="A72" s="22" t="s">
        <v>1093</v>
      </c>
      <c r="B72" s="33" t="s">
        <v>1119</v>
      </c>
      <c r="C72" s="33" t="s">
        <v>1130</v>
      </c>
      <c r="D72" s="33" t="s">
        <v>1156</v>
      </c>
      <c r="E72" s="33" t="s">
        <v>1157</v>
      </c>
      <c r="F72" s="24" t="s">
        <v>24</v>
      </c>
      <c r="G72" s="41" t="s">
        <v>40</v>
      </c>
      <c r="H72" s="41" t="s">
        <v>26</v>
      </c>
      <c r="I72" s="40" t="s">
        <v>444</v>
      </c>
      <c r="J72" s="41" t="s">
        <v>27</v>
      </c>
      <c r="K72" s="31" t="s">
        <v>176</v>
      </c>
      <c r="L72" s="31" t="s">
        <v>47</v>
      </c>
      <c r="M72" s="33" t="s">
        <v>43</v>
      </c>
      <c r="N72" s="3" t="s">
        <v>44</v>
      </c>
      <c r="O72" s="31" t="s">
        <v>123</v>
      </c>
      <c r="P72" s="31" t="s">
        <v>1229</v>
      </c>
      <c r="Q72" s="75" t="s">
        <v>45</v>
      </c>
      <c r="R72" s="41" t="s">
        <v>133</v>
      </c>
      <c r="S72" s="42">
        <v>221500</v>
      </c>
      <c r="T72" s="2" t="s">
        <v>46</v>
      </c>
      <c r="U72" s="43">
        <v>0</v>
      </c>
      <c r="V72" s="43">
        <v>-4</v>
      </c>
      <c r="W72" s="44">
        <v>0</v>
      </c>
      <c r="X72" s="45">
        <v>0</v>
      </c>
    </row>
    <row r="73" spans="1:24" x14ac:dyDescent="0.3">
      <c r="A73" s="22" t="s">
        <v>1094</v>
      </c>
      <c r="B73" s="33" t="s">
        <v>1119</v>
      </c>
      <c r="C73" s="33" t="s">
        <v>1139</v>
      </c>
      <c r="D73" s="33" t="s">
        <v>1158</v>
      </c>
      <c r="E73" s="33" t="s">
        <v>1159</v>
      </c>
      <c r="F73" s="24" t="s">
        <v>24</v>
      </c>
      <c r="G73" s="41" t="s">
        <v>57</v>
      </c>
      <c r="H73" s="41" t="s">
        <v>26</v>
      </c>
      <c r="I73" s="40" t="s">
        <v>1200</v>
      </c>
      <c r="J73" s="41" t="s">
        <v>41</v>
      </c>
      <c r="K73" s="31" t="s">
        <v>516</v>
      </c>
      <c r="L73" s="31" t="s">
        <v>47</v>
      </c>
      <c r="M73" s="33" t="s">
        <v>43</v>
      </c>
      <c r="N73" s="3" t="s">
        <v>44</v>
      </c>
      <c r="O73" s="31" t="s">
        <v>124</v>
      </c>
      <c r="P73" s="31" t="s">
        <v>1230</v>
      </c>
      <c r="Q73" s="75" t="s">
        <v>55</v>
      </c>
      <c r="R73" s="41" t="s">
        <v>168</v>
      </c>
      <c r="S73" s="42">
        <v>220000</v>
      </c>
      <c r="T73" s="2" t="s">
        <v>46</v>
      </c>
      <c r="U73" s="43">
        <v>2.2285156000000002</v>
      </c>
      <c r="V73" s="43">
        <v>-0.771484375</v>
      </c>
      <c r="W73" s="44">
        <v>2.5136718749999998E-2</v>
      </c>
      <c r="X73" s="45">
        <v>5530.078125</v>
      </c>
    </row>
    <row r="74" spans="1:24" x14ac:dyDescent="0.3">
      <c r="A74" s="22" t="s">
        <v>1095</v>
      </c>
      <c r="B74" s="33" t="s">
        <v>1119</v>
      </c>
      <c r="C74" s="33" t="s">
        <v>85</v>
      </c>
      <c r="D74" s="33" t="s">
        <v>1160</v>
      </c>
      <c r="E74" s="33" t="s">
        <v>1161</v>
      </c>
      <c r="F74" s="24" t="s">
        <v>24</v>
      </c>
      <c r="G74" s="41" t="s">
        <v>33</v>
      </c>
      <c r="H74" s="41" t="s">
        <v>26</v>
      </c>
      <c r="I74" s="40" t="s">
        <v>1201</v>
      </c>
      <c r="J74" s="41" t="s">
        <v>41</v>
      </c>
      <c r="K74" s="31" t="s">
        <v>177</v>
      </c>
      <c r="L74" s="31" t="s">
        <v>56</v>
      </c>
      <c r="M74" s="33" t="s">
        <v>70</v>
      </c>
      <c r="N74" s="3" t="s">
        <v>121</v>
      </c>
      <c r="O74" s="31" t="s">
        <v>123</v>
      </c>
      <c r="P74" s="31" t="s">
        <v>1231</v>
      </c>
      <c r="Q74" s="75" t="s">
        <v>55</v>
      </c>
      <c r="R74" s="41" t="s">
        <v>168</v>
      </c>
      <c r="S74" s="42">
        <v>219880</v>
      </c>
      <c r="T74" s="2" t="s">
        <v>32</v>
      </c>
      <c r="U74" s="43">
        <v>0</v>
      </c>
      <c r="V74" s="43">
        <v>-3</v>
      </c>
      <c r="W74" s="44">
        <v>0</v>
      </c>
      <c r="X74" s="45">
        <v>0</v>
      </c>
    </row>
    <row r="75" spans="1:24" x14ac:dyDescent="0.3">
      <c r="A75" s="22" t="s">
        <v>1097</v>
      </c>
      <c r="B75" s="33" t="s">
        <v>1119</v>
      </c>
      <c r="C75" s="33" t="s">
        <v>1165</v>
      </c>
      <c r="D75" s="33" t="s">
        <v>1166</v>
      </c>
      <c r="E75" s="33" t="s">
        <v>1167</v>
      </c>
      <c r="F75" s="24" t="s">
        <v>24</v>
      </c>
      <c r="G75" s="41" t="s">
        <v>33</v>
      </c>
      <c r="H75" s="41" t="s">
        <v>69</v>
      </c>
      <c r="I75" s="40" t="s">
        <v>1203</v>
      </c>
      <c r="J75" s="41" t="s">
        <v>37</v>
      </c>
      <c r="K75" s="31" t="s">
        <v>93</v>
      </c>
      <c r="L75" s="31"/>
      <c r="M75" s="33" t="s">
        <v>74</v>
      </c>
      <c r="N75" s="3" t="s">
        <v>44</v>
      </c>
      <c r="O75" s="31" t="s">
        <v>123</v>
      </c>
      <c r="P75" s="31" t="s">
        <v>1233</v>
      </c>
      <c r="Q75" s="75" t="s">
        <v>31</v>
      </c>
      <c r="R75" s="41" t="s">
        <v>132</v>
      </c>
      <c r="S75" s="42">
        <v>215330</v>
      </c>
      <c r="T75" s="2" t="s">
        <v>32</v>
      </c>
      <c r="U75" s="43">
        <v>2.8049316000000002</v>
      </c>
      <c r="V75" s="43">
        <v>1.804931640625</v>
      </c>
      <c r="W75" s="44">
        <v>4.6098632812499998E-2</v>
      </c>
      <c r="X75" s="45">
        <v>9926.4186035156199</v>
      </c>
    </row>
    <row r="76" spans="1:24" x14ac:dyDescent="0.3">
      <c r="A76" s="22" t="s">
        <v>1099</v>
      </c>
      <c r="B76" s="33" t="s">
        <v>1119</v>
      </c>
      <c r="C76" s="33" t="s">
        <v>1108</v>
      </c>
      <c r="D76" s="33" t="s">
        <v>1170</v>
      </c>
      <c r="E76" s="33" t="s">
        <v>1171</v>
      </c>
      <c r="F76" s="24" t="s">
        <v>24</v>
      </c>
      <c r="G76" s="41" t="s">
        <v>40</v>
      </c>
      <c r="H76" s="41" t="s">
        <v>26</v>
      </c>
      <c r="I76" s="40" t="s">
        <v>1205</v>
      </c>
      <c r="J76" s="41" t="s">
        <v>27</v>
      </c>
      <c r="K76" s="31" t="s">
        <v>107</v>
      </c>
      <c r="L76" s="31" t="s">
        <v>53</v>
      </c>
      <c r="M76" s="33" t="s">
        <v>43</v>
      </c>
      <c r="N76" s="3" t="s">
        <v>44</v>
      </c>
      <c r="O76" s="31" t="s">
        <v>123</v>
      </c>
      <c r="P76" s="31" t="s">
        <v>1235</v>
      </c>
      <c r="Q76" s="75" t="s">
        <v>31</v>
      </c>
      <c r="R76" s="41" t="s">
        <v>132</v>
      </c>
      <c r="S76" s="42">
        <v>209900</v>
      </c>
      <c r="T76" s="2" t="s">
        <v>46</v>
      </c>
      <c r="U76" s="43">
        <v>11</v>
      </c>
      <c r="V76" s="43">
        <v>10</v>
      </c>
      <c r="W76" s="44">
        <v>0.73</v>
      </c>
      <c r="X76" s="45">
        <v>153227</v>
      </c>
    </row>
    <row r="77" spans="1:24" x14ac:dyDescent="0.3">
      <c r="A77" s="22" t="s">
        <v>1101</v>
      </c>
      <c r="B77" s="33" t="s">
        <v>1119</v>
      </c>
      <c r="C77" s="33" t="s">
        <v>1130</v>
      </c>
      <c r="D77" s="33" t="s">
        <v>1174</v>
      </c>
      <c r="E77" s="33" t="s">
        <v>1175</v>
      </c>
      <c r="F77" s="24" t="s">
        <v>24</v>
      </c>
      <c r="G77" s="41" t="s">
        <v>40</v>
      </c>
      <c r="H77" s="41" t="s">
        <v>26</v>
      </c>
      <c r="I77" s="40" t="s">
        <v>1207</v>
      </c>
      <c r="J77" s="41" t="s">
        <v>27</v>
      </c>
      <c r="K77" s="31" t="s">
        <v>88</v>
      </c>
      <c r="L77" s="31" t="s">
        <v>40</v>
      </c>
      <c r="M77" s="33" t="s">
        <v>50</v>
      </c>
      <c r="N77" s="3" t="s">
        <v>36</v>
      </c>
      <c r="O77" s="31" t="s">
        <v>125</v>
      </c>
      <c r="P77" s="31" t="s">
        <v>1237</v>
      </c>
      <c r="Q77" s="75" t="s">
        <v>31</v>
      </c>
      <c r="R77" s="41" t="s">
        <v>132</v>
      </c>
      <c r="S77" s="42">
        <v>206200</v>
      </c>
      <c r="T77" s="2" t="s">
        <v>46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3">
      <c r="A78" s="22" t="s">
        <v>1102</v>
      </c>
      <c r="B78" s="33" t="s">
        <v>1119</v>
      </c>
      <c r="C78" s="33" t="s">
        <v>1108</v>
      </c>
      <c r="D78" s="33" t="s">
        <v>1176</v>
      </c>
      <c r="E78" s="33" t="s">
        <v>1177</v>
      </c>
      <c r="F78" s="24" t="s">
        <v>24</v>
      </c>
      <c r="G78" s="41" t="s">
        <v>33</v>
      </c>
      <c r="H78" s="41" t="s">
        <v>26</v>
      </c>
      <c r="I78" s="40" t="s">
        <v>1208</v>
      </c>
      <c r="J78" s="41" t="s">
        <v>27</v>
      </c>
      <c r="K78" s="31" t="s">
        <v>522</v>
      </c>
      <c r="L78" s="31" t="s">
        <v>49</v>
      </c>
      <c r="M78" s="33" t="s">
        <v>43</v>
      </c>
      <c r="N78" s="3" t="s">
        <v>44</v>
      </c>
      <c r="O78" s="31" t="s">
        <v>123</v>
      </c>
      <c r="P78" s="31" t="s">
        <v>1238</v>
      </c>
      <c r="Q78" s="75" t="s">
        <v>31</v>
      </c>
      <c r="R78" s="41" t="s">
        <v>132</v>
      </c>
      <c r="S78" s="42">
        <v>204400</v>
      </c>
      <c r="T78" s="2" t="s">
        <v>46</v>
      </c>
      <c r="U78" s="43">
        <v>2.6936035</v>
      </c>
      <c r="V78" s="43">
        <v>1.693603515625</v>
      </c>
      <c r="W78" s="44">
        <v>0.29242431640625</v>
      </c>
      <c r="X78" s="45">
        <v>59771.5302734375</v>
      </c>
    </row>
  </sheetData>
  <hyperlinks>
    <hyperlink ref="Q3" r:id="rId1" xr:uid="{C5FA632E-FD4D-4A98-8047-75227B1A8325}"/>
    <hyperlink ref="M3" r:id="rId2" xr:uid="{CA554D8A-F605-4A30-B4DF-E342E5C2990D}"/>
    <hyperlink ref="J3" r:id="rId3" xr:uid="{ACE84DFF-EB5A-4B0B-A221-6AAAE2BD402C}"/>
    <hyperlink ref="F23" r:id="rId4" display="https://mapwv.gov/flood/map/?wkid=102100&amp;x=-8909774.378429797&amp;y=4638338.39206564&amp;l=13&amp;v=2" xr:uid="{A54D65AA-202F-4889-82BB-8E9FCE0C24F6}"/>
    <hyperlink ref="F37" r:id="rId5" display="https://mapwv.gov/flood/map/?wkid=102100&amp;x=-8910523.390065124&amp;y=4638941.569287557&amp;l=13&amp;v=2" xr:uid="{45045266-FC78-46E7-AE43-BE56A5642143}"/>
    <hyperlink ref="F27" r:id="rId6" display="https://mapwv.gov/flood/map/?wkid=102100&amp;x=-8917653.508647354&amp;y=4606551.163599366&amp;l=13&amp;v=2" xr:uid="{E5BF3AB0-BA80-4F87-9B83-028300CEF902}"/>
    <hyperlink ref="F35" r:id="rId7" display="https://mapwv.gov/flood/map/?wkid=102100&amp;x=-8924877.324956305&amp;y=4596939.40901761&amp;l=13&amp;v=2" xr:uid="{67AE2118-D374-4D92-9C19-392052791E6F}"/>
    <hyperlink ref="F28" r:id="rId8" display="https://mapwv.gov/flood/map/?wkid=102100&amp;x=-8909987.133576438&amp;y=4638574.3112686&amp;l=13&amp;v=2" xr:uid="{8A07FF78-D9FD-4E28-AC0E-49A96917B81C}"/>
    <hyperlink ref="F22" r:id="rId9" display="https://mapwv.gov/flood/map/?wkid=102100&amp;x=-8888578.166658042&amp;y=4638200.321854272&amp;l=13&amp;v=2" xr:uid="{BC920376-3A33-4469-A881-1A46B91C45FB}"/>
    <hyperlink ref="F26" r:id="rId10" display="https://mapwv.gov/flood/map/?wkid=102100&amp;x=-8895981.043039603&amp;y=4635483.733244997&amp;l=13&amp;v=2" xr:uid="{4D15083B-A9AC-4AAA-812C-5BED743DD1E5}"/>
    <hyperlink ref="F18" r:id="rId11" display="https://mapwv.gov/flood/map/?wkid=102100&amp;x=-8910032.460535377&amp;y=4638545.918647377&amp;l=13&amp;v=2" xr:uid="{FDDE60C5-4024-4412-9D5A-7BE0E1C5D166}"/>
    <hyperlink ref="F13" r:id="rId12" display="https://mapwv.gov/flood/map/?wkid=102100&amp;x=-8906349.585426286&amp;y=4605779.375643659&amp;l=13&amp;v=2" xr:uid="{7D1469DA-4E66-4382-843E-F364C991B25C}"/>
    <hyperlink ref="F31" r:id="rId13" display="https://mapwv.gov/flood/map/?wkid=102100&amp;x=-8906369.30845707&amp;y=4606989.354100173&amp;l=13&amp;v=2" xr:uid="{CF4C851B-F8C1-42E1-BA38-45257B39B800}"/>
    <hyperlink ref="F29" r:id="rId14" display="https://mapwv.gov/flood/map/?wkid=102100&amp;x=-8916384.92987535&amp;y=4638518.329841731&amp;l=13&amp;v=2" xr:uid="{85B8D6E9-EF9F-44D3-8AB7-C6D03B14EE0D}"/>
    <hyperlink ref="F33" r:id="rId15" display="https://mapwv.gov/flood/map/?wkid=102100&amp;x=-8874944.820307933&amp;y=4659594.57335081&amp;l=13&amp;v=2" xr:uid="{C4F0279F-B63D-4E0F-9FFA-84D7279C4A58}"/>
    <hyperlink ref="F24" r:id="rId16" display="https://mapwv.gov/flood/map/?wkid=102100&amp;x=-8941463.52955885&amp;y=4616080.329237403&amp;l=13&amp;v=2" xr:uid="{10A2C010-D35E-4D57-81D1-83B5F93579A1}"/>
    <hyperlink ref="F38" r:id="rId17" display="https://mapwv.gov/flood/map/?wkid=102100&amp;x=-8925050.743134478&amp;y=4598220.886857911&amp;l=13&amp;v=2" xr:uid="{C8197198-97B3-4C18-82D9-74200B1C3D47}"/>
    <hyperlink ref="F30" r:id="rId18" display="https://mapwv.gov/flood/map/?wkid=102100&amp;x=-8887109.365421636&amp;y=4638776.196000209&amp;l=13&amp;v=2" xr:uid="{BF92F62A-E343-49B6-BB4B-CFF9854E0C8D}"/>
    <hyperlink ref="F15" r:id="rId19" display="https://mapwv.gov/flood/map/?wkid=102100&amp;x=-8915613.145834427&amp;y=4611674.712813032&amp;l=13&amp;v=2" xr:uid="{3C444667-4A0E-4D3F-BECD-683F1381BE25}"/>
    <hyperlink ref="F19" r:id="rId20" display="https://mapwv.gov/flood/map/?wkid=102100&amp;x=-8915990.635237085&amp;y=4611000.580939584&amp;l=13&amp;v=2" xr:uid="{EEC1ECB5-4696-45CF-9BC4-4DEFC6407514}"/>
    <hyperlink ref="F12" r:id="rId21" display="https://mapwv.gov/flood/map/?wkid=102100&amp;x=-8916033.428007819&amp;y=4611052.32350088&amp;l=13&amp;v=2" xr:uid="{2D378A17-F7F3-423D-BCC2-1BD0CCB1C408}"/>
    <hyperlink ref="F21" r:id="rId22" display="https://mapwv.gov/flood/map/?wkid=102100&amp;x=-8916017.394661559&amp;y=4610862.505503058&amp;l=13&amp;v=2" xr:uid="{080E4ADF-8412-4CE0-975A-AB1043EBDF28}"/>
    <hyperlink ref="F8" r:id="rId23" display="https://mapwv.gov/flood/map/?wkid=102100&amp;x=-8915971.305386748&amp;y=4610647.648699074&amp;l=13&amp;v=2" xr:uid="{1AF4C195-95F2-42AE-9E0C-D08CB3E6BD2B}"/>
    <hyperlink ref="F10" r:id="rId24" display="https://mapwv.gov/flood/map/?wkid=102100&amp;x=-8915386.687035838&amp;y=4610250.39243327&amp;l=13&amp;v=2" xr:uid="{CC5ECD97-AB3C-45D5-B977-6FDAE7FA6B77}"/>
    <hyperlink ref="F25" r:id="rId25" display="https://mapwv.gov/flood/map/?wkid=102100&amp;x=-8915529.971027855&amp;y=4610221.392393198&amp;l=13&amp;v=2" xr:uid="{9366AC4A-3D9B-41C3-95AB-4AE24B805FD9}"/>
    <hyperlink ref="F14" r:id="rId26" display="https://mapwv.gov/flood/map/?wkid=102100&amp;x=-8915678.195712835&amp;y=4610219.12056744&amp;l=13&amp;v=2" xr:uid="{52B849B5-EA66-4BBF-B3F4-549292DDE906}"/>
    <hyperlink ref="F17" r:id="rId27" display="https://mapwv.gov/flood/map/?wkid=102100&amp;x=-8915850.6063383&amp;y=4610678.931358319&amp;l=13&amp;v=2" xr:uid="{97FBBD5A-C830-4572-85D3-CCFBC970671D}"/>
    <hyperlink ref="F9" r:id="rId28" display="https://mapwv.gov/flood/map/?wkid=102100&amp;x=-8915983.083100194&amp;y=4610911.733798565&amp;l=13&amp;v=2" xr:uid="{2256E982-94C0-49BC-A5B6-2CE86832A39C}"/>
    <hyperlink ref="F20" r:id="rId29" display="https://mapwv.gov/flood/map/?wkid=102100&amp;x=-8915803.402866699&amp;y=4610643.180808079&amp;l=13&amp;v=2" xr:uid="{35FAF628-D386-4814-8976-D8C472254EA1}"/>
    <hyperlink ref="F34" r:id="rId30" display="https://mapwv.gov/flood/map/?wkid=102100&amp;x=-8915304.21354205&amp;y=4613016.958201737&amp;l=13&amp;v=2" xr:uid="{8ED6FDE0-5B28-48B4-B2D8-0095F74D1F64}"/>
    <hyperlink ref="F39" r:id="rId31" display="https://mapwv.gov/flood/map/?wkid=102100&amp;x=-8915439.775968911&amp;y=4612756.15545626&amp;l=13&amp;v=2" xr:uid="{D74D4D2A-4A1F-4352-B56B-A8ED2CB4CCE2}"/>
    <hyperlink ref="F36" r:id="rId32" display="https://mapwv.gov/flood/map/?wkid=102100&amp;x=-8915561.249689696&amp;y=4612508.394234867&amp;l=13&amp;v=2" xr:uid="{E03A2E88-0F3B-451A-95FA-ADCC10DA6862}"/>
    <hyperlink ref="F32" r:id="rId33" display="https://mapwv.gov/flood/map/?wkid=102100&amp;x=-8915323.504875848&amp;y=4613381.319308799&amp;l=13&amp;v=2" xr:uid="{EF1F8E2F-1817-4112-B106-FC55EC7263CE}"/>
    <hyperlink ref="F16" r:id="rId34" display="https://mapwv.gov/flood/map/?wkid=102100&amp;x=-8915346.725119757&amp;y=4612941.249190647&amp;l=13&amp;v=2" xr:uid="{E8B631B6-BFF8-4657-A20D-EA35289496B5}"/>
    <hyperlink ref="F11" r:id="rId35" display="https://mapwv.gov/flood/map/?wkid=102100&amp;x=-8916033.943639701&amp;y=4610554.967562792&amp;l=13&amp;v=2" xr:uid="{8C5833FD-BB51-44DE-BB8A-8E734593B8D3}"/>
    <hyperlink ref="F7" r:id="rId36" display="https://mapwv.gov/flood/map/?wkid=102100&amp;x=-8915856.46519442&amp;y=4610367.100584261&amp;l=13&amp;v=2" xr:uid="{0E22A4BC-B6F0-45B6-886A-A5CB379A5F93}"/>
    <hyperlink ref="F48" r:id="rId37" display="https://mapwv.gov/flood/map/?wkid=102100&amp;x=-8916033.428007819&amp;y=4611052.32350088&amp;l=13&amp;v=2" xr:uid="{F55E7125-B186-413B-93CA-340D167E3BA7}"/>
    <hyperlink ref="F44" r:id="rId38" display="https://mapwv.gov/flood/map/?wkid=102100&amp;x=-8915971.305386748&amp;y=4610647.648699074&amp;l=13&amp;v=2" xr:uid="{C3C30484-96CD-4AFE-9BA3-FC9859FFCBF2}"/>
    <hyperlink ref="F46" r:id="rId39" display="https://mapwv.gov/flood/map/?wkid=102100&amp;x=-8915386.687035838&amp;y=4610250.39243327&amp;l=13&amp;v=2" xr:uid="{A97813F1-4079-4FC5-A943-CB6CE51ED0FA}"/>
    <hyperlink ref="F45" r:id="rId40" display="https://mapwv.gov/flood/map/?wkid=102100&amp;x=-8915983.083100194&amp;y=4610911.733798565&amp;l=13&amp;v=2" xr:uid="{49D390B3-7A1B-45C1-97E2-8AC41944AC13}"/>
    <hyperlink ref="F47" r:id="rId41" display="https://mapwv.gov/flood/map/?wkid=102100&amp;x=-8916033.943639701&amp;y=4610554.967562792&amp;l=13&amp;v=2" xr:uid="{272EF500-FBCF-41FE-8512-F0C61E9F5DB1}"/>
    <hyperlink ref="F43" r:id="rId42" display="https://mapwv.gov/flood/map/?wkid=102100&amp;x=-8915856.46519442&amp;y=4610367.100584261&amp;l=13&amp;v=2" xr:uid="{4EC82A32-5380-46A5-9FE3-C6AC96549AB2}"/>
    <hyperlink ref="F50" r:id="rId43" display="https://mapwv.gov/flood/map/?wkid=102100&amp;x=-8915613.145834427&amp;y=4611674.712813032&amp;l=13&amp;v=2" xr:uid="{9991975B-CF51-4147-A365-3473F45C5F38}"/>
    <hyperlink ref="F49" r:id="rId44" display="https://mapwv.gov/flood/map/?wkid=102100&amp;x=-8915678.195712835&amp;y=4610219.12056744&amp;l=13&amp;v=2" xr:uid="{B0FD9BC8-C475-4636-A464-6B52FDE6E732}"/>
    <hyperlink ref="F52" r:id="rId45" display="https://mapwv.gov/flood/map/?wkid=102100&amp;x=-8915850.6063383&amp;y=4610678.931358319&amp;l=13&amp;v=2" xr:uid="{0EFFA8DC-BA2C-469B-A979-334C0D9A05F0}"/>
    <hyperlink ref="F51" r:id="rId46" display="https://mapwv.gov/flood/map/?wkid=102100&amp;x=-8915346.725119757&amp;y=4612941.249190647&amp;l=13&amp;v=2" xr:uid="{FFB04B17-13F0-4534-8867-BA6D4F66696D}"/>
    <hyperlink ref="F53" r:id="rId47" display="https://mapwv.gov/flood/map/?wkid=102100&amp;x=-8915990.635237085&amp;y=4611000.580939584&amp;l=13&amp;v=2" xr:uid="{7B8063D2-1945-43D5-93AE-37027E9EBBE1}"/>
    <hyperlink ref="F55" r:id="rId48" display="https://mapwv.gov/flood/map/?wkid=102100&amp;x=-8916017.394661559&amp;y=4610862.505503058&amp;l=13&amp;v=2" xr:uid="{2E65554B-5CC1-4E54-A87A-69463304E6D4}"/>
    <hyperlink ref="F54" r:id="rId49" display="https://mapwv.gov/flood/map/?wkid=102100&amp;x=-8915803.402866699&amp;y=4610643.180808079&amp;l=13&amp;v=2" xr:uid="{086E22F2-539F-41E8-ADF1-7899A5F11D95}"/>
    <hyperlink ref="F56" r:id="rId50" display="https://mapwv.gov/flood/map/?wkid=102100&amp;x=-8915529.971027855&amp;y=4610221.392393198&amp;l=13&amp;v=2" xr:uid="{7B150349-092F-4D3B-93E8-B2A7F4E79153}"/>
    <hyperlink ref="F57" r:id="rId51" display="https://mapwv.gov/flood/map/?wkid=102100&amp;x=-8915323.504875848&amp;y=4613381.319308799&amp;l=13&amp;v=2" xr:uid="{FEBDC058-2A4D-4BB5-89D2-14174ADC2C81}"/>
    <hyperlink ref="F58" r:id="rId52" display="https://mapwv.gov/flood/map/?wkid=102100&amp;x=-8915304.21354205&amp;y=4613016.958201737&amp;l=13&amp;v=2" xr:uid="{9DBC61AE-85D2-4F9A-B6B0-E20F0B8E14C4}"/>
    <hyperlink ref="F59" r:id="rId53" display="https://mapwv.gov/flood/map/?wkid=102100&amp;x=-8915561.249689696&amp;y=4612508.394234867&amp;l=13&amp;v=2" xr:uid="{9A130769-B7BE-4D57-8C2D-F9F514B70884}"/>
    <hyperlink ref="F60" r:id="rId54" display="https://mapwv.gov/flood/map/?wkid=102100&amp;x=-8915439.775968911&amp;y=4612756.15545626&amp;l=13&amp;v=2" xr:uid="{417C15C4-98EB-4D81-9272-25C57CCD170B}"/>
    <hyperlink ref="F64" r:id="rId55" display="https://mapwv.gov/flood/map/?wkid=102100&amp;x=-8906349.585426286&amp;y=4605779.375643659&amp;l=13&amp;v=2" xr:uid="{89E1385D-F874-49DA-9C60-C89CB2855EA3}"/>
    <hyperlink ref="F65" r:id="rId56" display="https://mapwv.gov/flood/map/?wkid=102100&amp;x=-8910032.460535377&amp;y=4638545.918647377&amp;l=13&amp;v=2" xr:uid="{34CB1B0D-87A8-488E-BE30-014B0A950461}"/>
    <hyperlink ref="F67" r:id="rId57" display="https://mapwv.gov/flood/map/?wkid=102100&amp;x=-8909774.378429797&amp;y=4638338.39206564&amp;l=13&amp;v=2" xr:uid="{65920102-A88F-4512-94B5-4E784B6A1AC4}"/>
    <hyperlink ref="F66" r:id="rId58" display="https://mapwv.gov/flood/map/?wkid=102100&amp;x=-8888578.166658042&amp;y=4638200.321854272&amp;l=13&amp;v=2" xr:uid="{26F8CF85-D2A4-4477-9C1D-F0FC1785D3D3}"/>
    <hyperlink ref="F68" r:id="rId59" display="https://mapwv.gov/flood/map/?wkid=102100&amp;x=-8941463.52955885&amp;y=4616080.329237403&amp;l=13&amp;v=2" xr:uid="{5F90ADE4-628D-4341-A4D5-811B5842753D}"/>
    <hyperlink ref="F70" r:id="rId60" display="https://mapwv.gov/flood/map/?wkid=102100&amp;x=-8917653.508647354&amp;y=4606551.163599366&amp;l=13&amp;v=2" xr:uid="{F3FD8151-1B33-4DB9-82A6-B82BCA6638CA}"/>
    <hyperlink ref="F71" r:id="rId61" display="https://mapwv.gov/flood/map/?wkid=102100&amp;x=-8909987.133576438&amp;y=4638574.3112686&amp;l=13&amp;v=2" xr:uid="{ED2C2FDF-7788-418B-BAF7-3621638F65F4}"/>
    <hyperlink ref="F69" r:id="rId62" display="https://mapwv.gov/flood/map/?wkid=102100&amp;x=-8895981.043039603&amp;y=4635483.733244997&amp;l=13&amp;v=2" xr:uid="{4A3A3CFF-DEBC-461E-90A0-A9C751E31DCB}"/>
    <hyperlink ref="F74" r:id="rId63" display="https://mapwv.gov/flood/map/?wkid=102100&amp;x=-8906369.30845707&amp;y=4606989.354100173&amp;l=13&amp;v=2" xr:uid="{A26BE4A0-3A93-46D3-9624-D9ED0CD93D82}"/>
    <hyperlink ref="F72" r:id="rId64" display="https://mapwv.gov/flood/map/?wkid=102100&amp;x=-8916384.92987535&amp;y=4638518.329841731&amp;l=13&amp;v=2" xr:uid="{9B36A7B8-D118-4EAC-96EA-5244A8A160BC}"/>
    <hyperlink ref="F73" r:id="rId65" display="https://mapwv.gov/flood/map/?wkid=102100&amp;x=-8887109.365421636&amp;y=4638776.196000209&amp;l=13&amp;v=2" xr:uid="{068CFD51-2533-41B1-A062-2514D46152D2}"/>
    <hyperlink ref="F75" r:id="rId66" display="https://mapwv.gov/flood/map/?wkid=102100&amp;x=-8874944.820307933&amp;y=4659594.57335081&amp;l=13&amp;v=2" xr:uid="{68C50836-50A6-4D03-984A-D1440FDA2F51}"/>
    <hyperlink ref="F76" r:id="rId67" display="https://mapwv.gov/flood/map/?wkid=102100&amp;x=-8924877.324956305&amp;y=4596939.40901761&amp;l=13&amp;v=2" xr:uid="{F61CB5EB-3050-4878-B7B6-A04D74C0E092}"/>
    <hyperlink ref="F77" r:id="rId68" display="https://mapwv.gov/flood/map/?wkid=102100&amp;x=-8910523.390065124&amp;y=4638941.569287557&amp;l=13&amp;v=2" xr:uid="{E82938A8-6CA4-4520-9852-B1EC296DD00B}"/>
    <hyperlink ref="F78" r:id="rId69" display="https://mapwv.gov/flood/map/?wkid=102100&amp;x=-8925050.743134478&amp;y=4598220.886857911&amp;l=13&amp;v=2" xr:uid="{244E57BE-BCFE-4385-81C2-19DE80D8324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BAA6-DC80-4261-B5FD-814966678B29}">
  <dimension ref="A1:Y86"/>
  <sheetViews>
    <sheetView workbookViewId="0">
      <pane ySplit="6" topLeftCell="A7" activePane="bottomLeft" state="frozen"/>
      <selection pane="bottomLeft" activeCell="E2" sqref="E2"/>
    </sheetView>
  </sheetViews>
  <sheetFormatPr defaultRowHeight="14.4" x14ac:dyDescent="0.3"/>
  <cols>
    <col min="1" max="1" width="37" bestFit="1" customWidth="1"/>
    <col min="2" max="2" width="32.88671875" bestFit="1" customWidth="1"/>
    <col min="4" max="4" width="20.88671875" bestFit="1" customWidth="1"/>
    <col min="5" max="5" width="52.109375" bestFit="1" customWidth="1"/>
    <col min="7" max="7" width="11.44140625" style="8" customWidth="1"/>
    <col min="8" max="8" width="10.33203125" style="8" customWidth="1"/>
    <col min="9" max="9" width="58.109375" bestFit="1" customWidth="1"/>
    <col min="10" max="10" width="9.109375" style="8"/>
    <col min="13" max="13" width="10.5546875" customWidth="1"/>
    <col min="14" max="14" width="14.6640625" bestFit="1" customWidth="1"/>
    <col min="15" max="15" width="9.109375" style="8"/>
    <col min="17" max="17" width="11" customWidth="1"/>
    <col min="18" max="18" width="9.109375" style="8"/>
    <col min="19" max="19" width="22.5546875" bestFit="1" customWidth="1"/>
    <col min="24" max="24" width="10" bestFit="1" customWidth="1"/>
  </cols>
  <sheetData>
    <row r="1" spans="1:25" ht="14.25" customHeight="1" x14ac:dyDescent="0.3">
      <c r="A1" s="5" t="s">
        <v>78</v>
      </c>
      <c r="B1" s="5"/>
      <c r="C1" s="5"/>
      <c r="D1" s="34"/>
      <c r="E1" s="32"/>
      <c r="F1" s="16" t="s">
        <v>79</v>
      </c>
      <c r="H1" s="25"/>
      <c r="J1" s="25"/>
      <c r="K1" s="29"/>
      <c r="L1" s="8"/>
      <c r="N1" s="7" t="s">
        <v>80</v>
      </c>
      <c r="O1" s="29"/>
      <c r="P1" s="29"/>
      <c r="Q1" s="73"/>
      <c r="S1" s="35" t="s">
        <v>81</v>
      </c>
      <c r="U1" s="36"/>
      <c r="V1" s="36"/>
      <c r="W1" s="38"/>
      <c r="X1" s="9"/>
    </row>
    <row r="2" spans="1:25" x14ac:dyDescent="0.3">
      <c r="A2" s="10">
        <v>44489</v>
      </c>
      <c r="B2" s="11" t="s">
        <v>82</v>
      </c>
      <c r="D2" s="32"/>
      <c r="E2" s="32"/>
      <c r="F2" s="8"/>
      <c r="H2" s="25"/>
      <c r="J2" s="25"/>
      <c r="K2" s="29"/>
      <c r="L2" s="8"/>
      <c r="N2" s="12" t="s">
        <v>44</v>
      </c>
      <c r="O2" s="29"/>
      <c r="P2" s="29"/>
      <c r="Q2" s="73"/>
      <c r="S2" s="58"/>
      <c r="U2" s="36"/>
      <c r="V2" s="36"/>
      <c r="W2" s="38"/>
      <c r="X2" s="9"/>
    </row>
    <row r="3" spans="1:25" x14ac:dyDescent="0.3">
      <c r="A3" t="s">
        <v>84</v>
      </c>
      <c r="B3" s="6"/>
      <c r="D3" s="32"/>
      <c r="E3" s="32"/>
      <c r="F3" s="8"/>
      <c r="H3" s="25"/>
      <c r="J3" s="72" t="s">
        <v>83</v>
      </c>
      <c r="K3" s="29"/>
      <c r="L3" s="8"/>
      <c r="M3" s="13" t="s">
        <v>83</v>
      </c>
      <c r="N3" s="7"/>
      <c r="O3" s="29"/>
      <c r="P3" s="29"/>
      <c r="Q3" s="47" t="s">
        <v>83</v>
      </c>
      <c r="R3" s="14"/>
      <c r="S3" s="58"/>
      <c r="U3" s="36"/>
      <c r="V3" s="36"/>
      <c r="W3" s="38"/>
      <c r="X3" s="9"/>
    </row>
    <row r="4" spans="1:25" x14ac:dyDescent="0.3">
      <c r="F4" s="8"/>
      <c r="H4" s="25"/>
      <c r="Q4" s="73"/>
    </row>
    <row r="5" spans="1:25" x14ac:dyDescent="0.3">
      <c r="A5" s="1" t="s">
        <v>1242</v>
      </c>
      <c r="D5" s="32"/>
      <c r="E5" s="32"/>
      <c r="F5" s="8"/>
      <c r="H5" s="25"/>
      <c r="J5" s="25"/>
      <c r="K5" s="29"/>
      <c r="L5" s="8"/>
      <c r="M5" s="32"/>
      <c r="O5" s="29"/>
      <c r="P5" s="29"/>
      <c r="Q5" s="74"/>
      <c r="R5" s="29"/>
      <c r="S5" s="46" t="s">
        <v>1461</v>
      </c>
      <c r="U5" s="36"/>
      <c r="V5" s="36"/>
      <c r="W5" s="38"/>
      <c r="X5" s="9"/>
    </row>
    <row r="6" spans="1:25" s="21" customFormat="1" ht="43.2" x14ac:dyDescent="0.3">
      <c r="A6" s="17" t="s">
        <v>0</v>
      </c>
      <c r="B6" s="17" t="s">
        <v>1</v>
      </c>
      <c r="C6" s="17" t="s">
        <v>2</v>
      </c>
      <c r="D6" s="30" t="s">
        <v>3</v>
      </c>
      <c r="E6" s="30" t="s">
        <v>4</v>
      </c>
      <c r="F6" s="17" t="s">
        <v>5</v>
      </c>
      <c r="G6" s="17" t="s">
        <v>6</v>
      </c>
      <c r="H6" s="26" t="s">
        <v>7</v>
      </c>
      <c r="I6" s="17" t="s">
        <v>8</v>
      </c>
      <c r="J6" s="26" t="s">
        <v>9</v>
      </c>
      <c r="K6" s="30" t="s">
        <v>10</v>
      </c>
      <c r="L6" s="17" t="s">
        <v>11</v>
      </c>
      <c r="M6" s="30" t="s">
        <v>12</v>
      </c>
      <c r="N6" s="18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19" t="s">
        <v>18</v>
      </c>
      <c r="T6" s="17" t="s">
        <v>19</v>
      </c>
      <c r="U6" s="37" t="s">
        <v>20</v>
      </c>
      <c r="V6" s="37" t="s">
        <v>21</v>
      </c>
      <c r="W6" s="39" t="s">
        <v>22</v>
      </c>
      <c r="X6" s="20" t="s">
        <v>23</v>
      </c>
    </row>
    <row r="7" spans="1:25" x14ac:dyDescent="0.3">
      <c r="A7" s="33" t="s">
        <v>1243</v>
      </c>
      <c r="B7" s="33" t="s">
        <v>1244</v>
      </c>
      <c r="C7" s="33" t="s">
        <v>1245</v>
      </c>
      <c r="D7" s="33" t="s">
        <v>1246</v>
      </c>
      <c r="E7" s="33" t="s">
        <v>1347</v>
      </c>
      <c r="F7" s="24" t="str">
        <f>HYPERLINK("https://mapwv.gov/flood/map/?wkid=102100&amp;x=-8948879.054394908&amp;y=4671829.029201526&amp;l=13&amp;v=2","FT")</f>
        <v>FT</v>
      </c>
      <c r="G7" s="15" t="s">
        <v>33</v>
      </c>
      <c r="H7" s="15" t="s">
        <v>26</v>
      </c>
      <c r="I7" s="2" t="s">
        <v>1393</v>
      </c>
      <c r="J7" s="15" t="s">
        <v>27</v>
      </c>
      <c r="K7" s="31" t="s">
        <v>90</v>
      </c>
      <c r="L7" s="31" t="s">
        <v>86</v>
      </c>
      <c r="M7" s="33" t="s">
        <v>72</v>
      </c>
      <c r="N7" s="3" t="s">
        <v>119</v>
      </c>
      <c r="O7" s="31" t="s">
        <v>123</v>
      </c>
      <c r="P7" s="31" t="s">
        <v>1426</v>
      </c>
      <c r="Q7" s="2" t="s">
        <v>31</v>
      </c>
      <c r="R7" s="15" t="s">
        <v>132</v>
      </c>
      <c r="S7" s="42">
        <v>9000000</v>
      </c>
      <c r="T7" s="2" t="s">
        <v>73</v>
      </c>
      <c r="U7" s="43">
        <v>0.30346679999999998</v>
      </c>
      <c r="V7" s="43">
        <v>-0.696533203125</v>
      </c>
      <c r="W7" s="44">
        <v>0</v>
      </c>
      <c r="X7" s="45">
        <v>0</v>
      </c>
    </row>
    <row r="8" spans="1:25" x14ac:dyDescent="0.3">
      <c r="A8" s="33" t="s">
        <v>1492</v>
      </c>
      <c r="B8" s="33" t="s">
        <v>1244</v>
      </c>
      <c r="C8" s="33" t="s">
        <v>1253</v>
      </c>
      <c r="D8" s="33" t="s">
        <v>1493</v>
      </c>
      <c r="E8" s="33" t="s">
        <v>1494</v>
      </c>
      <c r="F8" s="24" t="str">
        <f>HYPERLINK("https://mapwv.gov/flood/map/?wkid=102100&amp;x=-8968301.697990583&amp;y=4636266.137101054&amp;l=13&amp;v=2","FT")</f>
        <v>FT</v>
      </c>
      <c r="G8" s="15" t="s">
        <v>33</v>
      </c>
      <c r="H8" s="15" t="s">
        <v>26</v>
      </c>
      <c r="I8" s="2" t="s">
        <v>1495</v>
      </c>
      <c r="J8" s="15" t="s">
        <v>27</v>
      </c>
      <c r="K8" s="31">
        <v>9999</v>
      </c>
      <c r="L8" s="31"/>
      <c r="M8" s="33" t="s">
        <v>60</v>
      </c>
      <c r="N8" s="3" t="s">
        <v>36</v>
      </c>
      <c r="O8" s="31">
        <v>1</v>
      </c>
      <c r="P8" s="31">
        <v>407</v>
      </c>
      <c r="Q8" s="2" t="s">
        <v>31</v>
      </c>
      <c r="R8" s="15" t="s">
        <v>132</v>
      </c>
      <c r="S8" s="42">
        <v>7000000</v>
      </c>
      <c r="T8" s="2" t="s">
        <v>30</v>
      </c>
      <c r="U8" s="43">
        <v>0.52172850000000004</v>
      </c>
      <c r="V8" s="43">
        <v>-0.478271484375</v>
      </c>
      <c r="W8" s="44">
        <v>1.04345703125E-2</v>
      </c>
      <c r="X8" s="45">
        <v>70000</v>
      </c>
      <c r="Y8" s="79" t="s">
        <v>1479</v>
      </c>
    </row>
    <row r="9" spans="1:25" x14ac:dyDescent="0.3">
      <c r="A9" s="33" t="s">
        <v>1247</v>
      </c>
      <c r="B9" s="33" t="s">
        <v>1248</v>
      </c>
      <c r="C9" s="33" t="s">
        <v>1249</v>
      </c>
      <c r="D9" s="33" t="s">
        <v>1250</v>
      </c>
      <c r="E9" s="33" t="s">
        <v>1348</v>
      </c>
      <c r="F9" s="24" t="str">
        <f>HYPERLINK("https://mapwv.gov/flood/map/?wkid=102100&amp;x=-8951417.540648354&amp;y=4646610.737803101&amp;l=13&amp;v=2","FT")</f>
        <v>FT</v>
      </c>
      <c r="G9" s="15" t="s">
        <v>33</v>
      </c>
      <c r="H9" s="15" t="s">
        <v>26</v>
      </c>
      <c r="I9" s="2" t="s">
        <v>71</v>
      </c>
      <c r="J9" s="15" t="s">
        <v>41</v>
      </c>
      <c r="K9" s="31" t="s">
        <v>525</v>
      </c>
      <c r="L9" s="31" t="s">
        <v>40</v>
      </c>
      <c r="M9" s="33" t="s">
        <v>72</v>
      </c>
      <c r="N9" s="3" t="s">
        <v>119</v>
      </c>
      <c r="O9" s="31" t="s">
        <v>124</v>
      </c>
      <c r="P9" s="31" t="s">
        <v>1427</v>
      </c>
      <c r="Q9" s="2" t="s">
        <v>31</v>
      </c>
      <c r="R9" s="15" t="s">
        <v>132</v>
      </c>
      <c r="S9" s="42">
        <v>4413100</v>
      </c>
      <c r="T9" s="2" t="s">
        <v>46</v>
      </c>
      <c r="U9" s="43">
        <v>0</v>
      </c>
      <c r="V9" s="43">
        <v>-1</v>
      </c>
      <c r="W9" s="44">
        <v>0</v>
      </c>
      <c r="X9" s="45">
        <v>0</v>
      </c>
    </row>
    <row r="10" spans="1:25" x14ac:dyDescent="0.3">
      <c r="A10" s="33" t="s">
        <v>1251</v>
      </c>
      <c r="B10" s="33" t="s">
        <v>1252</v>
      </c>
      <c r="C10" s="33" t="s">
        <v>1253</v>
      </c>
      <c r="D10" s="33" t="s">
        <v>1254</v>
      </c>
      <c r="E10" s="33" t="s">
        <v>1349</v>
      </c>
      <c r="F10" s="24" t="str">
        <f>HYPERLINK("https://mapwv.gov/flood/map/?wkid=102100&amp;x=-8967400.77621589&amp;y=4637237.8621957265&amp;l=13&amp;v=2","FT")</f>
        <v>FT</v>
      </c>
      <c r="G10" s="15" t="s">
        <v>40</v>
      </c>
      <c r="H10" s="15" t="s">
        <v>26</v>
      </c>
      <c r="I10" s="2" t="s">
        <v>71</v>
      </c>
      <c r="J10" s="15" t="s">
        <v>41</v>
      </c>
      <c r="K10" s="31" t="s">
        <v>154</v>
      </c>
      <c r="L10" s="31" t="s">
        <v>40</v>
      </c>
      <c r="M10" s="33" t="s">
        <v>72</v>
      </c>
      <c r="N10" s="3" t="s">
        <v>119</v>
      </c>
      <c r="O10" s="31" t="s">
        <v>123</v>
      </c>
      <c r="P10" s="31" t="s">
        <v>1428</v>
      </c>
      <c r="Q10" s="2" t="s">
        <v>31</v>
      </c>
      <c r="R10" s="15" t="s">
        <v>132</v>
      </c>
      <c r="S10" s="42">
        <v>3559500</v>
      </c>
      <c r="T10" s="2" t="s">
        <v>46</v>
      </c>
      <c r="U10" s="43">
        <v>0</v>
      </c>
      <c r="V10" s="43">
        <v>-1</v>
      </c>
      <c r="W10" s="44">
        <v>0</v>
      </c>
      <c r="X10" s="45">
        <v>0</v>
      </c>
    </row>
    <row r="11" spans="1:25" x14ac:dyDescent="0.3">
      <c r="A11" s="33" t="s">
        <v>1255</v>
      </c>
      <c r="B11" s="33" t="s">
        <v>1244</v>
      </c>
      <c r="C11" s="33" t="s">
        <v>1256</v>
      </c>
      <c r="D11" s="33" t="s">
        <v>1257</v>
      </c>
      <c r="E11" s="33" t="s">
        <v>1350</v>
      </c>
      <c r="F11" s="24" t="str">
        <f>HYPERLINK("https://mapwv.gov/flood/map/?wkid=102100&amp;x=-8961811.409221075&amp;y=4634796.250546232&amp;l=13&amp;v=2","FT")</f>
        <v>FT</v>
      </c>
      <c r="G11" s="15" t="s">
        <v>33</v>
      </c>
      <c r="H11" s="15" t="s">
        <v>26</v>
      </c>
      <c r="I11" s="2" t="s">
        <v>1394</v>
      </c>
      <c r="J11" s="15" t="s">
        <v>27</v>
      </c>
      <c r="K11" s="31" t="s">
        <v>90</v>
      </c>
      <c r="L11" s="31" t="s">
        <v>28</v>
      </c>
      <c r="M11" s="33" t="s">
        <v>70</v>
      </c>
      <c r="N11" s="3" t="s">
        <v>121</v>
      </c>
      <c r="O11" s="31" t="s">
        <v>123</v>
      </c>
      <c r="P11" s="31" t="s">
        <v>1429</v>
      </c>
      <c r="Q11" s="2" t="s">
        <v>31</v>
      </c>
      <c r="R11" s="15" t="s">
        <v>132</v>
      </c>
      <c r="S11" s="42">
        <v>2157700</v>
      </c>
      <c r="T11" s="2" t="s">
        <v>46</v>
      </c>
      <c r="U11" s="43">
        <v>4.8369140000000002</v>
      </c>
      <c r="V11" s="43">
        <v>3.8369140625</v>
      </c>
      <c r="W11" s="44">
        <v>0.11836914062499999</v>
      </c>
      <c r="X11" s="45">
        <v>255405.09472656201</v>
      </c>
    </row>
    <row r="12" spans="1:25" x14ac:dyDescent="0.3">
      <c r="A12" s="33" t="s">
        <v>1258</v>
      </c>
      <c r="B12" s="33" t="s">
        <v>1244</v>
      </c>
      <c r="C12" s="33" t="s">
        <v>1256</v>
      </c>
      <c r="D12" s="33" t="s">
        <v>1259</v>
      </c>
      <c r="E12" s="33" t="s">
        <v>1351</v>
      </c>
      <c r="F12" s="24" t="str">
        <f>HYPERLINK("https://mapwv.gov/flood/map/?wkid=102100&amp;x=-8961593.084871631&amp;y=4634965.244543803&amp;l=13&amp;v=2","FT")</f>
        <v>FT</v>
      </c>
      <c r="G12" s="15" t="s">
        <v>33</v>
      </c>
      <c r="H12" s="15" t="s">
        <v>69</v>
      </c>
      <c r="I12" s="2" t="s">
        <v>1394</v>
      </c>
      <c r="J12" s="15" t="s">
        <v>27</v>
      </c>
      <c r="K12" s="31" t="s">
        <v>90</v>
      </c>
      <c r="L12" s="31" t="s">
        <v>28</v>
      </c>
      <c r="M12" s="33" t="s">
        <v>70</v>
      </c>
      <c r="N12" s="3" t="s">
        <v>121</v>
      </c>
      <c r="O12" s="31" t="s">
        <v>123</v>
      </c>
      <c r="P12" s="31" t="s">
        <v>1429</v>
      </c>
      <c r="Q12" s="2" t="s">
        <v>31</v>
      </c>
      <c r="R12" s="15" t="s">
        <v>132</v>
      </c>
      <c r="S12" s="42">
        <v>2157700</v>
      </c>
      <c r="T12" s="2" t="s">
        <v>46</v>
      </c>
      <c r="U12" s="43">
        <v>3.3676758000000002</v>
      </c>
      <c r="V12" s="43">
        <v>2.36767578125</v>
      </c>
      <c r="W12" s="44">
        <v>0.11</v>
      </c>
      <c r="X12" s="45">
        <v>237347</v>
      </c>
    </row>
    <row r="13" spans="1:25" x14ac:dyDescent="0.3">
      <c r="A13" s="33" t="s">
        <v>1260</v>
      </c>
      <c r="B13" s="33" t="s">
        <v>1252</v>
      </c>
      <c r="C13" s="33" t="s">
        <v>1253</v>
      </c>
      <c r="D13" s="33" t="s">
        <v>1254</v>
      </c>
      <c r="E13" s="33" t="s">
        <v>1352</v>
      </c>
      <c r="F13" s="24" t="str">
        <f>HYPERLINK("https://mapwv.gov/flood/map/?wkid=102100&amp;x=-8967428.755145391&amp;y=4637233.521819098&amp;l=13&amp;v=2","FT")</f>
        <v>FT</v>
      </c>
      <c r="G13" s="15" t="s">
        <v>40</v>
      </c>
      <c r="H13" s="15" t="s">
        <v>26</v>
      </c>
      <c r="I13" s="2" t="s">
        <v>71</v>
      </c>
      <c r="J13" s="15" t="s">
        <v>41</v>
      </c>
      <c r="K13" s="31" t="s">
        <v>154</v>
      </c>
      <c r="L13" s="31" t="s">
        <v>40</v>
      </c>
      <c r="M13" s="33" t="s">
        <v>72</v>
      </c>
      <c r="N13" s="3" t="s">
        <v>119</v>
      </c>
      <c r="O13" s="31" t="s">
        <v>123</v>
      </c>
      <c r="P13" s="31" t="s">
        <v>1430</v>
      </c>
      <c r="Q13" s="2" t="s">
        <v>31</v>
      </c>
      <c r="R13" s="15" t="s">
        <v>132</v>
      </c>
      <c r="S13" s="42">
        <v>777519</v>
      </c>
      <c r="T13" s="2" t="s">
        <v>134</v>
      </c>
      <c r="U13" s="43">
        <v>0</v>
      </c>
      <c r="V13" s="43">
        <v>-1</v>
      </c>
      <c r="W13" s="44">
        <v>0</v>
      </c>
      <c r="X13" s="45">
        <v>0</v>
      </c>
    </row>
    <row r="14" spans="1:25" x14ac:dyDescent="0.3">
      <c r="A14" s="33" t="s">
        <v>1261</v>
      </c>
      <c r="B14" s="33" t="s">
        <v>1248</v>
      </c>
      <c r="C14" s="33" t="s">
        <v>1249</v>
      </c>
      <c r="D14" s="33" t="s">
        <v>1262</v>
      </c>
      <c r="E14" s="33" t="s">
        <v>1353</v>
      </c>
      <c r="F14" s="24" t="str">
        <f>HYPERLINK("https://mapwv.gov/flood/map/?wkid=102100&amp;x=-8951879.881329117&amp;y=4647374.969857534&amp;l=13&amp;v=2","FT")</f>
        <v>FT</v>
      </c>
      <c r="G14" s="15" t="s">
        <v>57</v>
      </c>
      <c r="H14" s="15" t="s">
        <v>26</v>
      </c>
      <c r="I14" s="2" t="s">
        <v>182</v>
      </c>
      <c r="J14" s="15" t="s">
        <v>175</v>
      </c>
      <c r="K14" s="31" t="s">
        <v>149</v>
      </c>
      <c r="L14" s="31" t="s">
        <v>40</v>
      </c>
      <c r="M14" s="33" t="s">
        <v>156</v>
      </c>
      <c r="N14" s="3" t="s">
        <v>36</v>
      </c>
      <c r="O14" s="31" t="s">
        <v>123</v>
      </c>
      <c r="P14" s="31" t="s">
        <v>178</v>
      </c>
      <c r="Q14" s="2" t="s">
        <v>31</v>
      </c>
      <c r="R14" s="15" t="s">
        <v>132</v>
      </c>
      <c r="S14" s="42">
        <v>748200</v>
      </c>
      <c r="T14" s="2" t="s">
        <v>46</v>
      </c>
      <c r="U14" s="43">
        <v>0.73400880000000002</v>
      </c>
      <c r="V14" s="43">
        <v>-0.2659912109375</v>
      </c>
      <c r="W14" s="44">
        <v>0</v>
      </c>
      <c r="X14" s="45">
        <v>0</v>
      </c>
    </row>
    <row r="15" spans="1:25" x14ac:dyDescent="0.3">
      <c r="A15" s="33" t="s">
        <v>1263</v>
      </c>
      <c r="B15" s="33" t="s">
        <v>1244</v>
      </c>
      <c r="C15" s="33" t="s">
        <v>1264</v>
      </c>
      <c r="D15" s="33" t="s">
        <v>1265</v>
      </c>
      <c r="E15" s="33" t="s">
        <v>1354</v>
      </c>
      <c r="F15" s="24" t="str">
        <f>HYPERLINK("https://mapwv.gov/flood/map/?wkid=102100&amp;x=-8949526.964555504&amp;y=4670388.555539166&amp;l=13&amp;v=2","FT")</f>
        <v>FT</v>
      </c>
      <c r="G15" s="15" t="s">
        <v>57</v>
      </c>
      <c r="H15" s="15" t="s">
        <v>26</v>
      </c>
      <c r="I15" s="2" t="s">
        <v>1395</v>
      </c>
      <c r="J15" s="15" t="s">
        <v>41</v>
      </c>
      <c r="K15" s="31" t="s">
        <v>153</v>
      </c>
      <c r="L15" s="31" t="s">
        <v>77</v>
      </c>
      <c r="M15" s="33" t="s">
        <v>118</v>
      </c>
      <c r="N15" s="3" t="s">
        <v>122</v>
      </c>
      <c r="O15" s="31" t="s">
        <v>123</v>
      </c>
      <c r="P15" s="31" t="s">
        <v>165</v>
      </c>
      <c r="Q15" s="2" t="s">
        <v>31</v>
      </c>
      <c r="R15" s="15" t="s">
        <v>132</v>
      </c>
      <c r="S15" s="42">
        <v>666060</v>
      </c>
      <c r="T15" s="2" t="s">
        <v>134</v>
      </c>
      <c r="U15" s="43">
        <v>0.54931640000000004</v>
      </c>
      <c r="V15" s="43">
        <v>-0.45068359375</v>
      </c>
      <c r="W15" s="44">
        <v>5.4931640625E-3</v>
      </c>
      <c r="X15" s="45">
        <v>3658.77685546875</v>
      </c>
    </row>
    <row r="16" spans="1:25" x14ac:dyDescent="0.3">
      <c r="A16" s="33" t="s">
        <v>1266</v>
      </c>
      <c r="B16" s="33" t="s">
        <v>1248</v>
      </c>
      <c r="C16" s="33" t="s">
        <v>1267</v>
      </c>
      <c r="D16" s="33" t="s">
        <v>1268</v>
      </c>
      <c r="E16" s="33" t="s">
        <v>1355</v>
      </c>
      <c r="F16" s="24" t="str">
        <f>HYPERLINK("https://mapwv.gov/flood/map/?wkid=102100&amp;x=-8951486.354238741&amp;y=4647468.588204684&amp;l=13&amp;v=2","FT")</f>
        <v>FT</v>
      </c>
      <c r="G16" s="15" t="s">
        <v>33</v>
      </c>
      <c r="H16" s="15" t="s">
        <v>69</v>
      </c>
      <c r="I16" s="2" t="s">
        <v>1396</v>
      </c>
      <c r="J16" s="15" t="s">
        <v>27</v>
      </c>
      <c r="K16" s="31" t="s">
        <v>171</v>
      </c>
      <c r="L16" s="31" t="s">
        <v>47</v>
      </c>
      <c r="M16" s="33" t="s">
        <v>50</v>
      </c>
      <c r="N16" s="3" t="s">
        <v>36</v>
      </c>
      <c r="O16" s="31" t="s">
        <v>123</v>
      </c>
      <c r="P16" s="31" t="s">
        <v>1431</v>
      </c>
      <c r="Q16" s="2" t="s">
        <v>31</v>
      </c>
      <c r="R16" s="15" t="s">
        <v>132</v>
      </c>
      <c r="S16" s="42">
        <v>527100</v>
      </c>
      <c r="T16" s="2" t="s">
        <v>46</v>
      </c>
      <c r="U16" s="43">
        <v>0</v>
      </c>
      <c r="V16" s="43">
        <v>-1</v>
      </c>
      <c r="W16" s="44">
        <v>0</v>
      </c>
      <c r="X16" s="45">
        <v>0</v>
      </c>
    </row>
    <row r="17" spans="1:24" x14ac:dyDescent="0.3">
      <c r="A17" s="33" t="s">
        <v>1269</v>
      </c>
      <c r="B17" s="33" t="s">
        <v>1244</v>
      </c>
      <c r="C17" s="33" t="s">
        <v>635</v>
      </c>
      <c r="D17" s="33" t="s">
        <v>1270</v>
      </c>
      <c r="E17" s="33" t="s">
        <v>1356</v>
      </c>
      <c r="F17" s="24" t="str">
        <f>HYPERLINK("https://mapwv.gov/flood/map/?wkid=102100&amp;x=-8973377.26085877&amp;y=4630443.097808292&amp;l=13&amp;v=2","FT")</f>
        <v>FT</v>
      </c>
      <c r="G17" s="15" t="s">
        <v>33</v>
      </c>
      <c r="H17" s="15" t="s">
        <v>26</v>
      </c>
      <c r="I17" s="2"/>
      <c r="J17" s="15" t="s">
        <v>37</v>
      </c>
      <c r="K17" s="31" t="s">
        <v>93</v>
      </c>
      <c r="L17" s="31"/>
      <c r="M17" s="33" t="s">
        <v>60</v>
      </c>
      <c r="N17" s="3" t="s">
        <v>36</v>
      </c>
      <c r="O17" s="31" t="s">
        <v>123</v>
      </c>
      <c r="P17" s="31" t="s">
        <v>1432</v>
      </c>
      <c r="Q17" s="2" t="s">
        <v>31</v>
      </c>
      <c r="R17" s="15" t="s">
        <v>132</v>
      </c>
      <c r="S17" s="42">
        <v>523584</v>
      </c>
      <c r="T17" s="2" t="s">
        <v>134</v>
      </c>
      <c r="U17" s="43">
        <v>5.0999999999999996</v>
      </c>
      <c r="V17" s="43">
        <v>4.0999999046325604</v>
      </c>
      <c r="W17" s="44">
        <v>0.286999993324279</v>
      </c>
      <c r="X17" s="45">
        <v>150268.604504699</v>
      </c>
    </row>
    <row r="18" spans="1:24" x14ac:dyDescent="0.3">
      <c r="A18" s="33" t="s">
        <v>1271</v>
      </c>
      <c r="B18" s="33" t="s">
        <v>1244</v>
      </c>
      <c r="C18" s="33" t="s">
        <v>1249</v>
      </c>
      <c r="D18" s="33" t="s">
        <v>1272</v>
      </c>
      <c r="E18" s="33" t="s">
        <v>1357</v>
      </c>
      <c r="F18" s="24" t="str">
        <f>HYPERLINK("https://mapwv.gov/flood/map/?wkid=102100&amp;x=-8949710.98290955&amp;y=4645847.649823279&amp;l=13&amp;v=2","FT")</f>
        <v>FT</v>
      </c>
      <c r="G18" s="15" t="s">
        <v>33</v>
      </c>
      <c r="H18" s="15" t="s">
        <v>26</v>
      </c>
      <c r="I18" s="2" t="s">
        <v>1397</v>
      </c>
      <c r="J18" s="15" t="s">
        <v>27</v>
      </c>
      <c r="K18" s="31" t="s">
        <v>106</v>
      </c>
      <c r="L18" s="31" t="s">
        <v>28</v>
      </c>
      <c r="M18" s="33" t="s">
        <v>156</v>
      </c>
      <c r="N18" s="3" t="s">
        <v>36</v>
      </c>
      <c r="O18" s="31" t="s">
        <v>124</v>
      </c>
      <c r="P18" s="31" t="s">
        <v>126</v>
      </c>
      <c r="Q18" s="2" t="s">
        <v>31</v>
      </c>
      <c r="R18" s="15" t="s">
        <v>132</v>
      </c>
      <c r="S18" s="42">
        <v>440900</v>
      </c>
      <c r="T18" s="2" t="s">
        <v>46</v>
      </c>
      <c r="U18" s="43">
        <v>0.58386229999999995</v>
      </c>
      <c r="V18" s="43">
        <v>-0.4161376953125</v>
      </c>
      <c r="W18" s="44">
        <v>0</v>
      </c>
      <c r="X18" s="45">
        <v>0</v>
      </c>
    </row>
    <row r="19" spans="1:24" x14ac:dyDescent="0.3">
      <c r="A19" s="33" t="s">
        <v>1273</v>
      </c>
      <c r="B19" s="33" t="s">
        <v>1248</v>
      </c>
      <c r="C19" s="33" t="s">
        <v>1267</v>
      </c>
      <c r="D19" s="33" t="s">
        <v>1274</v>
      </c>
      <c r="E19" s="33" t="s">
        <v>1358</v>
      </c>
      <c r="F19" s="24" t="str">
        <f>HYPERLINK("https://mapwv.gov/flood/map/?wkid=102100&amp;x=-8951631.827328548&amp;y=4647458.376801243&amp;l=13&amp;v=2","FT")</f>
        <v>FT</v>
      </c>
      <c r="G19" s="15" t="s">
        <v>33</v>
      </c>
      <c r="H19" s="15" t="s">
        <v>69</v>
      </c>
      <c r="I19" s="2"/>
      <c r="J19" s="15" t="s">
        <v>41</v>
      </c>
      <c r="K19" s="31" t="s">
        <v>94</v>
      </c>
      <c r="L19" s="31" t="s">
        <v>38</v>
      </c>
      <c r="M19" s="33" t="s">
        <v>50</v>
      </c>
      <c r="N19" s="3" t="s">
        <v>36</v>
      </c>
      <c r="O19" s="31" t="s">
        <v>123</v>
      </c>
      <c r="P19" s="31" t="s">
        <v>1433</v>
      </c>
      <c r="Q19" s="2" t="s">
        <v>31</v>
      </c>
      <c r="R19" s="15" t="s">
        <v>132</v>
      </c>
      <c r="S19" s="42">
        <v>349000</v>
      </c>
      <c r="T19" s="2" t="s">
        <v>46</v>
      </c>
      <c r="U19" s="43">
        <v>1</v>
      </c>
      <c r="V19" s="43">
        <v>0</v>
      </c>
      <c r="W19" s="44">
        <v>0.01</v>
      </c>
      <c r="X19" s="45">
        <v>3490</v>
      </c>
    </row>
    <row r="20" spans="1:24" x14ac:dyDescent="0.3">
      <c r="A20" s="33" t="s">
        <v>1275</v>
      </c>
      <c r="B20" s="33" t="s">
        <v>1248</v>
      </c>
      <c r="C20" s="33" t="s">
        <v>1249</v>
      </c>
      <c r="D20" s="33" t="s">
        <v>1276</v>
      </c>
      <c r="E20" s="33" t="s">
        <v>1359</v>
      </c>
      <c r="F20" s="24" t="str">
        <f>HYPERLINK("https://mapwv.gov/flood/map/?wkid=102100&amp;x=-8951435.948439356&amp;y=4646989.042901738&amp;l=13&amp;v=2","FT")</f>
        <v>FT</v>
      </c>
      <c r="G20" s="15" t="s">
        <v>33</v>
      </c>
      <c r="H20" s="15" t="s">
        <v>26</v>
      </c>
      <c r="I20" s="2"/>
      <c r="J20" s="15" t="s">
        <v>41</v>
      </c>
      <c r="K20" s="31" t="s">
        <v>103</v>
      </c>
      <c r="L20" s="31" t="s">
        <v>61</v>
      </c>
      <c r="M20" s="33" t="s">
        <v>76</v>
      </c>
      <c r="N20" s="3" t="s">
        <v>120</v>
      </c>
      <c r="O20" s="31" t="s">
        <v>123</v>
      </c>
      <c r="P20" s="31" t="s">
        <v>529</v>
      </c>
      <c r="Q20" s="2" t="s">
        <v>31</v>
      </c>
      <c r="R20" s="15" t="s">
        <v>132</v>
      </c>
      <c r="S20" s="42">
        <v>275100</v>
      </c>
      <c r="T20" s="2" t="s">
        <v>46</v>
      </c>
      <c r="U20" s="43">
        <v>0</v>
      </c>
      <c r="V20" s="43">
        <v>-1</v>
      </c>
      <c r="W20" s="44">
        <v>0</v>
      </c>
      <c r="X20" s="45">
        <v>0</v>
      </c>
    </row>
    <row r="21" spans="1:24" x14ac:dyDescent="0.3">
      <c r="A21" s="33" t="s">
        <v>1277</v>
      </c>
      <c r="B21" s="33" t="s">
        <v>1248</v>
      </c>
      <c r="C21" s="33" t="s">
        <v>1249</v>
      </c>
      <c r="D21" s="33" t="s">
        <v>1278</v>
      </c>
      <c r="E21" s="33" t="s">
        <v>1360</v>
      </c>
      <c r="F21" s="24" t="str">
        <f>HYPERLINK("https://mapwv.gov/flood/map/?wkid=102100&amp;x=-8951753.835828166&amp;y=4647279.334977734&amp;l=13&amp;v=2","FT")</f>
        <v>FT</v>
      </c>
      <c r="G21" s="15" t="s">
        <v>33</v>
      </c>
      <c r="H21" s="15" t="s">
        <v>26</v>
      </c>
      <c r="I21" s="2" t="s">
        <v>1398</v>
      </c>
      <c r="J21" s="15" t="s">
        <v>41</v>
      </c>
      <c r="K21" s="31" t="s">
        <v>109</v>
      </c>
      <c r="L21" s="31" t="s">
        <v>28</v>
      </c>
      <c r="M21" s="33" t="s">
        <v>60</v>
      </c>
      <c r="N21" s="3" t="s">
        <v>36</v>
      </c>
      <c r="O21" s="31" t="s">
        <v>123</v>
      </c>
      <c r="P21" s="31" t="s">
        <v>129</v>
      </c>
      <c r="Q21" s="2" t="s">
        <v>31</v>
      </c>
      <c r="R21" s="15" t="s">
        <v>132</v>
      </c>
      <c r="S21" s="42">
        <v>245600</v>
      </c>
      <c r="T21" s="2" t="s">
        <v>46</v>
      </c>
      <c r="U21" s="43">
        <v>0</v>
      </c>
      <c r="V21" s="43">
        <v>-1</v>
      </c>
      <c r="W21" s="44">
        <v>0</v>
      </c>
      <c r="X21" s="45">
        <v>0</v>
      </c>
    </row>
    <row r="22" spans="1:24" x14ac:dyDescent="0.3">
      <c r="A22" s="33" t="s">
        <v>1279</v>
      </c>
      <c r="B22" s="33" t="s">
        <v>1248</v>
      </c>
      <c r="C22" s="33" t="s">
        <v>1249</v>
      </c>
      <c r="D22" s="33" t="s">
        <v>1280</v>
      </c>
      <c r="E22" s="33" t="s">
        <v>1361</v>
      </c>
      <c r="F22" s="24" t="str">
        <f>HYPERLINK("https://mapwv.gov/flood/map/?wkid=102100&amp;x=-8951772.268554732&amp;y=4647393.042062824&amp;l=13&amp;v=2","FT")</f>
        <v>FT</v>
      </c>
      <c r="G22" s="15" t="s">
        <v>57</v>
      </c>
      <c r="H22" s="15" t="s">
        <v>26</v>
      </c>
      <c r="I22" s="2" t="s">
        <v>1399</v>
      </c>
      <c r="J22" s="15" t="s">
        <v>41</v>
      </c>
      <c r="K22" s="31" t="s">
        <v>525</v>
      </c>
      <c r="L22" s="31" t="s">
        <v>52</v>
      </c>
      <c r="M22" s="33" t="s">
        <v>75</v>
      </c>
      <c r="N22" s="3" t="s">
        <v>36</v>
      </c>
      <c r="O22" s="31" t="s">
        <v>124</v>
      </c>
      <c r="P22" s="31" t="s">
        <v>1434</v>
      </c>
      <c r="Q22" s="2" t="s">
        <v>31</v>
      </c>
      <c r="R22" s="15" t="s">
        <v>132</v>
      </c>
      <c r="S22" s="42">
        <v>217200</v>
      </c>
      <c r="T22" s="2" t="s">
        <v>46</v>
      </c>
      <c r="U22" s="43">
        <v>2.0744630000000002</v>
      </c>
      <c r="V22" s="43">
        <v>1.074462890625</v>
      </c>
      <c r="W22" s="44">
        <v>5.2233886718749997E-2</v>
      </c>
      <c r="X22" s="45">
        <v>11345.2001953125</v>
      </c>
    </row>
    <row r="23" spans="1:24" x14ac:dyDescent="0.3">
      <c r="A23" s="33" t="s">
        <v>1281</v>
      </c>
      <c r="B23" s="33" t="s">
        <v>1248</v>
      </c>
      <c r="C23" s="33" t="s">
        <v>1249</v>
      </c>
      <c r="D23" s="33" t="s">
        <v>1282</v>
      </c>
      <c r="E23" s="33" t="s">
        <v>1362</v>
      </c>
      <c r="F23" s="24" t="str">
        <f>HYPERLINK("https://mapwv.gov/flood/map/?wkid=102100&amp;x=-8951592.60535312&amp;y=4646975.796243538&amp;l=13&amp;v=2","FT")</f>
        <v>FT</v>
      </c>
      <c r="G23" s="15" t="s">
        <v>33</v>
      </c>
      <c r="H23" s="15" t="s">
        <v>69</v>
      </c>
      <c r="I23" s="2" t="s">
        <v>1400</v>
      </c>
      <c r="J23" s="15" t="s">
        <v>41</v>
      </c>
      <c r="K23" s="31" t="s">
        <v>145</v>
      </c>
      <c r="L23" s="31" t="s">
        <v>56</v>
      </c>
      <c r="M23" s="33" t="s">
        <v>74</v>
      </c>
      <c r="N23" s="3" t="s">
        <v>44</v>
      </c>
      <c r="O23" s="31" t="s">
        <v>124</v>
      </c>
      <c r="P23" s="31" t="s">
        <v>1435</v>
      </c>
      <c r="Q23" s="2" t="s">
        <v>31</v>
      </c>
      <c r="R23" s="15" t="s">
        <v>132</v>
      </c>
      <c r="S23" s="42">
        <v>209200</v>
      </c>
      <c r="T23" s="2" t="s">
        <v>46</v>
      </c>
      <c r="U23" s="43">
        <v>0.30993651999999999</v>
      </c>
      <c r="V23" s="43">
        <v>-0.6900634765625</v>
      </c>
      <c r="W23" s="44">
        <v>0</v>
      </c>
      <c r="X23" s="45">
        <v>0</v>
      </c>
    </row>
    <row r="24" spans="1:24" x14ac:dyDescent="0.3">
      <c r="A24" s="33" t="s">
        <v>1283</v>
      </c>
      <c r="B24" s="33" t="s">
        <v>1248</v>
      </c>
      <c r="C24" s="33" t="s">
        <v>1249</v>
      </c>
      <c r="D24" s="33" t="s">
        <v>1284</v>
      </c>
      <c r="E24" s="33" t="s">
        <v>1363</v>
      </c>
      <c r="F24" s="24" t="str">
        <f>HYPERLINK("https://mapwv.gov/flood/map/?wkid=102100&amp;x=-8951434.437277265&amp;y=4646907.299329379&amp;l=13&amp;v=2","FT")</f>
        <v>FT</v>
      </c>
      <c r="G24" s="15" t="s">
        <v>33</v>
      </c>
      <c r="H24" s="15" t="s">
        <v>26</v>
      </c>
      <c r="I24" s="2" t="s">
        <v>1401</v>
      </c>
      <c r="J24" s="15" t="s">
        <v>41</v>
      </c>
      <c r="K24" s="31" t="s">
        <v>147</v>
      </c>
      <c r="L24" s="31" t="s">
        <v>28</v>
      </c>
      <c r="M24" s="33" t="s">
        <v>60</v>
      </c>
      <c r="N24" s="3" t="s">
        <v>36</v>
      </c>
      <c r="O24" s="31" t="s">
        <v>124</v>
      </c>
      <c r="P24" s="31" t="s">
        <v>1436</v>
      </c>
      <c r="Q24" s="2" t="s">
        <v>31</v>
      </c>
      <c r="R24" s="15" t="s">
        <v>132</v>
      </c>
      <c r="S24" s="42">
        <v>206800</v>
      </c>
      <c r="T24" s="2" t="s">
        <v>46</v>
      </c>
      <c r="U24" s="43">
        <v>0</v>
      </c>
      <c r="V24" s="43">
        <v>-1</v>
      </c>
      <c r="W24" s="44">
        <v>0</v>
      </c>
      <c r="X24" s="45">
        <v>0</v>
      </c>
    </row>
    <row r="25" spans="1:24" x14ac:dyDescent="0.3">
      <c r="A25" s="33" t="s">
        <v>1285</v>
      </c>
      <c r="B25" s="33" t="s">
        <v>1244</v>
      </c>
      <c r="C25" s="33" t="s">
        <v>276</v>
      </c>
      <c r="D25" s="33" t="s">
        <v>1286</v>
      </c>
      <c r="E25" s="33" t="s">
        <v>1364</v>
      </c>
      <c r="F25" s="24" t="str">
        <f>HYPERLINK("https://mapwv.gov/flood/map/?wkid=102100&amp;x=-8970843.225715157&amp;y=4652963.693436402&amp;l=13&amp;v=2","FT")</f>
        <v>FT</v>
      </c>
      <c r="G25" s="15" t="s">
        <v>33</v>
      </c>
      <c r="H25" s="15" t="s">
        <v>26</v>
      </c>
      <c r="I25" s="2" t="s">
        <v>1402</v>
      </c>
      <c r="J25" s="15" t="s">
        <v>41</v>
      </c>
      <c r="K25" s="31" t="s">
        <v>153</v>
      </c>
      <c r="L25" s="31" t="s">
        <v>56</v>
      </c>
      <c r="M25" s="33" t="s">
        <v>76</v>
      </c>
      <c r="N25" s="3" t="s">
        <v>120</v>
      </c>
      <c r="O25" s="31" t="s">
        <v>123</v>
      </c>
      <c r="P25" s="31" t="s">
        <v>128</v>
      </c>
      <c r="Q25" s="2" t="s">
        <v>31</v>
      </c>
      <c r="R25" s="15" t="s">
        <v>132</v>
      </c>
      <c r="S25" s="42">
        <v>180706</v>
      </c>
      <c r="T25" s="2" t="s">
        <v>134</v>
      </c>
      <c r="U25" s="43">
        <v>1</v>
      </c>
      <c r="V25" s="43">
        <v>0</v>
      </c>
      <c r="W25" s="44">
        <v>0</v>
      </c>
      <c r="X25" s="45">
        <v>0</v>
      </c>
    </row>
    <row r="26" spans="1:24" x14ac:dyDescent="0.3">
      <c r="A26" s="33" t="s">
        <v>1287</v>
      </c>
      <c r="B26" s="33" t="s">
        <v>1244</v>
      </c>
      <c r="C26" s="33" t="s">
        <v>635</v>
      </c>
      <c r="D26" s="33" t="s">
        <v>1288</v>
      </c>
      <c r="E26" s="33" t="s">
        <v>1365</v>
      </c>
      <c r="F26" s="24" t="str">
        <f>HYPERLINK("https://mapwv.gov/flood/map/?wkid=102100&amp;x=-8973047.680470638&amp;y=4631214.398253656&amp;l=13&amp;v=2","FT")</f>
        <v>FT</v>
      </c>
      <c r="G26" s="15" t="s">
        <v>33</v>
      </c>
      <c r="H26" s="15" t="s">
        <v>26</v>
      </c>
      <c r="I26" s="2" t="s">
        <v>1403</v>
      </c>
      <c r="J26" s="15" t="s">
        <v>27</v>
      </c>
      <c r="K26" s="31" t="s">
        <v>146</v>
      </c>
      <c r="L26" s="31" t="s">
        <v>61</v>
      </c>
      <c r="M26" s="33" t="s">
        <v>43</v>
      </c>
      <c r="N26" s="3" t="s">
        <v>44</v>
      </c>
      <c r="O26" s="31" t="s">
        <v>124</v>
      </c>
      <c r="P26" s="31" t="s">
        <v>1437</v>
      </c>
      <c r="Q26" s="2" t="s">
        <v>55</v>
      </c>
      <c r="R26" s="15" t="s">
        <v>133</v>
      </c>
      <c r="S26" s="42">
        <v>178200</v>
      </c>
      <c r="T26" s="2" t="s">
        <v>46</v>
      </c>
      <c r="U26" s="43">
        <v>4.0999999999999996</v>
      </c>
      <c r="V26" s="43">
        <v>9.9999904632568304E-2</v>
      </c>
      <c r="W26" s="44">
        <v>0.11099999904632502</v>
      </c>
      <c r="X26" s="45">
        <v>19780.1998300552</v>
      </c>
    </row>
    <row r="27" spans="1:24" x14ac:dyDescent="0.3">
      <c r="A27" s="33" t="s">
        <v>1289</v>
      </c>
      <c r="B27" s="33" t="s">
        <v>1244</v>
      </c>
      <c r="C27" s="33" t="s">
        <v>1267</v>
      </c>
      <c r="D27" s="33" t="s">
        <v>1290</v>
      </c>
      <c r="E27" s="33" t="s">
        <v>1366</v>
      </c>
      <c r="F27" s="24" t="str">
        <f>HYPERLINK("https://mapwv.gov/flood/map/?wkid=102100&amp;x=-8947521.652799327&amp;y=4647771.846311385&amp;l=13&amp;v=2","FT")</f>
        <v>FT</v>
      </c>
      <c r="G27" s="15" t="s">
        <v>57</v>
      </c>
      <c r="H27" s="15" t="s">
        <v>26</v>
      </c>
      <c r="I27" s="2" t="s">
        <v>1404</v>
      </c>
      <c r="J27" s="15" t="s">
        <v>175</v>
      </c>
      <c r="K27" s="31" t="s">
        <v>171</v>
      </c>
      <c r="L27" s="31" t="s">
        <v>52</v>
      </c>
      <c r="M27" s="33" t="s">
        <v>50</v>
      </c>
      <c r="N27" s="3" t="s">
        <v>36</v>
      </c>
      <c r="O27" s="31" t="s">
        <v>123</v>
      </c>
      <c r="P27" s="31" t="s">
        <v>1438</v>
      </c>
      <c r="Q27" s="2" t="s">
        <v>31</v>
      </c>
      <c r="R27" s="15" t="s">
        <v>132</v>
      </c>
      <c r="S27" s="42">
        <v>153000</v>
      </c>
      <c r="T27" s="2" t="s">
        <v>46</v>
      </c>
      <c r="U27" s="43">
        <v>0.30737304999999998</v>
      </c>
      <c r="V27" s="43">
        <v>-0.692626953125</v>
      </c>
      <c r="W27" s="44">
        <v>3.07373046875E-3</v>
      </c>
      <c r="X27" s="45">
        <v>470.28076171875</v>
      </c>
    </row>
    <row r="28" spans="1:24" x14ac:dyDescent="0.3">
      <c r="A28" s="33" t="s">
        <v>1291</v>
      </c>
      <c r="B28" s="33" t="s">
        <v>1248</v>
      </c>
      <c r="C28" s="33" t="s">
        <v>1249</v>
      </c>
      <c r="D28" s="33" t="s">
        <v>1292</v>
      </c>
      <c r="E28" s="33" t="s">
        <v>1367</v>
      </c>
      <c r="F28" s="24" t="str">
        <f>HYPERLINK("https://mapwv.gov/flood/map/?wkid=102100&amp;x=-8951583.074289639&amp;y=4647282.412749027&amp;l=13&amp;v=2","FT")</f>
        <v>FT</v>
      </c>
      <c r="G28" s="15" t="s">
        <v>33</v>
      </c>
      <c r="H28" s="15" t="s">
        <v>69</v>
      </c>
      <c r="I28" s="2" t="s">
        <v>1405</v>
      </c>
      <c r="J28" s="15" t="s">
        <v>41</v>
      </c>
      <c r="K28" s="31" t="s">
        <v>192</v>
      </c>
      <c r="L28" s="31" t="s">
        <v>52</v>
      </c>
      <c r="M28" s="33" t="s">
        <v>50</v>
      </c>
      <c r="N28" s="3" t="s">
        <v>36</v>
      </c>
      <c r="O28" s="31" t="s">
        <v>124</v>
      </c>
      <c r="P28" s="31" t="s">
        <v>1439</v>
      </c>
      <c r="Q28" s="2" t="s">
        <v>31</v>
      </c>
      <c r="R28" s="15" t="s">
        <v>132</v>
      </c>
      <c r="S28" s="42">
        <v>151800</v>
      </c>
      <c r="T28" s="2" t="s">
        <v>46</v>
      </c>
      <c r="U28" s="43">
        <v>0</v>
      </c>
      <c r="V28" s="43">
        <v>-1</v>
      </c>
      <c r="W28" s="44">
        <v>0</v>
      </c>
      <c r="X28" s="45">
        <v>0</v>
      </c>
    </row>
    <row r="29" spans="1:24" x14ac:dyDescent="0.3">
      <c r="A29" s="33" t="s">
        <v>1293</v>
      </c>
      <c r="B29" s="33" t="s">
        <v>1244</v>
      </c>
      <c r="C29" s="33" t="s">
        <v>1249</v>
      </c>
      <c r="D29" s="33" t="s">
        <v>1294</v>
      </c>
      <c r="E29" s="33" t="s">
        <v>1368</v>
      </c>
      <c r="F29" s="24" t="str">
        <f>HYPERLINK("https://mapwv.gov/flood/map/?wkid=102100&amp;x=-8949798.29123146&amp;y=4645971.784261967&amp;l=13&amp;v=2","FT")</f>
        <v>FT</v>
      </c>
      <c r="G29" s="15" t="s">
        <v>33</v>
      </c>
      <c r="H29" s="15" t="s">
        <v>26</v>
      </c>
      <c r="I29" s="2" t="s">
        <v>1406</v>
      </c>
      <c r="J29" s="15" t="s">
        <v>27</v>
      </c>
      <c r="K29" s="31" t="s">
        <v>138</v>
      </c>
      <c r="L29" s="31" t="s">
        <v>28</v>
      </c>
      <c r="M29" s="33" t="s">
        <v>70</v>
      </c>
      <c r="N29" s="3" t="s">
        <v>121</v>
      </c>
      <c r="O29" s="31" t="s">
        <v>123</v>
      </c>
      <c r="P29" s="31" t="s">
        <v>1440</v>
      </c>
      <c r="Q29" s="2" t="s">
        <v>31</v>
      </c>
      <c r="R29" s="15" t="s">
        <v>132</v>
      </c>
      <c r="S29" s="42">
        <v>150700</v>
      </c>
      <c r="T29" s="2" t="s">
        <v>46</v>
      </c>
      <c r="U29" s="43">
        <v>2.4664307000000001</v>
      </c>
      <c r="V29" s="43">
        <v>1.4664306640625</v>
      </c>
      <c r="W29" s="44">
        <v>0.104664306640625</v>
      </c>
      <c r="X29" s="45">
        <v>15772.9110107421</v>
      </c>
    </row>
    <row r="30" spans="1:24" x14ac:dyDescent="0.3">
      <c r="A30" s="33" t="s">
        <v>1295</v>
      </c>
      <c r="B30" s="33" t="s">
        <v>1296</v>
      </c>
      <c r="C30" s="33" t="s">
        <v>635</v>
      </c>
      <c r="D30" s="33" t="s">
        <v>1297</v>
      </c>
      <c r="E30" s="33" t="s">
        <v>1369</v>
      </c>
      <c r="F30" s="24" t="str">
        <f>HYPERLINK("https://mapwv.gov/flood/map/?wkid=102100&amp;x=-8972017.1493015&amp;y=4631248.129705593&amp;l=13&amp;v=2","FT")</f>
        <v>FT</v>
      </c>
      <c r="G30" s="15" t="s">
        <v>174</v>
      </c>
      <c r="H30" s="15" t="s">
        <v>26</v>
      </c>
      <c r="I30" s="2" t="s">
        <v>1407</v>
      </c>
      <c r="J30" s="15" t="s">
        <v>41</v>
      </c>
      <c r="K30" s="31" t="s">
        <v>516</v>
      </c>
      <c r="L30" s="31" t="s">
        <v>47</v>
      </c>
      <c r="M30" s="33" t="s">
        <v>70</v>
      </c>
      <c r="N30" s="3" t="s">
        <v>121</v>
      </c>
      <c r="O30" s="31" t="s">
        <v>123</v>
      </c>
      <c r="P30" s="31" t="s">
        <v>528</v>
      </c>
      <c r="Q30" s="2" t="s">
        <v>31</v>
      </c>
      <c r="R30" s="15" t="s">
        <v>132</v>
      </c>
      <c r="S30" s="42">
        <v>144700</v>
      </c>
      <c r="T30" s="2" t="s">
        <v>46</v>
      </c>
      <c r="U30" s="43">
        <v>2.1</v>
      </c>
      <c r="V30" s="43">
        <v>1.0999999046325599</v>
      </c>
      <c r="W30" s="44">
        <v>0.10099999904632501</v>
      </c>
      <c r="X30" s="45">
        <v>14614.699862003299</v>
      </c>
    </row>
    <row r="31" spans="1:24" x14ac:dyDescent="0.3">
      <c r="A31" s="33" t="s">
        <v>1298</v>
      </c>
      <c r="B31" s="33" t="s">
        <v>1244</v>
      </c>
      <c r="C31" s="33" t="s">
        <v>1299</v>
      </c>
      <c r="D31" s="33" t="s">
        <v>1300</v>
      </c>
      <c r="E31" s="33" t="s">
        <v>1370</v>
      </c>
      <c r="F31" s="24" t="str">
        <f>HYPERLINK("https://mapwv.gov/flood/map/?wkid=102100&amp;x=-8937200.079334073&amp;y=4646074.5775157735&amp;l=13&amp;v=2","FT")</f>
        <v>FT</v>
      </c>
      <c r="G31" s="15" t="s">
        <v>40</v>
      </c>
      <c r="H31" s="15" t="s">
        <v>26</v>
      </c>
      <c r="I31" s="2" t="s">
        <v>1408</v>
      </c>
      <c r="J31" s="15" t="s">
        <v>27</v>
      </c>
      <c r="K31" s="31" t="s">
        <v>152</v>
      </c>
      <c r="L31" s="31" t="s">
        <v>28</v>
      </c>
      <c r="M31" s="33" t="s">
        <v>43</v>
      </c>
      <c r="N31" s="3" t="s">
        <v>44</v>
      </c>
      <c r="O31" s="31" t="s">
        <v>124</v>
      </c>
      <c r="P31" s="31" t="s">
        <v>1441</v>
      </c>
      <c r="Q31" s="2" t="s">
        <v>45</v>
      </c>
      <c r="R31" s="15" t="s">
        <v>133</v>
      </c>
      <c r="S31" s="42">
        <v>137000</v>
      </c>
      <c r="T31" s="2" t="s">
        <v>46</v>
      </c>
      <c r="U31" s="43">
        <v>0</v>
      </c>
      <c r="V31" s="43">
        <v>-4</v>
      </c>
      <c r="W31" s="44">
        <v>0</v>
      </c>
      <c r="X31" s="45">
        <v>0</v>
      </c>
    </row>
    <row r="32" spans="1:24" x14ac:dyDescent="0.3">
      <c r="A32" s="33" t="s">
        <v>1301</v>
      </c>
      <c r="B32" s="33" t="s">
        <v>1244</v>
      </c>
      <c r="C32" s="33" t="s">
        <v>842</v>
      </c>
      <c r="D32" s="33" t="s">
        <v>1302</v>
      </c>
      <c r="E32" s="33" t="s">
        <v>1371</v>
      </c>
      <c r="F32" s="24" t="str">
        <f>HYPERLINK("https://mapwv.gov/flood/map/?wkid=102100&amp;x=-8978575.950542176&amp;y=4648030.8115625195&amp;l=13&amp;v=2","FT")</f>
        <v>FT</v>
      </c>
      <c r="G32" s="15" t="s">
        <v>40</v>
      </c>
      <c r="H32" s="15" t="s">
        <v>26</v>
      </c>
      <c r="I32" s="2" t="s">
        <v>1409</v>
      </c>
      <c r="J32" s="15" t="s">
        <v>27</v>
      </c>
      <c r="K32" s="31" t="s">
        <v>140</v>
      </c>
      <c r="L32" s="31" t="s">
        <v>61</v>
      </c>
      <c r="M32" s="33" t="s">
        <v>43</v>
      </c>
      <c r="N32" s="3" t="s">
        <v>44</v>
      </c>
      <c r="O32" s="31" t="s">
        <v>124</v>
      </c>
      <c r="P32" s="31" t="s">
        <v>1442</v>
      </c>
      <c r="Q32" s="2" t="s">
        <v>31</v>
      </c>
      <c r="R32" s="15" t="s">
        <v>132</v>
      </c>
      <c r="S32" s="42">
        <v>131600</v>
      </c>
      <c r="T32" s="2" t="s">
        <v>46</v>
      </c>
      <c r="U32" s="43">
        <v>2</v>
      </c>
      <c r="V32" s="43">
        <v>1</v>
      </c>
      <c r="W32" s="44">
        <v>0.12</v>
      </c>
      <c r="X32" s="45">
        <v>15792</v>
      </c>
    </row>
    <row r="33" spans="1:24" x14ac:dyDescent="0.3">
      <c r="A33" s="33" t="s">
        <v>1303</v>
      </c>
      <c r="B33" s="33" t="s">
        <v>1248</v>
      </c>
      <c r="C33" s="33" t="s">
        <v>1249</v>
      </c>
      <c r="D33" s="33" t="s">
        <v>1304</v>
      </c>
      <c r="E33" s="33" t="s">
        <v>1372</v>
      </c>
      <c r="F33" s="24" t="str">
        <f>HYPERLINK("https://mapwv.gov/flood/map/?wkid=102100&amp;x=-8951194.4757584&amp;y=4646484.148986574&amp;l=13&amp;v=2","FT")</f>
        <v>FT</v>
      </c>
      <c r="G33" s="15" t="s">
        <v>33</v>
      </c>
      <c r="H33" s="15" t="s">
        <v>26</v>
      </c>
      <c r="I33" s="2" t="s">
        <v>1410</v>
      </c>
      <c r="J33" s="15" t="s">
        <v>27</v>
      </c>
      <c r="K33" s="31" t="s">
        <v>151</v>
      </c>
      <c r="L33" s="31" t="s">
        <v>49</v>
      </c>
      <c r="M33" s="33" t="s">
        <v>43</v>
      </c>
      <c r="N33" s="3" t="s">
        <v>44</v>
      </c>
      <c r="O33" s="31" t="s">
        <v>123</v>
      </c>
      <c r="P33" s="31" t="s">
        <v>1443</v>
      </c>
      <c r="Q33" s="2" t="s">
        <v>45</v>
      </c>
      <c r="R33" s="15" t="s">
        <v>133</v>
      </c>
      <c r="S33" s="42">
        <v>128900</v>
      </c>
      <c r="T33" s="2" t="s">
        <v>46</v>
      </c>
      <c r="U33" s="43">
        <v>0</v>
      </c>
      <c r="V33" s="43">
        <v>-4</v>
      </c>
      <c r="W33" s="44">
        <v>0</v>
      </c>
      <c r="X33" s="45">
        <v>0</v>
      </c>
    </row>
    <row r="34" spans="1:24" x14ac:dyDescent="0.3">
      <c r="A34" s="33" t="s">
        <v>1305</v>
      </c>
      <c r="B34" s="33" t="s">
        <v>1244</v>
      </c>
      <c r="C34" s="33" t="s">
        <v>1306</v>
      </c>
      <c r="D34" s="33" t="s">
        <v>1307</v>
      </c>
      <c r="E34" s="33" t="s">
        <v>1373</v>
      </c>
      <c r="F34" s="24" t="str">
        <f>HYPERLINK("https://mapwv.gov/flood/map/?wkid=102100&amp;x=-8964217.285908474&amp;y=4636401.758087539&amp;l=13&amp;v=2","FT")</f>
        <v>FT</v>
      </c>
      <c r="G34" s="15" t="s">
        <v>33</v>
      </c>
      <c r="H34" s="15" t="s">
        <v>26</v>
      </c>
      <c r="I34" s="2" t="s">
        <v>1411</v>
      </c>
      <c r="J34" s="15" t="s">
        <v>41</v>
      </c>
      <c r="K34" s="31" t="s">
        <v>111</v>
      </c>
      <c r="L34" s="31" t="s">
        <v>28</v>
      </c>
      <c r="M34" s="33" t="s">
        <v>70</v>
      </c>
      <c r="N34" s="3" t="s">
        <v>121</v>
      </c>
      <c r="O34" s="31" t="s">
        <v>123</v>
      </c>
      <c r="P34" s="31" t="s">
        <v>1444</v>
      </c>
      <c r="Q34" s="2" t="s">
        <v>31</v>
      </c>
      <c r="R34" s="15" t="s">
        <v>132</v>
      </c>
      <c r="S34" s="42">
        <v>125900</v>
      </c>
      <c r="T34" s="2" t="s">
        <v>46</v>
      </c>
      <c r="U34" s="43">
        <v>0</v>
      </c>
      <c r="V34" s="43">
        <v>-1</v>
      </c>
      <c r="W34" s="44">
        <v>0</v>
      </c>
      <c r="X34" s="45">
        <v>0</v>
      </c>
    </row>
    <row r="35" spans="1:24" x14ac:dyDescent="0.3">
      <c r="A35" s="33" t="s">
        <v>1308</v>
      </c>
      <c r="B35" s="33" t="s">
        <v>1248</v>
      </c>
      <c r="C35" s="33" t="s">
        <v>1267</v>
      </c>
      <c r="D35" s="33" t="s">
        <v>1309</v>
      </c>
      <c r="E35" s="33" t="s">
        <v>1374</v>
      </c>
      <c r="F35" s="24" t="str">
        <f>HYPERLINK("https://mapwv.gov/flood/map/?wkid=102100&amp;x=-8951383.175764954&amp;y=4647418.084880232&amp;l=13&amp;v=2","FT")</f>
        <v>FT</v>
      </c>
      <c r="G35" s="15" t="s">
        <v>33</v>
      </c>
      <c r="H35" s="15" t="s">
        <v>26</v>
      </c>
      <c r="I35" s="2"/>
      <c r="J35" s="15" t="s">
        <v>41</v>
      </c>
      <c r="K35" s="31" t="s">
        <v>154</v>
      </c>
      <c r="L35" s="31" t="s">
        <v>28</v>
      </c>
      <c r="M35" s="33" t="s">
        <v>76</v>
      </c>
      <c r="N35" s="3" t="s">
        <v>120</v>
      </c>
      <c r="O35" s="31" t="s">
        <v>124</v>
      </c>
      <c r="P35" s="31" t="s">
        <v>1445</v>
      </c>
      <c r="Q35" s="2" t="s">
        <v>31</v>
      </c>
      <c r="R35" s="15" t="s">
        <v>132</v>
      </c>
      <c r="S35" s="42">
        <v>124200</v>
      </c>
      <c r="T35" s="2" t="s">
        <v>46</v>
      </c>
      <c r="U35" s="43">
        <v>0.14953612999999999</v>
      </c>
      <c r="V35" s="43">
        <v>-0.8504638671875</v>
      </c>
      <c r="W35" s="44">
        <v>0</v>
      </c>
      <c r="X35" s="45">
        <v>0</v>
      </c>
    </row>
    <row r="36" spans="1:24" x14ac:dyDescent="0.3">
      <c r="A36" s="33" t="s">
        <v>1310</v>
      </c>
      <c r="B36" s="33" t="s">
        <v>1248</v>
      </c>
      <c r="C36" s="33" t="s">
        <v>1249</v>
      </c>
      <c r="D36" s="33" t="s">
        <v>1311</v>
      </c>
      <c r="E36" s="33" t="s">
        <v>1375</v>
      </c>
      <c r="F36" s="24" t="str">
        <f>HYPERLINK("https://mapwv.gov/flood/map/?wkid=102100&amp;x=-8951635.857762031&amp;y=4647302.910723712&amp;l=13&amp;v=2","FT")</f>
        <v>FT</v>
      </c>
      <c r="G36" s="15" t="s">
        <v>33</v>
      </c>
      <c r="H36" s="15" t="s">
        <v>69</v>
      </c>
      <c r="I36" s="2" t="s">
        <v>1412</v>
      </c>
      <c r="J36" s="15" t="s">
        <v>41</v>
      </c>
      <c r="K36" s="31" t="s">
        <v>177</v>
      </c>
      <c r="L36" s="31" t="s">
        <v>52</v>
      </c>
      <c r="M36" s="33" t="s">
        <v>50</v>
      </c>
      <c r="N36" s="3" t="s">
        <v>36</v>
      </c>
      <c r="O36" s="31" t="s">
        <v>123</v>
      </c>
      <c r="P36" s="31" t="s">
        <v>161</v>
      </c>
      <c r="Q36" s="2" t="s">
        <v>31</v>
      </c>
      <c r="R36" s="15" t="s">
        <v>132</v>
      </c>
      <c r="S36" s="42">
        <v>124000</v>
      </c>
      <c r="T36" s="2" t="s">
        <v>46</v>
      </c>
      <c r="U36" s="43">
        <v>0</v>
      </c>
      <c r="V36" s="43">
        <v>-1</v>
      </c>
      <c r="W36" s="44">
        <v>0</v>
      </c>
      <c r="X36" s="45">
        <v>0</v>
      </c>
    </row>
    <row r="37" spans="1:24" x14ac:dyDescent="0.3">
      <c r="A37" s="33" t="s">
        <v>1312</v>
      </c>
      <c r="B37" s="33" t="s">
        <v>1244</v>
      </c>
      <c r="C37" s="33" t="s">
        <v>1249</v>
      </c>
      <c r="D37" s="33" t="s">
        <v>1313</v>
      </c>
      <c r="E37" s="33" t="s">
        <v>1376</v>
      </c>
      <c r="F37" s="24" t="str">
        <f>HYPERLINK("https://mapwv.gov/flood/map/?wkid=102100&amp;x=-8939476.573050868&amp;y=4649490.760613701&amp;l=13&amp;v=2","FT")</f>
        <v>FT</v>
      </c>
      <c r="G37" s="15" t="s">
        <v>57</v>
      </c>
      <c r="H37" s="15" t="s">
        <v>26</v>
      </c>
      <c r="I37" s="2" t="s">
        <v>1413</v>
      </c>
      <c r="J37" s="15" t="s">
        <v>175</v>
      </c>
      <c r="K37" s="31" t="s">
        <v>146</v>
      </c>
      <c r="L37" s="31" t="s">
        <v>28</v>
      </c>
      <c r="M37" s="33" t="s">
        <v>43</v>
      </c>
      <c r="N37" s="3" t="s">
        <v>44</v>
      </c>
      <c r="O37" s="31" t="s">
        <v>123</v>
      </c>
      <c r="P37" s="31" t="s">
        <v>1446</v>
      </c>
      <c r="Q37" s="2" t="s">
        <v>55</v>
      </c>
      <c r="R37" s="15" t="s">
        <v>168</v>
      </c>
      <c r="S37" s="42">
        <v>120100</v>
      </c>
      <c r="T37" s="2" t="s">
        <v>46</v>
      </c>
      <c r="U37" s="43">
        <v>0.4255371</v>
      </c>
      <c r="V37" s="43">
        <v>-2.574462890625</v>
      </c>
      <c r="W37" s="44">
        <v>0</v>
      </c>
      <c r="X37" s="45">
        <v>0</v>
      </c>
    </row>
    <row r="38" spans="1:24" x14ac:dyDescent="0.3">
      <c r="A38" s="33" t="s">
        <v>1314</v>
      </c>
      <c r="B38" s="33" t="s">
        <v>1244</v>
      </c>
      <c r="C38" s="33" t="s">
        <v>1267</v>
      </c>
      <c r="D38" s="33" t="s">
        <v>1315</v>
      </c>
      <c r="E38" s="33" t="s">
        <v>1377</v>
      </c>
      <c r="F38" s="24" t="str">
        <f>HYPERLINK("https://mapwv.gov/flood/map/?wkid=102100&amp;x=-8949131.00635877&amp;y=4647391.228711982&amp;l=13&amp;v=2","FT")</f>
        <v>FT</v>
      </c>
      <c r="G38" s="15" t="s">
        <v>33</v>
      </c>
      <c r="H38" s="15" t="s">
        <v>26</v>
      </c>
      <c r="I38" s="2" t="s">
        <v>1414</v>
      </c>
      <c r="J38" s="15" t="s">
        <v>27</v>
      </c>
      <c r="K38" s="31" t="s">
        <v>127</v>
      </c>
      <c r="L38" s="31" t="s">
        <v>61</v>
      </c>
      <c r="M38" s="33" t="s">
        <v>43</v>
      </c>
      <c r="N38" s="3" t="s">
        <v>44</v>
      </c>
      <c r="O38" s="31" t="s">
        <v>123</v>
      </c>
      <c r="P38" s="31" t="s">
        <v>113</v>
      </c>
      <c r="Q38" s="2" t="s">
        <v>55</v>
      </c>
      <c r="R38" s="15" t="s">
        <v>133</v>
      </c>
      <c r="S38" s="42">
        <v>120000</v>
      </c>
      <c r="T38" s="2" t="s">
        <v>46</v>
      </c>
      <c r="U38" s="43">
        <v>1</v>
      </c>
      <c r="V38" s="43">
        <v>-3</v>
      </c>
      <c r="W38" s="44">
        <v>0</v>
      </c>
      <c r="X38" s="45">
        <v>0</v>
      </c>
    </row>
    <row r="39" spans="1:24" x14ac:dyDescent="0.3">
      <c r="A39" s="33" t="s">
        <v>1316</v>
      </c>
      <c r="B39" s="33" t="s">
        <v>1244</v>
      </c>
      <c r="C39" s="33" t="s">
        <v>1264</v>
      </c>
      <c r="D39" s="33" t="s">
        <v>1317</v>
      </c>
      <c r="E39" s="33" t="s">
        <v>1378</v>
      </c>
      <c r="F39" s="24" t="str">
        <f>HYPERLINK("https://mapwv.gov/flood/map/?wkid=102100&amp;x=-8949097.948700147&amp;y=4668647.072364341&amp;l=13&amp;v=2","FT")</f>
        <v>FT</v>
      </c>
      <c r="G39" s="15" t="s">
        <v>33</v>
      </c>
      <c r="H39" s="15" t="s">
        <v>69</v>
      </c>
      <c r="I39" s="2" t="s">
        <v>1415</v>
      </c>
      <c r="J39" s="15" t="s">
        <v>27</v>
      </c>
      <c r="K39" s="31" t="s">
        <v>112</v>
      </c>
      <c r="L39" s="31" t="s">
        <v>49</v>
      </c>
      <c r="M39" s="33" t="s">
        <v>43</v>
      </c>
      <c r="N39" s="3" t="s">
        <v>44</v>
      </c>
      <c r="O39" s="31" t="s">
        <v>123</v>
      </c>
      <c r="P39" s="31" t="s">
        <v>1447</v>
      </c>
      <c r="Q39" s="2" t="s">
        <v>55</v>
      </c>
      <c r="R39" s="15" t="s">
        <v>133</v>
      </c>
      <c r="S39" s="42">
        <v>116800</v>
      </c>
      <c r="T39" s="2" t="s">
        <v>46</v>
      </c>
      <c r="U39" s="43">
        <v>1.4654541000000001</v>
      </c>
      <c r="V39" s="43">
        <v>-2.5345458984375</v>
      </c>
      <c r="W39" s="44">
        <v>0</v>
      </c>
      <c r="X39" s="45">
        <v>0</v>
      </c>
    </row>
    <row r="40" spans="1:24" x14ac:dyDescent="0.3">
      <c r="A40" s="33" t="s">
        <v>1318</v>
      </c>
      <c r="B40" s="33" t="s">
        <v>1244</v>
      </c>
      <c r="C40" s="33" t="s">
        <v>1245</v>
      </c>
      <c r="D40" s="33" t="s">
        <v>1319</v>
      </c>
      <c r="E40" s="33" t="s">
        <v>1379</v>
      </c>
      <c r="F40" s="24" t="str">
        <f>HYPERLINK("https://mapwv.gov/flood/map/?wkid=102100&amp;x=-8947958.759355279&amp;y=4671906.720800128&amp;l=13&amp;v=2","FT")</f>
        <v>FT</v>
      </c>
      <c r="G40" s="15" t="s">
        <v>33</v>
      </c>
      <c r="H40" s="15" t="s">
        <v>69</v>
      </c>
      <c r="I40" s="2" t="s">
        <v>1416</v>
      </c>
      <c r="J40" s="15" t="s">
        <v>27</v>
      </c>
      <c r="K40" s="31" t="s">
        <v>140</v>
      </c>
      <c r="L40" s="31" t="s">
        <v>61</v>
      </c>
      <c r="M40" s="33" t="s">
        <v>43</v>
      </c>
      <c r="N40" s="3" t="s">
        <v>44</v>
      </c>
      <c r="O40" s="31" t="s">
        <v>123</v>
      </c>
      <c r="P40" s="31" t="s">
        <v>169</v>
      </c>
      <c r="Q40" s="2" t="s">
        <v>55</v>
      </c>
      <c r="R40" s="15" t="s">
        <v>133</v>
      </c>
      <c r="S40" s="42">
        <v>116200</v>
      </c>
      <c r="T40" s="2" t="s">
        <v>46</v>
      </c>
      <c r="U40" s="43">
        <v>4.8293457000000002</v>
      </c>
      <c r="V40" s="43">
        <v>0.829345703125</v>
      </c>
      <c r="W40" s="44">
        <v>0.21293457031249999</v>
      </c>
      <c r="X40" s="45">
        <v>24742.9970703125</v>
      </c>
    </row>
    <row r="41" spans="1:24" x14ac:dyDescent="0.3">
      <c r="A41" s="33" t="s">
        <v>1320</v>
      </c>
      <c r="B41" s="33" t="s">
        <v>1244</v>
      </c>
      <c r="C41" s="33" t="s">
        <v>1249</v>
      </c>
      <c r="D41" s="33" t="s">
        <v>1321</v>
      </c>
      <c r="E41" s="33" t="s">
        <v>1380</v>
      </c>
      <c r="F41" s="24" t="str">
        <f>HYPERLINK("https://mapwv.gov/flood/map/?wkid=102100&amp;x=-8936408.808037054&amp;y=4649974.441758719&amp;l=13&amp;v=2","FT")</f>
        <v>FT</v>
      </c>
      <c r="G41" s="15" t="s">
        <v>40</v>
      </c>
      <c r="H41" s="15" t="s">
        <v>26</v>
      </c>
      <c r="I41" s="2" t="s">
        <v>1417</v>
      </c>
      <c r="J41" s="15" t="s">
        <v>27</v>
      </c>
      <c r="K41" s="31" t="s">
        <v>143</v>
      </c>
      <c r="L41" s="31" t="s">
        <v>49</v>
      </c>
      <c r="M41" s="33" t="s">
        <v>43</v>
      </c>
      <c r="N41" s="3" t="s">
        <v>44</v>
      </c>
      <c r="O41" s="31" t="s">
        <v>124</v>
      </c>
      <c r="P41" s="31" t="s">
        <v>1448</v>
      </c>
      <c r="Q41" s="2" t="s">
        <v>55</v>
      </c>
      <c r="R41" s="15" t="s">
        <v>133</v>
      </c>
      <c r="S41" s="42">
        <v>115700</v>
      </c>
      <c r="T41" s="2" t="s">
        <v>46</v>
      </c>
      <c r="U41" s="43">
        <v>1</v>
      </c>
      <c r="V41" s="43">
        <v>-3</v>
      </c>
      <c r="W41" s="44">
        <v>0</v>
      </c>
      <c r="X41" s="45">
        <v>0</v>
      </c>
    </row>
    <row r="42" spans="1:24" x14ac:dyDescent="0.3">
      <c r="A42" s="33" t="s">
        <v>1322</v>
      </c>
      <c r="B42" s="33" t="s">
        <v>1248</v>
      </c>
      <c r="C42" s="33" t="s">
        <v>1249</v>
      </c>
      <c r="D42" s="33" t="s">
        <v>1323</v>
      </c>
      <c r="E42" s="33" t="s">
        <v>1381</v>
      </c>
      <c r="F42" s="24" t="str">
        <f>HYPERLINK("https://mapwv.gov/flood/map/?wkid=102100&amp;x=-8950916.927102143&amp;y=4646448.614102862&amp;l=13&amp;v=2","FT")</f>
        <v>FT</v>
      </c>
      <c r="G42" s="15" t="s">
        <v>57</v>
      </c>
      <c r="H42" s="15" t="s">
        <v>26</v>
      </c>
      <c r="I42" s="2"/>
      <c r="J42" s="15" t="s">
        <v>41</v>
      </c>
      <c r="K42" s="31" t="s">
        <v>153</v>
      </c>
      <c r="L42" s="31"/>
      <c r="M42" s="33" t="s">
        <v>60</v>
      </c>
      <c r="N42" s="3" t="s">
        <v>36</v>
      </c>
      <c r="O42" s="31" t="s">
        <v>123</v>
      </c>
      <c r="P42" s="31" t="s">
        <v>1449</v>
      </c>
      <c r="Q42" s="2" t="s">
        <v>31</v>
      </c>
      <c r="R42" s="15" t="s">
        <v>132</v>
      </c>
      <c r="S42" s="42">
        <v>114122</v>
      </c>
      <c r="T42" s="2" t="s">
        <v>134</v>
      </c>
      <c r="U42" s="43">
        <v>1.0513916000000001</v>
      </c>
      <c r="V42" s="43">
        <v>5.13916015625E-2</v>
      </c>
      <c r="W42" s="44">
        <v>2.4625244140624999E-2</v>
      </c>
      <c r="X42" s="45">
        <v>2810.2821118164002</v>
      </c>
    </row>
    <row r="43" spans="1:24" x14ac:dyDescent="0.3">
      <c r="A43" s="33" t="s">
        <v>1324</v>
      </c>
      <c r="B43" s="33" t="s">
        <v>1244</v>
      </c>
      <c r="C43" s="33" t="s">
        <v>276</v>
      </c>
      <c r="D43" s="33" t="s">
        <v>1325</v>
      </c>
      <c r="E43" s="33" t="s">
        <v>1382</v>
      </c>
      <c r="F43" s="24" t="str">
        <f>HYPERLINK("https://mapwv.gov/flood/map/?wkid=102100&amp;x=-8963437.242183974&amp;y=4645639.906952971&amp;l=13&amp;v=2","FT")</f>
        <v>FT</v>
      </c>
      <c r="G43" s="15" t="s">
        <v>33</v>
      </c>
      <c r="H43" s="15" t="s">
        <v>26</v>
      </c>
      <c r="I43" s="2" t="s">
        <v>1418</v>
      </c>
      <c r="J43" s="15" t="s">
        <v>41</v>
      </c>
      <c r="K43" s="31" t="s">
        <v>103</v>
      </c>
      <c r="L43" s="31" t="s">
        <v>52</v>
      </c>
      <c r="M43" s="33" t="s">
        <v>70</v>
      </c>
      <c r="N43" s="3" t="s">
        <v>121</v>
      </c>
      <c r="O43" s="31" t="s">
        <v>123</v>
      </c>
      <c r="P43" s="31" t="s">
        <v>1450</v>
      </c>
      <c r="Q43" s="2" t="s">
        <v>31</v>
      </c>
      <c r="R43" s="15" t="s">
        <v>132</v>
      </c>
      <c r="S43" s="42">
        <v>110300</v>
      </c>
      <c r="T43" s="2" t="s">
        <v>46</v>
      </c>
      <c r="U43" s="43">
        <v>0</v>
      </c>
      <c r="V43" s="43">
        <v>-1</v>
      </c>
      <c r="W43" s="44">
        <v>0</v>
      </c>
      <c r="X43" s="45">
        <v>0</v>
      </c>
    </row>
    <row r="44" spans="1:24" x14ac:dyDescent="0.3">
      <c r="A44" s="33" t="s">
        <v>1326</v>
      </c>
      <c r="B44" s="33" t="s">
        <v>1244</v>
      </c>
      <c r="C44" s="33" t="s">
        <v>1256</v>
      </c>
      <c r="D44" s="33" t="s">
        <v>1327</v>
      </c>
      <c r="E44" s="33" t="s">
        <v>1383</v>
      </c>
      <c r="F44" s="24" t="str">
        <f>HYPERLINK("https://mapwv.gov/flood/map/?wkid=102100&amp;x=-8960447.876704535&amp;y=4636037.520145564&amp;l=13&amp;v=2","FT")</f>
        <v>FT</v>
      </c>
      <c r="G44" s="15" t="s">
        <v>33</v>
      </c>
      <c r="H44" s="15" t="s">
        <v>26</v>
      </c>
      <c r="I44" s="2" t="s">
        <v>1419</v>
      </c>
      <c r="J44" s="15" t="s">
        <v>37</v>
      </c>
      <c r="K44" s="31" t="s">
        <v>93</v>
      </c>
      <c r="L44" s="31"/>
      <c r="M44" s="33" t="s">
        <v>54</v>
      </c>
      <c r="N44" s="3" t="s">
        <v>36</v>
      </c>
      <c r="O44" s="31" t="s">
        <v>123</v>
      </c>
      <c r="P44" s="31" t="s">
        <v>1451</v>
      </c>
      <c r="Q44" s="2" t="s">
        <v>31</v>
      </c>
      <c r="R44" s="15" t="s">
        <v>132</v>
      </c>
      <c r="S44" s="42">
        <v>108100</v>
      </c>
      <c r="T44" s="2" t="s">
        <v>32</v>
      </c>
      <c r="U44" s="43">
        <v>0.19580078000000001</v>
      </c>
      <c r="V44" s="43">
        <v>-0.80419921875</v>
      </c>
      <c r="W44" s="44">
        <v>1.9580078124999999E-3</v>
      </c>
      <c r="X44" s="45">
        <v>211.66064453125</v>
      </c>
    </row>
    <row r="45" spans="1:24" x14ac:dyDescent="0.3">
      <c r="A45" s="33" t="s">
        <v>1328</v>
      </c>
      <c r="B45" s="33" t="s">
        <v>1244</v>
      </c>
      <c r="C45" s="33" t="s">
        <v>1329</v>
      </c>
      <c r="D45" s="33" t="s">
        <v>1330</v>
      </c>
      <c r="E45" s="33" t="s">
        <v>1384</v>
      </c>
      <c r="F45" s="24" t="str">
        <f>HYPERLINK("https://mapwv.gov/flood/map/?wkid=102100&amp;x=-8940893.212868197&amp;y=4660168.322533312&amp;l=13&amp;v=2","FT")</f>
        <v>FT</v>
      </c>
      <c r="G45" s="15" t="s">
        <v>33</v>
      </c>
      <c r="H45" s="15" t="s">
        <v>26</v>
      </c>
      <c r="I45" s="2" t="s">
        <v>1420</v>
      </c>
      <c r="J45" s="15" t="s">
        <v>41</v>
      </c>
      <c r="K45" s="31" t="s">
        <v>111</v>
      </c>
      <c r="L45" s="31" t="s">
        <v>52</v>
      </c>
      <c r="M45" s="33" t="s">
        <v>43</v>
      </c>
      <c r="N45" s="3" t="s">
        <v>44</v>
      </c>
      <c r="O45" s="31" t="s">
        <v>124</v>
      </c>
      <c r="P45" s="31" t="s">
        <v>1452</v>
      </c>
      <c r="Q45" s="2" t="s">
        <v>45</v>
      </c>
      <c r="R45" s="15" t="s">
        <v>133</v>
      </c>
      <c r="S45" s="42">
        <v>106900</v>
      </c>
      <c r="T45" s="2" t="s">
        <v>32</v>
      </c>
      <c r="U45" s="43">
        <v>0</v>
      </c>
      <c r="V45" s="43">
        <v>-4</v>
      </c>
      <c r="W45" s="44">
        <v>0</v>
      </c>
      <c r="X45" s="45">
        <v>0</v>
      </c>
    </row>
    <row r="46" spans="1:24" x14ac:dyDescent="0.3">
      <c r="A46" s="33" t="s">
        <v>1331</v>
      </c>
      <c r="B46" s="33" t="s">
        <v>1244</v>
      </c>
      <c r="C46" s="33" t="s">
        <v>635</v>
      </c>
      <c r="D46" s="33" t="s">
        <v>1332</v>
      </c>
      <c r="E46" s="33" t="s">
        <v>1385</v>
      </c>
      <c r="F46" s="24" t="str">
        <f>HYPERLINK("https://mapwv.gov/flood/map/?wkid=102100&amp;x=-8972751.45696793&amp;y=4631221.37828679&amp;l=13&amp;v=2","FT")</f>
        <v>FT</v>
      </c>
      <c r="G46" s="15" t="s">
        <v>33</v>
      </c>
      <c r="H46" s="15" t="s">
        <v>69</v>
      </c>
      <c r="I46" s="2" t="s">
        <v>1421</v>
      </c>
      <c r="J46" s="15" t="s">
        <v>41</v>
      </c>
      <c r="K46" s="31" t="s">
        <v>94</v>
      </c>
      <c r="L46" s="31" t="s">
        <v>28</v>
      </c>
      <c r="M46" s="33" t="s">
        <v>43</v>
      </c>
      <c r="N46" s="3" t="s">
        <v>44</v>
      </c>
      <c r="O46" s="31" t="s">
        <v>123</v>
      </c>
      <c r="P46" s="31" t="s">
        <v>1453</v>
      </c>
      <c r="Q46" s="2" t="s">
        <v>45</v>
      </c>
      <c r="R46" s="15" t="s">
        <v>133</v>
      </c>
      <c r="S46" s="42">
        <v>104200</v>
      </c>
      <c r="T46" s="2" t="s">
        <v>46</v>
      </c>
      <c r="U46" s="43">
        <v>7.6</v>
      </c>
      <c r="V46" s="43">
        <v>3.5999999046325599</v>
      </c>
      <c r="W46" s="44">
        <v>0.49599999427795405</v>
      </c>
      <c r="X46" s="45">
        <v>51683.199403762803</v>
      </c>
    </row>
    <row r="47" spans="1:24" x14ac:dyDescent="0.3">
      <c r="A47" s="33" t="s">
        <v>1333</v>
      </c>
      <c r="B47" s="33" t="s">
        <v>1248</v>
      </c>
      <c r="C47" s="33" t="s">
        <v>1267</v>
      </c>
      <c r="D47" s="33" t="s">
        <v>1334</v>
      </c>
      <c r="E47" s="33" t="s">
        <v>1386</v>
      </c>
      <c r="F47" s="24" t="str">
        <f>HYPERLINK("https://mapwv.gov/flood/map/?wkid=102100&amp;x=-8951563.860322887&amp;y=4647417.8688759245&amp;l=13&amp;v=2","FT")</f>
        <v>FT</v>
      </c>
      <c r="G47" s="15" t="s">
        <v>33</v>
      </c>
      <c r="H47" s="15" t="s">
        <v>26</v>
      </c>
      <c r="I47" s="2" t="s">
        <v>1422</v>
      </c>
      <c r="J47" s="15" t="s">
        <v>41</v>
      </c>
      <c r="K47" s="31" t="s">
        <v>141</v>
      </c>
      <c r="L47" s="31" t="s">
        <v>28</v>
      </c>
      <c r="M47" s="33" t="s">
        <v>50</v>
      </c>
      <c r="N47" s="3" t="s">
        <v>36</v>
      </c>
      <c r="O47" s="31" t="s">
        <v>124</v>
      </c>
      <c r="P47" s="31" t="s">
        <v>1454</v>
      </c>
      <c r="Q47" s="2" t="s">
        <v>31</v>
      </c>
      <c r="R47" s="15" t="s">
        <v>132</v>
      </c>
      <c r="S47" s="42">
        <v>103600</v>
      </c>
      <c r="T47" s="2" t="s">
        <v>46</v>
      </c>
      <c r="U47" s="43">
        <v>0</v>
      </c>
      <c r="V47" s="43">
        <v>-1</v>
      </c>
      <c r="W47" s="44">
        <v>0</v>
      </c>
      <c r="X47" s="45">
        <v>0</v>
      </c>
    </row>
    <row r="48" spans="1:24" x14ac:dyDescent="0.3">
      <c r="A48" s="33" t="s">
        <v>1335</v>
      </c>
      <c r="B48" s="33" t="s">
        <v>1244</v>
      </c>
      <c r="C48" s="33" t="s">
        <v>1267</v>
      </c>
      <c r="D48" s="33" t="s">
        <v>1336</v>
      </c>
      <c r="E48" s="33" t="s">
        <v>1387</v>
      </c>
      <c r="F48" s="24" t="str">
        <f>HYPERLINK("https://mapwv.gov/flood/map/?wkid=102100&amp;x=-8948924.48399042&amp;y=4647423.7327046795&amp;l=13&amp;v=2","FT")</f>
        <v>FT</v>
      </c>
      <c r="G48" s="15" t="s">
        <v>33</v>
      </c>
      <c r="H48" s="15" t="s">
        <v>26</v>
      </c>
      <c r="I48" s="2" t="s">
        <v>1423</v>
      </c>
      <c r="J48" s="15" t="s">
        <v>27</v>
      </c>
      <c r="K48" s="31" t="s">
        <v>112</v>
      </c>
      <c r="L48" s="31" t="s">
        <v>61</v>
      </c>
      <c r="M48" s="33" t="s">
        <v>43</v>
      </c>
      <c r="N48" s="3" t="s">
        <v>44</v>
      </c>
      <c r="O48" s="31" t="s">
        <v>124</v>
      </c>
      <c r="P48" s="31" t="s">
        <v>1455</v>
      </c>
      <c r="Q48" s="2" t="s">
        <v>55</v>
      </c>
      <c r="R48" s="15" t="s">
        <v>133</v>
      </c>
      <c r="S48" s="42">
        <v>103300</v>
      </c>
      <c r="T48" s="2" t="s">
        <v>46</v>
      </c>
      <c r="U48" s="43">
        <v>0</v>
      </c>
      <c r="V48" s="43">
        <v>-4</v>
      </c>
      <c r="W48" s="44">
        <v>0</v>
      </c>
      <c r="X48" s="45">
        <v>0</v>
      </c>
    </row>
    <row r="49" spans="1:25" x14ac:dyDescent="0.3">
      <c r="A49" s="33" t="s">
        <v>1337</v>
      </c>
      <c r="B49" s="33" t="s">
        <v>1244</v>
      </c>
      <c r="C49" s="33" t="s">
        <v>1245</v>
      </c>
      <c r="D49" s="33" t="s">
        <v>1338</v>
      </c>
      <c r="E49" s="33" t="s">
        <v>1388</v>
      </c>
      <c r="F49" s="24" t="str">
        <f>HYPERLINK("https://mapwv.gov/flood/map/?wkid=102100&amp;x=-8948801.834401853&amp;y=4671982.230078725&amp;l=13&amp;v=2","FT")</f>
        <v>FT</v>
      </c>
      <c r="G49" s="15" t="s">
        <v>33</v>
      </c>
      <c r="H49" s="15" t="s">
        <v>69</v>
      </c>
      <c r="I49" s="2" t="s">
        <v>1393</v>
      </c>
      <c r="J49" s="15" t="s">
        <v>27</v>
      </c>
      <c r="K49" s="31" t="s">
        <v>135</v>
      </c>
      <c r="L49" s="31" t="s">
        <v>86</v>
      </c>
      <c r="M49" s="33" t="s">
        <v>29</v>
      </c>
      <c r="N49" s="3" t="s">
        <v>120</v>
      </c>
      <c r="O49" s="31" t="s">
        <v>123</v>
      </c>
      <c r="P49" s="31" t="s">
        <v>535</v>
      </c>
      <c r="Q49" s="2" t="s">
        <v>31</v>
      </c>
      <c r="R49" s="15" t="s">
        <v>132</v>
      </c>
      <c r="S49" s="42">
        <v>101936</v>
      </c>
      <c r="T49" s="2" t="s">
        <v>134</v>
      </c>
      <c r="U49" s="43">
        <v>0.49658203000000001</v>
      </c>
      <c r="V49" s="43">
        <v>-0.50341796875</v>
      </c>
      <c r="W49" s="44">
        <v>0</v>
      </c>
      <c r="X49" s="45">
        <v>0</v>
      </c>
    </row>
    <row r="50" spans="1:25" x14ac:dyDescent="0.3">
      <c r="A50" s="33" t="s">
        <v>1339</v>
      </c>
      <c r="B50" s="33" t="s">
        <v>1244</v>
      </c>
      <c r="C50" s="33" t="s">
        <v>1340</v>
      </c>
      <c r="D50" s="33" t="s">
        <v>1341</v>
      </c>
      <c r="E50" s="33" t="s">
        <v>1389</v>
      </c>
      <c r="F50" s="24" t="str">
        <f>HYPERLINK("https://mapwv.gov/flood/map/?wkid=102100&amp;x=-8954001.703515263&amp;y=4642635.802809824&amp;l=13&amp;v=2","FT")</f>
        <v>FT</v>
      </c>
      <c r="G50" s="15" t="s">
        <v>40</v>
      </c>
      <c r="H50" s="15" t="s">
        <v>26</v>
      </c>
      <c r="I50" s="2" t="s">
        <v>1424</v>
      </c>
      <c r="J50" s="15" t="s">
        <v>41</v>
      </c>
      <c r="K50" s="31" t="s">
        <v>113</v>
      </c>
      <c r="L50" s="31" t="s">
        <v>28</v>
      </c>
      <c r="M50" s="33" t="s">
        <v>70</v>
      </c>
      <c r="N50" s="3" t="s">
        <v>121</v>
      </c>
      <c r="O50" s="31" t="s">
        <v>123</v>
      </c>
      <c r="P50" s="31" t="s">
        <v>194</v>
      </c>
      <c r="Q50" s="2" t="s">
        <v>31</v>
      </c>
      <c r="R50" s="15" t="s">
        <v>132</v>
      </c>
      <c r="S50" s="42">
        <v>100700</v>
      </c>
      <c r="T50" s="2" t="s">
        <v>46</v>
      </c>
      <c r="U50" s="43">
        <v>0</v>
      </c>
      <c r="V50" s="43">
        <v>-1</v>
      </c>
      <c r="W50" s="44">
        <v>0</v>
      </c>
      <c r="X50" s="45">
        <v>0</v>
      </c>
    </row>
    <row r="51" spans="1:25" x14ac:dyDescent="0.3">
      <c r="A51" s="33" t="s">
        <v>1342</v>
      </c>
      <c r="B51" s="33" t="s">
        <v>1244</v>
      </c>
      <c r="C51" s="33" t="s">
        <v>1245</v>
      </c>
      <c r="D51" s="33" t="s">
        <v>1343</v>
      </c>
      <c r="E51" s="33" t="s">
        <v>1390</v>
      </c>
      <c r="F51" s="24" t="str">
        <f>HYPERLINK("https://mapwv.gov/flood/map/?wkid=102100&amp;x=-8948352.123139959&amp;y=4672174.681983019&amp;l=13&amp;v=2","FT")</f>
        <v>FT</v>
      </c>
      <c r="G51" s="15" t="s">
        <v>33</v>
      </c>
      <c r="H51" s="15" t="s">
        <v>26</v>
      </c>
      <c r="I51" s="2" t="s">
        <v>1425</v>
      </c>
      <c r="J51" s="15" t="s">
        <v>27</v>
      </c>
      <c r="K51" s="31" t="s">
        <v>135</v>
      </c>
      <c r="L51" s="31"/>
      <c r="M51" s="33" t="s">
        <v>43</v>
      </c>
      <c r="N51" s="3" t="s">
        <v>44</v>
      </c>
      <c r="O51" s="31" t="s">
        <v>123</v>
      </c>
      <c r="P51" s="31" t="s">
        <v>530</v>
      </c>
      <c r="Q51" s="2" t="s">
        <v>31</v>
      </c>
      <c r="R51" s="15" t="s">
        <v>132</v>
      </c>
      <c r="S51" s="42">
        <v>100000</v>
      </c>
      <c r="T51" s="2" t="s">
        <v>162</v>
      </c>
      <c r="U51" s="43">
        <v>0.28674316</v>
      </c>
      <c r="V51" s="43">
        <v>-0.7132568359375</v>
      </c>
      <c r="W51" s="44">
        <v>5.8674316406250003E-2</v>
      </c>
      <c r="X51" s="45">
        <v>5867.431640625</v>
      </c>
    </row>
    <row r="52" spans="1:25" x14ac:dyDescent="0.3">
      <c r="A52" s="33" t="s">
        <v>1344</v>
      </c>
      <c r="B52" s="33" t="s">
        <v>1244</v>
      </c>
      <c r="C52" s="33" t="s">
        <v>190</v>
      </c>
      <c r="D52" s="33" t="s">
        <v>1345</v>
      </c>
      <c r="E52" s="33" t="s">
        <v>1391</v>
      </c>
      <c r="F52" s="24" t="str">
        <f>HYPERLINK("https://mapwv.gov/flood/map/?wkid=102100&amp;x=-8944976.098203488&amp;y=4673948.893298333&amp;l=13&amp;v=2","FT")</f>
        <v>FT</v>
      </c>
      <c r="G52" s="15" t="s">
        <v>40</v>
      </c>
      <c r="H52" s="15" t="s">
        <v>26</v>
      </c>
      <c r="I52" s="2"/>
      <c r="J52" s="15" t="s">
        <v>41</v>
      </c>
      <c r="K52" s="31" t="s">
        <v>153</v>
      </c>
      <c r="L52" s="31"/>
      <c r="M52" s="33" t="s">
        <v>43</v>
      </c>
      <c r="N52" s="3" t="s">
        <v>44</v>
      </c>
      <c r="O52" s="31" t="s">
        <v>123</v>
      </c>
      <c r="P52" s="31" t="s">
        <v>1456</v>
      </c>
      <c r="Q52" s="2" t="s">
        <v>31</v>
      </c>
      <c r="R52" s="15" t="s">
        <v>132</v>
      </c>
      <c r="S52" s="42">
        <v>100000</v>
      </c>
      <c r="T52" s="2" t="s">
        <v>162</v>
      </c>
      <c r="U52" s="43">
        <v>0</v>
      </c>
      <c r="V52" s="43">
        <v>-1</v>
      </c>
      <c r="W52" s="44">
        <v>0</v>
      </c>
      <c r="X52" s="45">
        <v>0</v>
      </c>
    </row>
    <row r="53" spans="1:25" x14ac:dyDescent="0.3">
      <c r="A53" s="33" t="s">
        <v>1346</v>
      </c>
      <c r="B53" s="33" t="s">
        <v>1244</v>
      </c>
      <c r="C53" s="33" t="s">
        <v>190</v>
      </c>
      <c r="D53" s="33" t="s">
        <v>1345</v>
      </c>
      <c r="E53" s="33" t="s">
        <v>1392</v>
      </c>
      <c r="F53" s="24" t="str">
        <f>HYPERLINK("https://mapwv.gov/flood/map/?wkid=102100&amp;x=-8944834.682486484&amp;y=4674128.449573889&amp;l=13&amp;v=2","FT")</f>
        <v>FT</v>
      </c>
      <c r="G53" s="15" t="s">
        <v>40</v>
      </c>
      <c r="H53" s="15" t="s">
        <v>26</v>
      </c>
      <c r="I53" s="2"/>
      <c r="J53" s="15" t="s">
        <v>27</v>
      </c>
      <c r="K53" s="31" t="s">
        <v>135</v>
      </c>
      <c r="L53" s="31"/>
      <c r="M53" s="33" t="s">
        <v>43</v>
      </c>
      <c r="N53" s="3" t="s">
        <v>44</v>
      </c>
      <c r="O53" s="31" t="s">
        <v>123</v>
      </c>
      <c r="P53" s="31" t="s">
        <v>1457</v>
      </c>
      <c r="Q53" s="2" t="s">
        <v>31</v>
      </c>
      <c r="R53" s="15" t="s">
        <v>132</v>
      </c>
      <c r="S53" s="42">
        <v>100000</v>
      </c>
      <c r="T53" s="2" t="s">
        <v>162</v>
      </c>
      <c r="U53" s="43">
        <v>0</v>
      </c>
      <c r="V53" s="43">
        <v>-1</v>
      </c>
      <c r="W53" s="44">
        <v>0</v>
      </c>
      <c r="X53" s="45">
        <v>0</v>
      </c>
    </row>
    <row r="55" spans="1:25" x14ac:dyDescent="0.3">
      <c r="A55" s="4" t="s">
        <v>63</v>
      </c>
      <c r="B55" s="4" t="s">
        <v>1</v>
      </c>
      <c r="C55" s="4" t="s">
        <v>64</v>
      </c>
      <c r="D55" s="4" t="s">
        <v>65</v>
      </c>
      <c r="E55" s="4" t="s">
        <v>66</v>
      </c>
    </row>
    <row r="56" spans="1:25" x14ac:dyDescent="0.3">
      <c r="A56" s="4">
        <v>540206</v>
      </c>
      <c r="B56" s="1" t="s">
        <v>1459</v>
      </c>
      <c r="C56" s="4" t="s">
        <v>1242</v>
      </c>
      <c r="D56" s="1" t="s">
        <v>67</v>
      </c>
      <c r="E56" s="4">
        <v>4</v>
      </c>
      <c r="S56" s="46" t="s">
        <v>181</v>
      </c>
    </row>
    <row r="57" spans="1:25" x14ac:dyDescent="0.3">
      <c r="A57" s="33" t="s">
        <v>1251</v>
      </c>
      <c r="B57" s="33" t="s">
        <v>1252</v>
      </c>
      <c r="C57" s="33" t="s">
        <v>1253</v>
      </c>
      <c r="D57" s="33" t="s">
        <v>1254</v>
      </c>
      <c r="E57" s="33" t="s">
        <v>1349</v>
      </c>
      <c r="F57" s="24" t="s">
        <v>24</v>
      </c>
      <c r="G57" s="15" t="s">
        <v>40</v>
      </c>
      <c r="H57" s="15" t="s">
        <v>26</v>
      </c>
      <c r="I57" s="2" t="s">
        <v>71</v>
      </c>
      <c r="J57" s="15" t="s">
        <v>41</v>
      </c>
      <c r="K57" s="31" t="s">
        <v>154</v>
      </c>
      <c r="L57" s="31" t="s">
        <v>40</v>
      </c>
      <c r="M57" s="33" t="s">
        <v>72</v>
      </c>
      <c r="N57" s="3" t="s">
        <v>119</v>
      </c>
      <c r="O57" s="31" t="s">
        <v>123</v>
      </c>
      <c r="P57" s="31" t="s">
        <v>1428</v>
      </c>
      <c r="Q57" s="2" t="s">
        <v>31</v>
      </c>
      <c r="R57" s="15" t="s">
        <v>132</v>
      </c>
      <c r="S57" s="42">
        <v>3559500</v>
      </c>
      <c r="T57" s="2" t="s">
        <v>46</v>
      </c>
      <c r="U57" s="43">
        <v>0</v>
      </c>
      <c r="V57" s="43">
        <v>-1</v>
      </c>
      <c r="W57" s="44">
        <v>0</v>
      </c>
      <c r="X57" s="45">
        <v>0</v>
      </c>
    </row>
    <row r="58" spans="1:25" x14ac:dyDescent="0.3">
      <c r="A58" s="33" t="s">
        <v>1260</v>
      </c>
      <c r="B58" s="33" t="s">
        <v>1252</v>
      </c>
      <c r="C58" s="33" t="s">
        <v>1253</v>
      </c>
      <c r="D58" s="33" t="s">
        <v>1254</v>
      </c>
      <c r="E58" s="33" t="s">
        <v>1352</v>
      </c>
      <c r="F58" s="24" t="s">
        <v>24</v>
      </c>
      <c r="G58" s="15" t="s">
        <v>40</v>
      </c>
      <c r="H58" s="15" t="s">
        <v>26</v>
      </c>
      <c r="I58" s="2" t="s">
        <v>71</v>
      </c>
      <c r="J58" s="15" t="s">
        <v>41</v>
      </c>
      <c r="K58" s="31" t="s">
        <v>154</v>
      </c>
      <c r="L58" s="31" t="s">
        <v>40</v>
      </c>
      <c r="M58" s="33" t="s">
        <v>72</v>
      </c>
      <c r="N58" s="3" t="s">
        <v>119</v>
      </c>
      <c r="O58" s="31" t="s">
        <v>123</v>
      </c>
      <c r="P58" s="31" t="s">
        <v>1430</v>
      </c>
      <c r="Q58" s="2" t="s">
        <v>31</v>
      </c>
      <c r="R58" s="15" t="s">
        <v>132</v>
      </c>
      <c r="S58" s="42">
        <v>777519</v>
      </c>
      <c r="T58" s="2" t="s">
        <v>134</v>
      </c>
      <c r="U58" s="43">
        <v>0</v>
      </c>
      <c r="V58" s="43">
        <v>-1</v>
      </c>
      <c r="W58" s="44">
        <v>0</v>
      </c>
      <c r="X58" s="45">
        <v>0</v>
      </c>
    </row>
    <row r="60" spans="1:25" x14ac:dyDescent="0.3">
      <c r="A60" s="4" t="s">
        <v>63</v>
      </c>
      <c r="B60" s="4" t="s">
        <v>1</v>
      </c>
      <c r="C60" s="4" t="s">
        <v>64</v>
      </c>
      <c r="D60" s="4" t="s">
        <v>65</v>
      </c>
      <c r="E60" s="4" t="s">
        <v>66</v>
      </c>
    </row>
    <row r="61" spans="1:25" x14ac:dyDescent="0.3">
      <c r="A61" s="4">
        <v>540203</v>
      </c>
      <c r="B61" s="1" t="s">
        <v>1460</v>
      </c>
      <c r="C61" s="4" t="s">
        <v>1242</v>
      </c>
      <c r="D61" s="1" t="s">
        <v>68</v>
      </c>
      <c r="E61" s="4">
        <v>4</v>
      </c>
      <c r="S61" s="46" t="s">
        <v>1462</v>
      </c>
    </row>
    <row r="62" spans="1:25" x14ac:dyDescent="0.3">
      <c r="A62" s="33" t="s">
        <v>1243</v>
      </c>
      <c r="B62" s="33" t="s">
        <v>1244</v>
      </c>
      <c r="C62" s="33" t="s">
        <v>1245</v>
      </c>
      <c r="D62" s="33" t="s">
        <v>1246</v>
      </c>
      <c r="E62" s="33" t="s">
        <v>1347</v>
      </c>
      <c r="F62" s="24" t="s">
        <v>24</v>
      </c>
      <c r="G62" s="15" t="s">
        <v>33</v>
      </c>
      <c r="H62" s="15" t="s">
        <v>26</v>
      </c>
      <c r="I62" s="2" t="s">
        <v>1393</v>
      </c>
      <c r="J62" s="15" t="s">
        <v>27</v>
      </c>
      <c r="K62" s="31" t="s">
        <v>90</v>
      </c>
      <c r="L62" s="31" t="s">
        <v>86</v>
      </c>
      <c r="M62" s="33" t="s">
        <v>72</v>
      </c>
      <c r="N62" s="3" t="s">
        <v>119</v>
      </c>
      <c r="O62" s="31" t="s">
        <v>123</v>
      </c>
      <c r="P62" s="31" t="s">
        <v>1426</v>
      </c>
      <c r="Q62" s="2" t="s">
        <v>31</v>
      </c>
      <c r="R62" s="15" t="s">
        <v>132</v>
      </c>
      <c r="S62" s="42">
        <v>9000000</v>
      </c>
      <c r="T62" s="2" t="s">
        <v>73</v>
      </c>
      <c r="U62" s="43">
        <v>0.30346679999999998</v>
      </c>
      <c r="V62" s="43">
        <v>-0.696533203125</v>
      </c>
      <c r="W62" s="44">
        <v>0</v>
      </c>
      <c r="X62" s="45">
        <v>0</v>
      </c>
    </row>
    <row r="63" spans="1:25" x14ac:dyDescent="0.3">
      <c r="A63" s="33" t="s">
        <v>1492</v>
      </c>
      <c r="B63" s="33" t="s">
        <v>1244</v>
      </c>
      <c r="C63" s="33" t="s">
        <v>1253</v>
      </c>
      <c r="D63" s="33" t="s">
        <v>1493</v>
      </c>
      <c r="E63" s="33" t="s">
        <v>1494</v>
      </c>
      <c r="F63" s="24" t="str">
        <f>HYPERLINK("https://mapwv.gov/flood/map/?wkid=102100&amp;x=-8968301.697990583&amp;y=4636266.137101054&amp;l=13&amp;v=2","FT")</f>
        <v>FT</v>
      </c>
      <c r="G63" s="15" t="s">
        <v>33</v>
      </c>
      <c r="H63" s="15" t="s">
        <v>26</v>
      </c>
      <c r="I63" s="2" t="s">
        <v>1495</v>
      </c>
      <c r="J63" s="15" t="s">
        <v>27</v>
      </c>
      <c r="K63" s="31">
        <v>9999</v>
      </c>
      <c r="L63" s="31"/>
      <c r="M63" s="33" t="s">
        <v>60</v>
      </c>
      <c r="N63" s="3" t="s">
        <v>36</v>
      </c>
      <c r="O63" s="31">
        <v>1</v>
      </c>
      <c r="P63" s="31">
        <v>407</v>
      </c>
      <c r="Q63" s="2" t="s">
        <v>31</v>
      </c>
      <c r="R63" s="15" t="s">
        <v>132</v>
      </c>
      <c r="S63" s="42">
        <v>7000000</v>
      </c>
      <c r="T63" s="2" t="s">
        <v>30</v>
      </c>
      <c r="U63" s="43">
        <v>0.52172850000000004</v>
      </c>
      <c r="V63" s="43">
        <v>-0.478271484375</v>
      </c>
      <c r="W63" s="44">
        <v>1.04345703125E-2</v>
      </c>
      <c r="X63" s="45">
        <v>70000</v>
      </c>
      <c r="Y63" s="79" t="s">
        <v>1479</v>
      </c>
    </row>
    <row r="64" spans="1:25" x14ac:dyDescent="0.3">
      <c r="A64" s="33" t="s">
        <v>1255</v>
      </c>
      <c r="B64" s="33" t="s">
        <v>1244</v>
      </c>
      <c r="C64" s="33" t="s">
        <v>1256</v>
      </c>
      <c r="D64" s="33" t="s">
        <v>1257</v>
      </c>
      <c r="E64" s="33" t="s">
        <v>1350</v>
      </c>
      <c r="F64" s="24" t="s">
        <v>24</v>
      </c>
      <c r="G64" s="15" t="s">
        <v>33</v>
      </c>
      <c r="H64" s="15" t="s">
        <v>26</v>
      </c>
      <c r="I64" s="2" t="s">
        <v>1394</v>
      </c>
      <c r="J64" s="15" t="s">
        <v>27</v>
      </c>
      <c r="K64" s="31" t="s">
        <v>90</v>
      </c>
      <c r="L64" s="31" t="s">
        <v>28</v>
      </c>
      <c r="M64" s="33" t="s">
        <v>70</v>
      </c>
      <c r="N64" s="3" t="s">
        <v>121</v>
      </c>
      <c r="O64" s="31" t="s">
        <v>123</v>
      </c>
      <c r="P64" s="31" t="s">
        <v>1429</v>
      </c>
      <c r="Q64" s="2" t="s">
        <v>31</v>
      </c>
      <c r="R64" s="15" t="s">
        <v>132</v>
      </c>
      <c r="S64" s="42">
        <v>2157700</v>
      </c>
      <c r="T64" s="2" t="s">
        <v>46</v>
      </c>
      <c r="U64" s="43">
        <v>4.8369140000000002</v>
      </c>
      <c r="V64" s="43">
        <v>3.8369140625</v>
      </c>
      <c r="W64" s="44">
        <v>0.11836914062499999</v>
      </c>
      <c r="X64" s="45">
        <v>255405.09472656201</v>
      </c>
    </row>
    <row r="65" spans="1:24" x14ac:dyDescent="0.3">
      <c r="A65" s="33" t="s">
        <v>1258</v>
      </c>
      <c r="B65" s="33" t="s">
        <v>1244</v>
      </c>
      <c r="C65" s="33" t="s">
        <v>1256</v>
      </c>
      <c r="D65" s="33" t="s">
        <v>1259</v>
      </c>
      <c r="E65" s="33" t="s">
        <v>1351</v>
      </c>
      <c r="F65" s="24" t="s">
        <v>24</v>
      </c>
      <c r="G65" s="15" t="s">
        <v>33</v>
      </c>
      <c r="H65" s="15" t="s">
        <v>69</v>
      </c>
      <c r="I65" s="2" t="s">
        <v>1394</v>
      </c>
      <c r="J65" s="15" t="s">
        <v>27</v>
      </c>
      <c r="K65" s="31" t="s">
        <v>90</v>
      </c>
      <c r="L65" s="31" t="s">
        <v>28</v>
      </c>
      <c r="M65" s="33" t="s">
        <v>70</v>
      </c>
      <c r="N65" s="3" t="s">
        <v>121</v>
      </c>
      <c r="O65" s="31" t="s">
        <v>123</v>
      </c>
      <c r="P65" s="31" t="s">
        <v>1429</v>
      </c>
      <c r="Q65" s="2" t="s">
        <v>31</v>
      </c>
      <c r="R65" s="15" t="s">
        <v>132</v>
      </c>
      <c r="S65" s="42">
        <v>2157700</v>
      </c>
      <c r="T65" s="2" t="s">
        <v>46</v>
      </c>
      <c r="U65" s="43">
        <v>3.3676758000000002</v>
      </c>
      <c r="V65" s="43">
        <v>2.36767578125</v>
      </c>
      <c r="W65" s="44">
        <v>0.11</v>
      </c>
      <c r="X65" s="45">
        <v>237347</v>
      </c>
    </row>
    <row r="66" spans="1:24" x14ac:dyDescent="0.3">
      <c r="A66" s="33" t="s">
        <v>1263</v>
      </c>
      <c r="B66" s="33" t="s">
        <v>1244</v>
      </c>
      <c r="C66" s="33" t="s">
        <v>1264</v>
      </c>
      <c r="D66" s="33" t="s">
        <v>1265</v>
      </c>
      <c r="E66" s="33" t="s">
        <v>1354</v>
      </c>
      <c r="F66" s="24" t="s">
        <v>24</v>
      </c>
      <c r="G66" s="15" t="s">
        <v>57</v>
      </c>
      <c r="H66" s="15" t="s">
        <v>26</v>
      </c>
      <c r="I66" s="2" t="s">
        <v>1395</v>
      </c>
      <c r="J66" s="15" t="s">
        <v>41</v>
      </c>
      <c r="K66" s="31" t="s">
        <v>153</v>
      </c>
      <c r="L66" s="31" t="s">
        <v>77</v>
      </c>
      <c r="M66" s="33" t="s">
        <v>118</v>
      </c>
      <c r="N66" s="3" t="s">
        <v>122</v>
      </c>
      <c r="O66" s="31" t="s">
        <v>123</v>
      </c>
      <c r="P66" s="31" t="s">
        <v>165</v>
      </c>
      <c r="Q66" s="2" t="s">
        <v>31</v>
      </c>
      <c r="R66" s="15" t="s">
        <v>132</v>
      </c>
      <c r="S66" s="42">
        <v>666060</v>
      </c>
      <c r="T66" s="2" t="s">
        <v>134</v>
      </c>
      <c r="U66" s="43">
        <v>0.54931640000000004</v>
      </c>
      <c r="V66" s="43">
        <v>-0.45068359375</v>
      </c>
      <c r="W66" s="44">
        <v>5.4931640625E-3</v>
      </c>
      <c r="X66" s="45">
        <v>3658.77685546875</v>
      </c>
    </row>
    <row r="67" spans="1:24" x14ac:dyDescent="0.3">
      <c r="A67" s="33" t="s">
        <v>1269</v>
      </c>
      <c r="B67" s="33" t="s">
        <v>1244</v>
      </c>
      <c r="C67" s="33" t="s">
        <v>635</v>
      </c>
      <c r="D67" s="33" t="s">
        <v>1270</v>
      </c>
      <c r="E67" s="33" t="s">
        <v>1356</v>
      </c>
      <c r="F67" s="24" t="s">
        <v>24</v>
      </c>
      <c r="G67" s="15" t="s">
        <v>33</v>
      </c>
      <c r="H67" s="15" t="s">
        <v>26</v>
      </c>
      <c r="I67" s="2"/>
      <c r="J67" s="15" t="s">
        <v>37</v>
      </c>
      <c r="K67" s="31" t="s">
        <v>93</v>
      </c>
      <c r="L67" s="31"/>
      <c r="M67" s="33" t="s">
        <v>60</v>
      </c>
      <c r="N67" s="3" t="s">
        <v>36</v>
      </c>
      <c r="O67" s="31" t="s">
        <v>123</v>
      </c>
      <c r="P67" s="31" t="s">
        <v>1432</v>
      </c>
      <c r="Q67" s="2" t="s">
        <v>31</v>
      </c>
      <c r="R67" s="15" t="s">
        <v>132</v>
      </c>
      <c r="S67" s="42">
        <v>523584</v>
      </c>
      <c r="T67" s="2" t="s">
        <v>134</v>
      </c>
      <c r="U67" s="43">
        <v>5.0999999999999996</v>
      </c>
      <c r="V67" s="43">
        <v>4.0999999046325604</v>
      </c>
      <c r="W67" s="44">
        <v>0.286999993324279</v>
      </c>
      <c r="X67" s="45">
        <v>150268.604504699</v>
      </c>
    </row>
    <row r="68" spans="1:24" x14ac:dyDescent="0.3">
      <c r="A68" s="33" t="s">
        <v>1271</v>
      </c>
      <c r="B68" s="33" t="s">
        <v>1244</v>
      </c>
      <c r="C68" s="33" t="s">
        <v>1249</v>
      </c>
      <c r="D68" s="33" t="s">
        <v>1272</v>
      </c>
      <c r="E68" s="33" t="s">
        <v>1357</v>
      </c>
      <c r="F68" s="24" t="s">
        <v>24</v>
      </c>
      <c r="G68" s="15" t="s">
        <v>33</v>
      </c>
      <c r="H68" s="15" t="s">
        <v>26</v>
      </c>
      <c r="I68" s="2" t="s">
        <v>1397</v>
      </c>
      <c r="J68" s="15" t="s">
        <v>27</v>
      </c>
      <c r="K68" s="31" t="s">
        <v>106</v>
      </c>
      <c r="L68" s="31" t="s">
        <v>28</v>
      </c>
      <c r="M68" s="33" t="s">
        <v>156</v>
      </c>
      <c r="N68" s="3" t="s">
        <v>36</v>
      </c>
      <c r="O68" s="31" t="s">
        <v>124</v>
      </c>
      <c r="P68" s="31" t="s">
        <v>126</v>
      </c>
      <c r="Q68" s="2" t="s">
        <v>31</v>
      </c>
      <c r="R68" s="15" t="s">
        <v>132</v>
      </c>
      <c r="S68" s="42">
        <v>440900</v>
      </c>
      <c r="T68" s="2" t="s">
        <v>46</v>
      </c>
      <c r="U68" s="43">
        <v>0.58386229999999995</v>
      </c>
      <c r="V68" s="43">
        <v>-0.4161376953125</v>
      </c>
      <c r="W68" s="44">
        <v>0</v>
      </c>
      <c r="X68" s="45">
        <v>0</v>
      </c>
    </row>
    <row r="70" spans="1:24" x14ac:dyDescent="0.3">
      <c r="A70" s="4" t="s">
        <v>63</v>
      </c>
      <c r="B70" s="4" t="s">
        <v>1</v>
      </c>
      <c r="C70" s="4" t="s">
        <v>64</v>
      </c>
      <c r="D70" s="4" t="s">
        <v>65</v>
      </c>
      <c r="E70" s="4" t="s">
        <v>66</v>
      </c>
    </row>
    <row r="71" spans="1:24" x14ac:dyDescent="0.3">
      <c r="A71" s="4"/>
      <c r="B71" s="1" t="s">
        <v>1463</v>
      </c>
      <c r="C71" s="4" t="s">
        <v>1242</v>
      </c>
      <c r="D71" s="1" t="s">
        <v>67</v>
      </c>
      <c r="E71" s="4">
        <v>4</v>
      </c>
      <c r="S71" s="46" t="s">
        <v>181</v>
      </c>
    </row>
    <row r="72" spans="1:24" x14ac:dyDescent="0.3">
      <c r="A72" s="33" t="s">
        <v>1247</v>
      </c>
      <c r="B72" s="33" t="s">
        <v>1248</v>
      </c>
      <c r="C72" s="33" t="s">
        <v>1249</v>
      </c>
      <c r="D72" s="33" t="s">
        <v>1250</v>
      </c>
      <c r="E72" s="33" t="s">
        <v>1348</v>
      </c>
      <c r="F72" s="24" t="s">
        <v>24</v>
      </c>
      <c r="G72" s="15" t="s">
        <v>33</v>
      </c>
      <c r="H72" s="15" t="s">
        <v>26</v>
      </c>
      <c r="I72" s="2" t="s">
        <v>71</v>
      </c>
      <c r="J72" s="15" t="s">
        <v>41</v>
      </c>
      <c r="K72" s="31" t="s">
        <v>525</v>
      </c>
      <c r="L72" s="31" t="s">
        <v>40</v>
      </c>
      <c r="M72" s="33" t="s">
        <v>72</v>
      </c>
      <c r="N72" s="3" t="s">
        <v>119</v>
      </c>
      <c r="O72" s="31" t="s">
        <v>124</v>
      </c>
      <c r="P72" s="31" t="s">
        <v>1427</v>
      </c>
      <c r="Q72" s="2" t="s">
        <v>31</v>
      </c>
      <c r="R72" s="15" t="s">
        <v>132</v>
      </c>
      <c r="S72" s="42">
        <v>4413100</v>
      </c>
      <c r="T72" s="2" t="s">
        <v>46</v>
      </c>
      <c r="U72" s="43">
        <v>0</v>
      </c>
      <c r="V72" s="43">
        <v>-1</v>
      </c>
      <c r="W72" s="44">
        <v>0</v>
      </c>
      <c r="X72" s="45">
        <v>0</v>
      </c>
    </row>
    <row r="73" spans="1:24" x14ac:dyDescent="0.3">
      <c r="A73" s="33" t="s">
        <v>1261</v>
      </c>
      <c r="B73" s="33" t="s">
        <v>1248</v>
      </c>
      <c r="C73" s="33" t="s">
        <v>1249</v>
      </c>
      <c r="D73" s="33" t="s">
        <v>1262</v>
      </c>
      <c r="E73" s="33" t="s">
        <v>1353</v>
      </c>
      <c r="F73" s="24" t="s">
        <v>24</v>
      </c>
      <c r="G73" s="15" t="s">
        <v>57</v>
      </c>
      <c r="H73" s="15" t="s">
        <v>26</v>
      </c>
      <c r="I73" s="2" t="s">
        <v>182</v>
      </c>
      <c r="J73" s="15" t="s">
        <v>175</v>
      </c>
      <c r="K73" s="31" t="s">
        <v>149</v>
      </c>
      <c r="L73" s="31" t="s">
        <v>40</v>
      </c>
      <c r="M73" s="33" t="s">
        <v>156</v>
      </c>
      <c r="N73" s="3" t="s">
        <v>36</v>
      </c>
      <c r="O73" s="31" t="s">
        <v>123</v>
      </c>
      <c r="P73" s="31" t="s">
        <v>178</v>
      </c>
      <c r="Q73" s="2" t="s">
        <v>31</v>
      </c>
      <c r="R73" s="15" t="s">
        <v>132</v>
      </c>
      <c r="S73" s="42">
        <v>748200</v>
      </c>
      <c r="T73" s="2" t="s">
        <v>46</v>
      </c>
      <c r="U73" s="43">
        <v>0.73400880000000002</v>
      </c>
      <c r="V73" s="43">
        <v>-0.2659912109375</v>
      </c>
      <c r="W73" s="44">
        <v>0</v>
      </c>
      <c r="X73" s="45">
        <v>0</v>
      </c>
    </row>
    <row r="74" spans="1:24" x14ac:dyDescent="0.3">
      <c r="A74" s="33" t="s">
        <v>1266</v>
      </c>
      <c r="B74" s="33" t="s">
        <v>1248</v>
      </c>
      <c r="C74" s="33" t="s">
        <v>1267</v>
      </c>
      <c r="D74" s="33" t="s">
        <v>1268</v>
      </c>
      <c r="E74" s="33" t="s">
        <v>1355</v>
      </c>
      <c r="F74" s="24" t="s">
        <v>24</v>
      </c>
      <c r="G74" s="15" t="s">
        <v>33</v>
      </c>
      <c r="H74" s="15" t="s">
        <v>69</v>
      </c>
      <c r="I74" s="2" t="s">
        <v>1396</v>
      </c>
      <c r="J74" s="15" t="s">
        <v>27</v>
      </c>
      <c r="K74" s="31" t="s">
        <v>171</v>
      </c>
      <c r="L74" s="31" t="s">
        <v>47</v>
      </c>
      <c r="M74" s="33" t="s">
        <v>50</v>
      </c>
      <c r="N74" s="3" t="s">
        <v>36</v>
      </c>
      <c r="O74" s="31" t="s">
        <v>123</v>
      </c>
      <c r="P74" s="31" t="s">
        <v>1431</v>
      </c>
      <c r="Q74" s="2" t="s">
        <v>31</v>
      </c>
      <c r="R74" s="15" t="s">
        <v>132</v>
      </c>
      <c r="S74" s="42">
        <v>527100</v>
      </c>
      <c r="T74" s="2" t="s">
        <v>46</v>
      </c>
      <c r="U74" s="43">
        <v>0</v>
      </c>
      <c r="V74" s="43">
        <v>-1</v>
      </c>
      <c r="W74" s="44">
        <v>0</v>
      </c>
      <c r="X74" s="45">
        <v>0</v>
      </c>
    </row>
    <row r="75" spans="1:24" x14ac:dyDescent="0.3">
      <c r="A75" s="33" t="s">
        <v>1273</v>
      </c>
      <c r="B75" s="33" t="s">
        <v>1248</v>
      </c>
      <c r="C75" s="33" t="s">
        <v>1267</v>
      </c>
      <c r="D75" s="33" t="s">
        <v>1274</v>
      </c>
      <c r="E75" s="33" t="s">
        <v>1358</v>
      </c>
      <c r="F75" s="24" t="s">
        <v>24</v>
      </c>
      <c r="G75" s="15" t="s">
        <v>33</v>
      </c>
      <c r="H75" s="15" t="s">
        <v>69</v>
      </c>
      <c r="I75" s="2"/>
      <c r="J75" s="15" t="s">
        <v>41</v>
      </c>
      <c r="K75" s="31" t="s">
        <v>94</v>
      </c>
      <c r="L75" s="31" t="s">
        <v>38</v>
      </c>
      <c r="M75" s="33" t="s">
        <v>50</v>
      </c>
      <c r="N75" s="3" t="s">
        <v>36</v>
      </c>
      <c r="O75" s="31" t="s">
        <v>123</v>
      </c>
      <c r="P75" s="31" t="s">
        <v>1433</v>
      </c>
      <c r="Q75" s="2" t="s">
        <v>31</v>
      </c>
      <c r="R75" s="15" t="s">
        <v>132</v>
      </c>
      <c r="S75" s="42">
        <v>349000</v>
      </c>
      <c r="T75" s="2" t="s">
        <v>46</v>
      </c>
      <c r="U75" s="43">
        <v>1</v>
      </c>
      <c r="V75" s="43">
        <v>0</v>
      </c>
      <c r="W75" s="44">
        <v>0.01</v>
      </c>
      <c r="X75" s="45">
        <v>3490</v>
      </c>
    </row>
    <row r="76" spans="1:24" x14ac:dyDescent="0.3">
      <c r="A76" s="33" t="s">
        <v>1275</v>
      </c>
      <c r="B76" s="33" t="s">
        <v>1248</v>
      </c>
      <c r="C76" s="33" t="s">
        <v>1249</v>
      </c>
      <c r="D76" s="33" t="s">
        <v>1276</v>
      </c>
      <c r="E76" s="33" t="s">
        <v>1359</v>
      </c>
      <c r="F76" s="24" t="s">
        <v>24</v>
      </c>
      <c r="G76" s="15" t="s">
        <v>33</v>
      </c>
      <c r="H76" s="15" t="s">
        <v>26</v>
      </c>
      <c r="I76" s="2"/>
      <c r="J76" s="15" t="s">
        <v>41</v>
      </c>
      <c r="K76" s="31" t="s">
        <v>103</v>
      </c>
      <c r="L76" s="31" t="s">
        <v>61</v>
      </c>
      <c r="M76" s="33" t="s">
        <v>76</v>
      </c>
      <c r="N76" s="3" t="s">
        <v>120</v>
      </c>
      <c r="O76" s="31" t="s">
        <v>123</v>
      </c>
      <c r="P76" s="31" t="s">
        <v>529</v>
      </c>
      <c r="Q76" s="2" t="s">
        <v>31</v>
      </c>
      <c r="R76" s="15" t="s">
        <v>132</v>
      </c>
      <c r="S76" s="42">
        <v>275100</v>
      </c>
      <c r="T76" s="2" t="s">
        <v>46</v>
      </c>
      <c r="U76" s="43">
        <v>0</v>
      </c>
      <c r="V76" s="43">
        <v>-1</v>
      </c>
      <c r="W76" s="44">
        <v>0</v>
      </c>
      <c r="X76" s="45">
        <v>0</v>
      </c>
    </row>
    <row r="77" spans="1:24" x14ac:dyDescent="0.3">
      <c r="A77" s="33" t="s">
        <v>1277</v>
      </c>
      <c r="B77" s="33" t="s">
        <v>1248</v>
      </c>
      <c r="C77" s="33" t="s">
        <v>1249</v>
      </c>
      <c r="D77" s="33" t="s">
        <v>1278</v>
      </c>
      <c r="E77" s="33" t="s">
        <v>1360</v>
      </c>
      <c r="F77" s="24" t="s">
        <v>24</v>
      </c>
      <c r="G77" s="15" t="s">
        <v>33</v>
      </c>
      <c r="H77" s="15" t="s">
        <v>26</v>
      </c>
      <c r="I77" s="2" t="s">
        <v>1398</v>
      </c>
      <c r="J77" s="15" t="s">
        <v>41</v>
      </c>
      <c r="K77" s="31" t="s">
        <v>109</v>
      </c>
      <c r="L77" s="31" t="s">
        <v>28</v>
      </c>
      <c r="M77" s="33" t="s">
        <v>60</v>
      </c>
      <c r="N77" s="3" t="s">
        <v>36</v>
      </c>
      <c r="O77" s="31" t="s">
        <v>123</v>
      </c>
      <c r="P77" s="31" t="s">
        <v>129</v>
      </c>
      <c r="Q77" s="2" t="s">
        <v>31</v>
      </c>
      <c r="R77" s="15" t="s">
        <v>132</v>
      </c>
      <c r="S77" s="42">
        <v>245600</v>
      </c>
      <c r="T77" s="2" t="s">
        <v>46</v>
      </c>
      <c r="U77" s="43">
        <v>0</v>
      </c>
      <c r="V77" s="43">
        <v>-1</v>
      </c>
      <c r="W77" s="44">
        <v>0</v>
      </c>
      <c r="X77" s="45">
        <v>0</v>
      </c>
    </row>
    <row r="78" spans="1:24" x14ac:dyDescent="0.3">
      <c r="A78" s="33" t="s">
        <v>1279</v>
      </c>
      <c r="B78" s="33" t="s">
        <v>1248</v>
      </c>
      <c r="C78" s="33" t="s">
        <v>1249</v>
      </c>
      <c r="D78" s="33" t="s">
        <v>1280</v>
      </c>
      <c r="E78" s="33" t="s">
        <v>1361</v>
      </c>
      <c r="F78" s="24" t="s">
        <v>24</v>
      </c>
      <c r="G78" s="15" t="s">
        <v>57</v>
      </c>
      <c r="H78" s="15" t="s">
        <v>26</v>
      </c>
      <c r="I78" s="2" t="s">
        <v>1399</v>
      </c>
      <c r="J78" s="15" t="s">
        <v>41</v>
      </c>
      <c r="K78" s="31" t="s">
        <v>525</v>
      </c>
      <c r="L78" s="31" t="s">
        <v>52</v>
      </c>
      <c r="M78" s="33" t="s">
        <v>75</v>
      </c>
      <c r="N78" s="3" t="s">
        <v>36</v>
      </c>
      <c r="O78" s="31" t="s">
        <v>124</v>
      </c>
      <c r="P78" s="31" t="s">
        <v>1434</v>
      </c>
      <c r="Q78" s="2" t="s">
        <v>31</v>
      </c>
      <c r="R78" s="15" t="s">
        <v>132</v>
      </c>
      <c r="S78" s="42">
        <v>217200</v>
      </c>
      <c r="T78" s="2" t="s">
        <v>46</v>
      </c>
      <c r="U78" s="43">
        <v>2.0744630000000002</v>
      </c>
      <c r="V78" s="43">
        <v>1.074462890625</v>
      </c>
      <c r="W78" s="44">
        <v>5.2233886718749997E-2</v>
      </c>
      <c r="X78" s="45">
        <v>11345.2001953125</v>
      </c>
    </row>
    <row r="79" spans="1:24" x14ac:dyDescent="0.3">
      <c r="A79" s="33" t="s">
        <v>1281</v>
      </c>
      <c r="B79" s="33" t="s">
        <v>1248</v>
      </c>
      <c r="C79" s="33" t="s">
        <v>1249</v>
      </c>
      <c r="D79" s="33" t="s">
        <v>1282</v>
      </c>
      <c r="E79" s="33" t="s">
        <v>1362</v>
      </c>
      <c r="F79" s="24" t="s">
        <v>24</v>
      </c>
      <c r="G79" s="15" t="s">
        <v>33</v>
      </c>
      <c r="H79" s="15" t="s">
        <v>69</v>
      </c>
      <c r="I79" s="2" t="s">
        <v>1400</v>
      </c>
      <c r="J79" s="15" t="s">
        <v>41</v>
      </c>
      <c r="K79" s="31" t="s">
        <v>145</v>
      </c>
      <c r="L79" s="31" t="s">
        <v>56</v>
      </c>
      <c r="M79" s="33" t="s">
        <v>74</v>
      </c>
      <c r="N79" s="3" t="s">
        <v>44</v>
      </c>
      <c r="O79" s="31" t="s">
        <v>124</v>
      </c>
      <c r="P79" s="31" t="s">
        <v>1435</v>
      </c>
      <c r="Q79" s="2" t="s">
        <v>31</v>
      </c>
      <c r="R79" s="15" t="s">
        <v>132</v>
      </c>
      <c r="S79" s="42">
        <v>209200</v>
      </c>
      <c r="T79" s="2" t="s">
        <v>46</v>
      </c>
      <c r="U79" s="43">
        <v>0.30993651999999999</v>
      </c>
      <c r="V79" s="43">
        <v>-0.6900634765625</v>
      </c>
      <c r="W79" s="44">
        <v>0</v>
      </c>
      <c r="X79" s="45">
        <v>0</v>
      </c>
    </row>
    <row r="80" spans="1:24" x14ac:dyDescent="0.3">
      <c r="A80" s="33" t="s">
        <v>1283</v>
      </c>
      <c r="B80" s="33" t="s">
        <v>1248</v>
      </c>
      <c r="C80" s="33" t="s">
        <v>1249</v>
      </c>
      <c r="D80" s="33" t="s">
        <v>1284</v>
      </c>
      <c r="E80" s="33" t="s">
        <v>1363</v>
      </c>
      <c r="F80" s="24" t="s">
        <v>24</v>
      </c>
      <c r="G80" s="15" t="s">
        <v>33</v>
      </c>
      <c r="H80" s="15" t="s">
        <v>26</v>
      </c>
      <c r="I80" s="2" t="s">
        <v>1401</v>
      </c>
      <c r="J80" s="15" t="s">
        <v>41</v>
      </c>
      <c r="K80" s="31" t="s">
        <v>147</v>
      </c>
      <c r="L80" s="31" t="s">
        <v>28</v>
      </c>
      <c r="M80" s="33" t="s">
        <v>60</v>
      </c>
      <c r="N80" s="3" t="s">
        <v>36</v>
      </c>
      <c r="O80" s="31" t="s">
        <v>124</v>
      </c>
      <c r="P80" s="31" t="s">
        <v>1436</v>
      </c>
      <c r="Q80" s="2" t="s">
        <v>31</v>
      </c>
      <c r="R80" s="15" t="s">
        <v>132</v>
      </c>
      <c r="S80" s="42">
        <v>206800</v>
      </c>
      <c r="T80" s="2" t="s">
        <v>46</v>
      </c>
      <c r="U80" s="43">
        <v>0</v>
      </c>
      <c r="V80" s="43">
        <v>-1</v>
      </c>
      <c r="W80" s="44">
        <v>0</v>
      </c>
      <c r="X80" s="45">
        <v>0</v>
      </c>
    </row>
    <row r="81" spans="1:24" x14ac:dyDescent="0.3">
      <c r="A81" s="33" t="s">
        <v>1291</v>
      </c>
      <c r="B81" s="33" t="s">
        <v>1248</v>
      </c>
      <c r="C81" s="33" t="s">
        <v>1249</v>
      </c>
      <c r="D81" s="33" t="s">
        <v>1292</v>
      </c>
      <c r="E81" s="33" t="s">
        <v>1367</v>
      </c>
      <c r="F81" s="24" t="s">
        <v>24</v>
      </c>
      <c r="G81" s="15" t="s">
        <v>33</v>
      </c>
      <c r="H81" s="15" t="s">
        <v>69</v>
      </c>
      <c r="I81" s="2" t="s">
        <v>1405</v>
      </c>
      <c r="J81" s="15" t="s">
        <v>41</v>
      </c>
      <c r="K81" s="31" t="s">
        <v>192</v>
      </c>
      <c r="L81" s="31" t="s">
        <v>52</v>
      </c>
      <c r="M81" s="33" t="s">
        <v>50</v>
      </c>
      <c r="N81" s="3" t="s">
        <v>36</v>
      </c>
      <c r="O81" s="31" t="s">
        <v>124</v>
      </c>
      <c r="P81" s="31" t="s">
        <v>1439</v>
      </c>
      <c r="Q81" s="2" t="s">
        <v>31</v>
      </c>
      <c r="R81" s="15" t="s">
        <v>132</v>
      </c>
      <c r="S81" s="42">
        <v>151800</v>
      </c>
      <c r="T81" s="2" t="s">
        <v>46</v>
      </c>
      <c r="U81" s="43">
        <v>0</v>
      </c>
      <c r="V81" s="43">
        <v>-1</v>
      </c>
      <c r="W81" s="44">
        <v>0</v>
      </c>
      <c r="X81" s="45">
        <v>0</v>
      </c>
    </row>
    <row r="82" spans="1:24" x14ac:dyDescent="0.3">
      <c r="A82" s="33" t="s">
        <v>1303</v>
      </c>
      <c r="B82" s="33" t="s">
        <v>1248</v>
      </c>
      <c r="C82" s="33" t="s">
        <v>1249</v>
      </c>
      <c r="D82" s="33" t="s">
        <v>1304</v>
      </c>
      <c r="E82" s="33" t="s">
        <v>1372</v>
      </c>
      <c r="F82" s="24" t="s">
        <v>24</v>
      </c>
      <c r="G82" s="15" t="s">
        <v>33</v>
      </c>
      <c r="H82" s="15" t="s">
        <v>26</v>
      </c>
      <c r="I82" s="2" t="s">
        <v>1410</v>
      </c>
      <c r="J82" s="15" t="s">
        <v>27</v>
      </c>
      <c r="K82" s="31" t="s">
        <v>151</v>
      </c>
      <c r="L82" s="31" t="s">
        <v>49</v>
      </c>
      <c r="M82" s="33" t="s">
        <v>43</v>
      </c>
      <c r="N82" s="3" t="s">
        <v>44</v>
      </c>
      <c r="O82" s="31" t="s">
        <v>123</v>
      </c>
      <c r="P82" s="31" t="s">
        <v>1443</v>
      </c>
      <c r="Q82" s="2" t="s">
        <v>45</v>
      </c>
      <c r="R82" s="15" t="s">
        <v>133</v>
      </c>
      <c r="S82" s="42">
        <v>128900</v>
      </c>
      <c r="T82" s="2" t="s">
        <v>46</v>
      </c>
      <c r="U82" s="43">
        <v>0</v>
      </c>
      <c r="V82" s="43">
        <v>-4</v>
      </c>
      <c r="W82" s="44">
        <v>0</v>
      </c>
      <c r="X82" s="45">
        <v>0</v>
      </c>
    </row>
    <row r="83" spans="1:24" x14ac:dyDescent="0.3">
      <c r="A83" s="33" t="s">
        <v>1308</v>
      </c>
      <c r="B83" s="33" t="s">
        <v>1248</v>
      </c>
      <c r="C83" s="33" t="s">
        <v>1267</v>
      </c>
      <c r="D83" s="33" t="s">
        <v>1309</v>
      </c>
      <c r="E83" s="33" t="s">
        <v>1374</v>
      </c>
      <c r="F83" s="24" t="s">
        <v>24</v>
      </c>
      <c r="G83" s="15" t="s">
        <v>33</v>
      </c>
      <c r="H83" s="15" t="s">
        <v>26</v>
      </c>
      <c r="I83" s="2"/>
      <c r="J83" s="15" t="s">
        <v>41</v>
      </c>
      <c r="K83" s="31" t="s">
        <v>154</v>
      </c>
      <c r="L83" s="31" t="s">
        <v>28</v>
      </c>
      <c r="M83" s="33" t="s">
        <v>76</v>
      </c>
      <c r="N83" s="3" t="s">
        <v>120</v>
      </c>
      <c r="O83" s="31" t="s">
        <v>124</v>
      </c>
      <c r="P83" s="31" t="s">
        <v>1445</v>
      </c>
      <c r="Q83" s="2" t="s">
        <v>31</v>
      </c>
      <c r="R83" s="15" t="s">
        <v>132</v>
      </c>
      <c r="S83" s="42">
        <v>124200</v>
      </c>
      <c r="T83" s="2" t="s">
        <v>46</v>
      </c>
      <c r="U83" s="43">
        <v>0.14953612999999999</v>
      </c>
      <c r="V83" s="43">
        <v>-0.8504638671875</v>
      </c>
      <c r="W83" s="44">
        <v>0</v>
      </c>
      <c r="X83" s="45">
        <v>0</v>
      </c>
    </row>
    <row r="84" spans="1:24" x14ac:dyDescent="0.3">
      <c r="A84" s="33" t="s">
        <v>1310</v>
      </c>
      <c r="B84" s="33" t="s">
        <v>1248</v>
      </c>
      <c r="C84" s="33" t="s">
        <v>1249</v>
      </c>
      <c r="D84" s="33" t="s">
        <v>1311</v>
      </c>
      <c r="E84" s="33" t="s">
        <v>1375</v>
      </c>
      <c r="F84" s="24" t="s">
        <v>24</v>
      </c>
      <c r="G84" s="15" t="s">
        <v>33</v>
      </c>
      <c r="H84" s="15" t="s">
        <v>69</v>
      </c>
      <c r="I84" s="2" t="s">
        <v>1412</v>
      </c>
      <c r="J84" s="15" t="s">
        <v>41</v>
      </c>
      <c r="K84" s="31" t="s">
        <v>177</v>
      </c>
      <c r="L84" s="31" t="s">
        <v>52</v>
      </c>
      <c r="M84" s="33" t="s">
        <v>50</v>
      </c>
      <c r="N84" s="3" t="s">
        <v>36</v>
      </c>
      <c r="O84" s="31" t="s">
        <v>123</v>
      </c>
      <c r="P84" s="31" t="s">
        <v>161</v>
      </c>
      <c r="Q84" s="2" t="s">
        <v>31</v>
      </c>
      <c r="R84" s="15" t="s">
        <v>132</v>
      </c>
      <c r="S84" s="42">
        <v>124000</v>
      </c>
      <c r="T84" s="2" t="s">
        <v>46</v>
      </c>
      <c r="U84" s="43">
        <v>0</v>
      </c>
      <c r="V84" s="43">
        <v>-1</v>
      </c>
      <c r="W84" s="44">
        <v>0</v>
      </c>
      <c r="X84" s="45">
        <v>0</v>
      </c>
    </row>
    <row r="85" spans="1:24" x14ac:dyDescent="0.3">
      <c r="A85" s="33" t="s">
        <v>1322</v>
      </c>
      <c r="B85" s="33" t="s">
        <v>1248</v>
      </c>
      <c r="C85" s="33" t="s">
        <v>1249</v>
      </c>
      <c r="D85" s="33" t="s">
        <v>1323</v>
      </c>
      <c r="E85" s="33" t="s">
        <v>1381</v>
      </c>
      <c r="F85" s="24" t="s">
        <v>24</v>
      </c>
      <c r="G85" s="15" t="s">
        <v>57</v>
      </c>
      <c r="H85" s="15" t="s">
        <v>26</v>
      </c>
      <c r="I85" s="2"/>
      <c r="J85" s="15" t="s">
        <v>41</v>
      </c>
      <c r="K85" s="31" t="s">
        <v>153</v>
      </c>
      <c r="L85" s="31"/>
      <c r="M85" s="33" t="s">
        <v>60</v>
      </c>
      <c r="N85" s="3" t="s">
        <v>36</v>
      </c>
      <c r="O85" s="31" t="s">
        <v>123</v>
      </c>
      <c r="P85" s="31" t="s">
        <v>1449</v>
      </c>
      <c r="Q85" s="2" t="s">
        <v>31</v>
      </c>
      <c r="R85" s="15" t="s">
        <v>132</v>
      </c>
      <c r="S85" s="42">
        <v>114122</v>
      </c>
      <c r="T85" s="2" t="s">
        <v>134</v>
      </c>
      <c r="U85" s="43">
        <v>1.0513916000000001</v>
      </c>
      <c r="V85" s="43">
        <v>5.13916015625E-2</v>
      </c>
      <c r="W85" s="44">
        <v>2.4625244140624999E-2</v>
      </c>
      <c r="X85" s="45">
        <v>2810.2821118164002</v>
      </c>
    </row>
    <row r="86" spans="1:24" x14ac:dyDescent="0.3">
      <c r="A86" s="33" t="s">
        <v>1333</v>
      </c>
      <c r="B86" s="33" t="s">
        <v>1248</v>
      </c>
      <c r="C86" s="33" t="s">
        <v>1267</v>
      </c>
      <c r="D86" s="33" t="s">
        <v>1334</v>
      </c>
      <c r="E86" s="33" t="s">
        <v>1386</v>
      </c>
      <c r="F86" s="24" t="s">
        <v>24</v>
      </c>
      <c r="G86" s="15" t="s">
        <v>33</v>
      </c>
      <c r="H86" s="15" t="s">
        <v>26</v>
      </c>
      <c r="I86" s="2" t="s">
        <v>1422</v>
      </c>
      <c r="J86" s="15" t="s">
        <v>41</v>
      </c>
      <c r="K86" s="31" t="s">
        <v>141</v>
      </c>
      <c r="L86" s="31" t="s">
        <v>28</v>
      </c>
      <c r="M86" s="33" t="s">
        <v>50</v>
      </c>
      <c r="N86" s="3" t="s">
        <v>36</v>
      </c>
      <c r="O86" s="31" t="s">
        <v>124</v>
      </c>
      <c r="P86" s="31" t="s">
        <v>1454</v>
      </c>
      <c r="Q86" s="2" t="s">
        <v>31</v>
      </c>
      <c r="R86" s="15" t="s">
        <v>132</v>
      </c>
      <c r="S86" s="42">
        <v>103600</v>
      </c>
      <c r="T86" s="2" t="s">
        <v>46</v>
      </c>
      <c r="U86" s="43">
        <v>0</v>
      </c>
      <c r="V86" s="43">
        <v>-1</v>
      </c>
      <c r="W86" s="44">
        <v>0</v>
      </c>
      <c r="X86" s="45">
        <v>0</v>
      </c>
    </row>
  </sheetData>
  <hyperlinks>
    <hyperlink ref="Q3" r:id="rId1" xr:uid="{513177F8-448F-414E-BFA9-B3BE65A0437E}"/>
    <hyperlink ref="M3" r:id="rId2" xr:uid="{BA64B14B-7D20-4BCB-9A19-DFE06E3615BC}"/>
    <hyperlink ref="J3" r:id="rId3" xr:uid="{2420171C-6462-439A-8108-9AE4DDCFB1BE}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FAYETTE</vt:lpstr>
      <vt:lpstr>FAYETTE (NON-RES &gt; 400K)</vt:lpstr>
      <vt:lpstr>GREENBRIER</vt:lpstr>
      <vt:lpstr>GREENBRIER (NON-RES &gt; 400K)</vt:lpstr>
      <vt:lpstr>NICHOLAS</vt:lpstr>
      <vt:lpstr>POCAHONTAS</vt:lpstr>
      <vt:lpstr>WEBSTER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2021-10-21T17:02:08Z</dcterms:modified>
</cp:coreProperties>
</file>