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\VTD\SOS\report\Vote\county-summary\"/>
    </mc:Choice>
  </mc:AlternateContent>
  <bookViews>
    <workbookView xWindow="-120" yWindow="-120" windowWidth="29040" windowHeight="15840"/>
  </bookViews>
  <sheets>
    <sheet name="1 Dec 2023" sheetId="1" r:id="rId1"/>
  </sheets>
  <definedNames>
    <definedName name="_xlnm._FilterDatabase" localSheetId="0" hidden="1">'1 Dec 2023'!$A$7:$AU$7</definedName>
  </definedNames>
  <calcPr calcId="162913"/>
</workbook>
</file>

<file path=xl/calcChain.xml><?xml version="1.0" encoding="utf-8"?>
<calcChain xmlns="http://schemas.openxmlformats.org/spreadsheetml/2006/main">
  <c r="AU62" i="1" l="1"/>
  <c r="AT62" i="1"/>
  <c r="AU61" i="1"/>
  <c r="AT61" i="1"/>
  <c r="AU60" i="1"/>
  <c r="AT60" i="1"/>
  <c r="AU59" i="1"/>
  <c r="AT59" i="1"/>
  <c r="AU58" i="1"/>
  <c r="AT58" i="1"/>
  <c r="AU57" i="1"/>
  <c r="AT57" i="1"/>
  <c r="AU56" i="1"/>
  <c r="AT56" i="1"/>
  <c r="AU55" i="1"/>
  <c r="AT55" i="1"/>
  <c r="AU54" i="1"/>
  <c r="AT54" i="1"/>
  <c r="AU53" i="1"/>
  <c r="AT53" i="1"/>
  <c r="AU52" i="1"/>
  <c r="AT52" i="1"/>
  <c r="AU51" i="1"/>
  <c r="AT51" i="1"/>
  <c r="AU50" i="1"/>
  <c r="AT50" i="1"/>
  <c r="AU49" i="1"/>
  <c r="AT49" i="1"/>
  <c r="AU48" i="1"/>
  <c r="AT48" i="1"/>
  <c r="AU47" i="1"/>
  <c r="AT47" i="1"/>
  <c r="AU46" i="1"/>
  <c r="AT46" i="1"/>
  <c r="AU45" i="1"/>
  <c r="AT45" i="1"/>
  <c r="AU44" i="1"/>
  <c r="AT44" i="1"/>
  <c r="AU43" i="1"/>
  <c r="AT43" i="1"/>
  <c r="AU42" i="1"/>
  <c r="AT42" i="1"/>
  <c r="AU41" i="1"/>
  <c r="AT41" i="1"/>
  <c r="AU40" i="1"/>
  <c r="AT40" i="1"/>
  <c r="AU39" i="1"/>
  <c r="AT39" i="1"/>
  <c r="AU38" i="1"/>
  <c r="AT38" i="1"/>
  <c r="AU37" i="1"/>
  <c r="AT37" i="1"/>
  <c r="AU36" i="1"/>
  <c r="AT36" i="1"/>
  <c r="AU35" i="1"/>
  <c r="AT35" i="1"/>
  <c r="AU34" i="1"/>
  <c r="AT34" i="1"/>
  <c r="AU33" i="1"/>
  <c r="AT33" i="1"/>
  <c r="AU32" i="1"/>
  <c r="AT32" i="1"/>
  <c r="AU31" i="1"/>
  <c r="AT31" i="1"/>
  <c r="AU30" i="1"/>
  <c r="AT30" i="1"/>
  <c r="AU29" i="1"/>
  <c r="AT29" i="1"/>
  <c r="AU28" i="1"/>
  <c r="AT28" i="1"/>
  <c r="AU27" i="1"/>
  <c r="AT27" i="1"/>
  <c r="AU26" i="1"/>
  <c r="AT26" i="1"/>
  <c r="AU25" i="1"/>
  <c r="AT25" i="1"/>
  <c r="AU24" i="1"/>
  <c r="AT24" i="1"/>
  <c r="AU23" i="1"/>
  <c r="AT23" i="1"/>
  <c r="AU22" i="1"/>
  <c r="AT22" i="1"/>
  <c r="AU21" i="1"/>
  <c r="AT21" i="1"/>
  <c r="AU20" i="1"/>
  <c r="AT20" i="1"/>
  <c r="AU19" i="1"/>
  <c r="AT19" i="1"/>
  <c r="AU18" i="1"/>
  <c r="AT18" i="1"/>
  <c r="AU17" i="1"/>
  <c r="AT17" i="1"/>
  <c r="AU16" i="1"/>
  <c r="AT16" i="1"/>
  <c r="AU15" i="1"/>
  <c r="AT15" i="1"/>
  <c r="AU14" i="1"/>
  <c r="AT14" i="1"/>
  <c r="AU13" i="1"/>
  <c r="AT13" i="1"/>
  <c r="AU12" i="1"/>
  <c r="AT12" i="1"/>
  <c r="AU11" i="1"/>
  <c r="AT11" i="1"/>
  <c r="AU10" i="1"/>
  <c r="AT10" i="1"/>
  <c r="AU9" i="1"/>
  <c r="AT9" i="1"/>
  <c r="AU8" i="1"/>
  <c r="AT8" i="1"/>
  <c r="AM62" i="1"/>
  <c r="AL62" i="1"/>
  <c r="AM61" i="1"/>
  <c r="AL61" i="1"/>
  <c r="AM60" i="1"/>
  <c r="AL60" i="1"/>
  <c r="AM59" i="1"/>
  <c r="AL59" i="1"/>
  <c r="AM58" i="1"/>
  <c r="AL58" i="1"/>
  <c r="AM57" i="1"/>
  <c r="AL57" i="1"/>
  <c r="AM56" i="1"/>
  <c r="AL56" i="1"/>
  <c r="AM55" i="1"/>
  <c r="AL55" i="1"/>
  <c r="AM54" i="1"/>
  <c r="AL54" i="1"/>
  <c r="AM53" i="1"/>
  <c r="AL53" i="1"/>
  <c r="AM52" i="1"/>
  <c r="AL52" i="1"/>
  <c r="AM51" i="1"/>
  <c r="AL51" i="1"/>
  <c r="AM50" i="1"/>
  <c r="AL50" i="1"/>
  <c r="AM49" i="1"/>
  <c r="AL49" i="1"/>
  <c r="AM48" i="1"/>
  <c r="AL48" i="1"/>
  <c r="AM47" i="1"/>
  <c r="AL47" i="1"/>
  <c r="AM46" i="1"/>
  <c r="AL46" i="1"/>
  <c r="AM45" i="1"/>
  <c r="AL45" i="1"/>
  <c r="AM44" i="1"/>
  <c r="AL44" i="1"/>
  <c r="AM43" i="1"/>
  <c r="AL43" i="1"/>
  <c r="AM42" i="1"/>
  <c r="AL42" i="1"/>
  <c r="AM41" i="1"/>
  <c r="AL41" i="1"/>
  <c r="AM40" i="1"/>
  <c r="AL40" i="1"/>
  <c r="AM39" i="1"/>
  <c r="AL39" i="1"/>
  <c r="AM38" i="1"/>
  <c r="AL38" i="1"/>
  <c r="AM37" i="1"/>
  <c r="AL37" i="1"/>
  <c r="AM36" i="1"/>
  <c r="AL36" i="1"/>
  <c r="AM35" i="1"/>
  <c r="AL35" i="1"/>
  <c r="AM34" i="1"/>
  <c r="AL34" i="1"/>
  <c r="AM33" i="1"/>
  <c r="AL33" i="1"/>
  <c r="AM32" i="1"/>
  <c r="AL32" i="1"/>
  <c r="AM31" i="1"/>
  <c r="AL31" i="1"/>
  <c r="AM30" i="1"/>
  <c r="AL30" i="1"/>
  <c r="AM29" i="1"/>
  <c r="AL29" i="1"/>
  <c r="AM28" i="1"/>
  <c r="AL28" i="1"/>
  <c r="AM27" i="1"/>
  <c r="AL27" i="1"/>
  <c r="AM26" i="1"/>
  <c r="AL26" i="1"/>
  <c r="AM25" i="1"/>
  <c r="AL25" i="1"/>
  <c r="AM24" i="1"/>
  <c r="AL24" i="1"/>
  <c r="AM23" i="1"/>
  <c r="AL23" i="1"/>
  <c r="AM22" i="1"/>
  <c r="AL22" i="1"/>
  <c r="AM21" i="1"/>
  <c r="AL21" i="1"/>
  <c r="AM20" i="1"/>
  <c r="AL20" i="1"/>
  <c r="AM19" i="1"/>
  <c r="AL19" i="1"/>
  <c r="AM18" i="1"/>
  <c r="AL18" i="1"/>
  <c r="AM17" i="1"/>
  <c r="AL17" i="1"/>
  <c r="AM16" i="1"/>
  <c r="AL16" i="1"/>
  <c r="AM15" i="1"/>
  <c r="AL15" i="1"/>
  <c r="AM14" i="1"/>
  <c r="AL14" i="1"/>
  <c r="AM13" i="1"/>
  <c r="AL13" i="1"/>
  <c r="AM12" i="1"/>
  <c r="AL12" i="1"/>
  <c r="AM11" i="1"/>
  <c r="AL11" i="1"/>
  <c r="AM10" i="1"/>
  <c r="AL10" i="1"/>
  <c r="AM9" i="1"/>
  <c r="AL9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F65" i="1"/>
  <c r="AD65" i="1"/>
  <c r="AC65" i="1"/>
  <c r="AA65" i="1"/>
  <c r="Y65" i="1"/>
  <c r="W65" i="1"/>
  <c r="U65" i="1"/>
  <c r="S65" i="1"/>
  <c r="Q65" i="1"/>
  <c r="O65" i="1"/>
  <c r="M65" i="1"/>
  <c r="K65" i="1"/>
  <c r="I65" i="1"/>
  <c r="G65" i="1"/>
  <c r="F65" i="1"/>
  <c r="E65" i="1"/>
  <c r="D65" i="1"/>
  <c r="C65" i="1"/>
  <c r="B65" i="1"/>
  <c r="AL8" i="1"/>
  <c r="AM8" i="1"/>
  <c r="R65" i="1" l="1"/>
  <c r="P65" i="1"/>
  <c r="AB65" i="1"/>
  <c r="V65" i="1"/>
  <c r="N65" i="1"/>
  <c r="Z65" i="1"/>
  <c r="H65" i="1"/>
  <c r="J65" i="1"/>
  <c r="L65" i="1"/>
  <c r="T65" i="1"/>
  <c r="X65" i="1"/>
  <c r="AE65" i="1"/>
  <c r="AG65" i="1"/>
</calcChain>
</file>

<file path=xl/sharedStrings.xml><?xml version="1.0" encoding="utf-8"?>
<sst xmlns="http://schemas.openxmlformats.org/spreadsheetml/2006/main" count="128" uniqueCount="114">
  <si>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</si>
  <si>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</si>
  <si>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</si>
  <si>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</si>
  <si>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</si>
  <si>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</si>
  <si>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</si>
  <si>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</si>
  <si>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</si>
  <si>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</si>
  <si>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</si>
  <si>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</si>
  <si>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</si>
  <si>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</si>
  <si>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</si>
  <si>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</si>
  <si>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</si>
  <si>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</si>
  <si>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</si>
  <si>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</si>
  <si>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</si>
  <si>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</si>
  <si>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</si>
  <si>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</si>
  <si>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</si>
  <si>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</si>
  <si>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# Total with Zero Mismatch Flag</t>
  </si>
  <si>
    <t>% Total with Zero Mismatch Flag</t>
  </si>
  <si>
    <t>#  Precinct Mismatch or Unlocated</t>
  </si>
  <si>
    <t>% Precinct Mismatch or Unlocated</t>
  </si>
  <si>
    <t>BERKELEY</t>
  </si>
  <si>
    <t>BOONE</t>
  </si>
  <si>
    <t>BRAXTON</t>
  </si>
  <si>
    <t xml:space="preserve">BROOKE </t>
  </si>
  <si>
    <t xml:space="preserve">CABELL </t>
  </si>
  <si>
    <t>CALHOUN</t>
  </si>
  <si>
    <t>CLAY</t>
  </si>
  <si>
    <t>DODDRIDGE</t>
  </si>
  <si>
    <t>FAYETTE</t>
  </si>
  <si>
    <t xml:space="preserve">GILMER 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</si>
  <si>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</si>
  <si>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</si>
  <si>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</si>
  <si>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</si>
  <si>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</si>
  <si>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</si>
  <si>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</si>
  <si>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</si>
  <si>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</si>
  <si>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</si>
  <si>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</si>
  <si>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</si>
  <si>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 xml:space="preserve">MARION </t>
  </si>
  <si>
    <t>MARSHALL</t>
  </si>
  <si>
    <t>MASON</t>
  </si>
  <si>
    <t>MCDOWELL</t>
  </si>
  <si>
    <t xml:space="preserve">MERCER </t>
  </si>
  <si>
    <t>MINERAL</t>
  </si>
  <si>
    <t>MINGO</t>
  </si>
  <si>
    <t>MONONGALIA</t>
  </si>
  <si>
    <t xml:space="preserve">MONROE </t>
  </si>
  <si>
    <t xml:space="preserve">MORGAN </t>
  </si>
  <si>
    <t>NICHOLAS</t>
  </si>
  <si>
    <t>OHIO</t>
  </si>
  <si>
    <t>PENDLETON</t>
  </si>
  <si>
    <t>PLEASANTS</t>
  </si>
  <si>
    <t>POCAHONTAS</t>
  </si>
  <si>
    <t>PRESTON</t>
  </si>
  <si>
    <t xml:space="preserve">PUTNAM </t>
  </si>
  <si>
    <t>RALEIGH</t>
  </si>
  <si>
    <t>RANDOLPH</t>
  </si>
  <si>
    <t>RITCHIE</t>
  </si>
  <si>
    <t>ROANE</t>
  </si>
  <si>
    <t>SUMMERS</t>
  </si>
  <si>
    <t xml:space="preserve">TAYLOR </t>
  </si>
  <si>
    <t xml:space="preserve">TUCKER </t>
  </si>
  <si>
    <t>TYLER</t>
  </si>
  <si>
    <t xml:space="preserve">UPSHUR </t>
  </si>
  <si>
    <t>WAYNE</t>
  </si>
  <si>
    <t>WEBSTER</t>
  </si>
  <si>
    <t xml:space="preserve">WETZEL </t>
  </si>
  <si>
    <t>WIRT</t>
  </si>
  <si>
    <t>WOOD</t>
  </si>
  <si>
    <t>WYOMING</t>
  </si>
  <si>
    <t>SPATIAL AUDIT 11/6/2023 (SVRS-GEO County Summary Report)</t>
  </si>
  <si>
    <t>GRAPHIC</t>
  </si>
  <si>
    <t>Summary Report Date: 11/7/2023</t>
  </si>
  <si>
    <t>Version 4</t>
  </si>
  <si>
    <t>Bottom 10</t>
  </si>
  <si>
    <t>&lt; 87%</t>
  </si>
  <si>
    <t>&gt; 3.1%</t>
  </si>
  <si>
    <t>&gt; 3.8%</t>
  </si>
  <si>
    <t>County Target Threshold</t>
  </si>
  <si>
    <t>&gt; 95%</t>
  </si>
  <si>
    <t>&lt; 1%</t>
  </si>
  <si>
    <t>4/24/2023 Extract</t>
  </si>
  <si>
    <t>Geocoding (Address Matching)</t>
  </si>
  <si>
    <t>Spatial Audit between SVRS Records and GEO-Election Districts (Site and Street Geocodes)</t>
  </si>
  <si>
    <t>County (Site Geocodes Only)</t>
  </si>
  <si>
    <t>Total Mismatch (Site and Street Geocodes)</t>
  </si>
  <si>
    <t>Precincts (All SVRS Records)</t>
  </si>
  <si>
    <t># Precincts Standard-ized</t>
  </si>
  <si>
    <t># Exception Address-Boundary Mismatches</t>
  </si>
  <si>
    <t>% Exception Address-Boundary Mismatches</t>
  </si>
  <si>
    <t># SVRS-GEO change</t>
  </si>
  <si>
    <t>% SVRS-GEO change</t>
  </si>
  <si>
    <t>Statistics</t>
  </si>
  <si>
    <t>statewide %</t>
  </si>
  <si>
    <t>Sum</t>
  </si>
  <si>
    <t>Min</t>
  </si>
  <si>
    <t>Max</t>
  </si>
  <si>
    <t xml:space="preserve">Change between 12/1/2023 and 11/7/2023 </t>
  </si>
  <si>
    <t xml:space="preserve">Change between 4/24/2023 and 12/6/2023 </t>
  </si>
  <si>
    <t>COUNTY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</si>
</sst>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4" fillId="2" borderId="0" xfId="2" applyNumberFormat="1" applyFill="1" applyAlignment="1">
      <alignment horizontal="center"/>
    </xf>
    <xf numFmtId="164" fontId="3" fillId="0" borderId="0" xfId="3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9" fontId="8" fillId="0" borderId="0" xfId="3" applyFont="1" applyAlignment="1">
      <alignment horizontal="center"/>
    </xf>
    <xf numFmtId="9" fontId="3" fillId="0" borderId="0" xfId="3" applyFont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horizontal="center" vertical="center" wrapText="1"/>
    </xf>
    <xf numFmtId="3" fontId="3" fillId="7" borderId="6" xfId="0" applyNumberFormat="1" applyFont="1" applyFill="1" applyBorder="1" applyAlignment="1">
      <alignment horizontal="center" vertical="center" wrapText="1"/>
    </xf>
    <xf numFmtId="3" fontId="3" fillId="8" borderId="4" xfId="0" applyNumberFormat="1" applyFont="1" applyFill="1" applyBorder="1" applyAlignment="1">
      <alignment horizontal="center" vertical="center" wrapText="1"/>
    </xf>
    <xf numFmtId="3" fontId="3" fillId="8" borderId="6" xfId="0" applyNumberFormat="1" applyFont="1" applyFill="1" applyBorder="1" applyAlignment="1">
      <alignment horizontal="center" vertical="center" wrapText="1"/>
    </xf>
    <xf numFmtId="3" fontId="3" fillId="9" borderId="4" xfId="0" applyNumberFormat="1" applyFont="1" applyFill="1" applyBorder="1" applyAlignment="1">
      <alignment horizontal="center" vertical="center" wrapText="1"/>
    </xf>
    <xf numFmtId="3" fontId="3" fillId="9" borderId="6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3" fillId="10" borderId="3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164" fontId="2" fillId="3" borderId="2" xfId="3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164" fontId="3" fillId="3" borderId="2" xfId="3" applyNumberFormat="1" applyFont="1" applyFill="1" applyBorder="1" applyAlignment="1">
      <alignment horizontal="center" vertical="top" wrapText="1"/>
    </xf>
    <xf numFmtId="164" fontId="3" fillId="3" borderId="3" xfId="3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164" fontId="2" fillId="11" borderId="2" xfId="3" applyNumberFormat="1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164" fontId="3" fillId="11" borderId="2" xfId="3" applyNumberFormat="1" applyFont="1" applyFill="1" applyBorder="1" applyAlignment="1">
      <alignment horizontal="center" vertical="top" wrapText="1"/>
    </xf>
    <xf numFmtId="164" fontId="3" fillId="11" borderId="3" xfId="3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164" fontId="3" fillId="5" borderId="10" xfId="3" applyNumberFormat="1" applyFont="1" applyFill="1" applyBorder="1" applyAlignment="1">
      <alignment horizontal="center" vertical="top" wrapText="1"/>
    </xf>
    <xf numFmtId="3" fontId="3" fillId="6" borderId="1" xfId="0" applyNumberFormat="1" applyFont="1" applyFill="1" applyBorder="1" applyAlignment="1">
      <alignment horizontal="center" vertical="top" wrapText="1"/>
    </xf>
    <xf numFmtId="3" fontId="3" fillId="6" borderId="2" xfId="0" applyNumberFormat="1" applyFont="1" applyFill="1" applyBorder="1" applyAlignment="1">
      <alignment horizontal="center" vertical="top" wrapText="1"/>
    </xf>
    <xf numFmtId="164" fontId="3" fillId="6" borderId="3" xfId="3" applyNumberFormat="1" applyFont="1" applyFill="1" applyBorder="1" applyAlignment="1">
      <alignment horizontal="center" vertical="top" wrapText="1"/>
    </xf>
    <xf numFmtId="0" fontId="3" fillId="12" borderId="9" xfId="0" applyFont="1" applyFill="1" applyBorder="1" applyAlignment="1">
      <alignment horizontal="center" vertical="top" wrapText="1"/>
    </xf>
    <xf numFmtId="164" fontId="3" fillId="12" borderId="3" xfId="3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9" borderId="1" xfId="0" applyFont="1" applyFill="1" applyBorder="1" applyAlignment="1">
      <alignment horizontal="center" vertical="top" wrapText="1"/>
    </xf>
    <xf numFmtId="164" fontId="3" fillId="9" borderId="3" xfId="3" applyNumberFormat="1" applyFont="1" applyFill="1" applyBorder="1" applyAlignment="1">
      <alignment horizontal="center" vertical="top" wrapText="1"/>
    </xf>
    <xf numFmtId="0" fontId="3" fillId="13" borderId="11" xfId="0" applyFont="1" applyFill="1" applyBorder="1"/>
    <xf numFmtId="3" fontId="3" fillId="13" borderId="12" xfId="0" applyNumberFormat="1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13" borderId="13" xfId="0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164" fontId="9" fillId="3" borderId="15" xfId="3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9" fontId="3" fillId="3" borderId="15" xfId="3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64" fontId="3" fillId="3" borderId="16" xfId="3" applyNumberFormat="1" applyFont="1" applyFill="1" applyBorder="1" applyAlignment="1">
      <alignment horizontal="center"/>
    </xf>
    <xf numFmtId="3" fontId="3" fillId="4" borderId="17" xfId="0" applyNumberFormat="1" applyFont="1" applyFill="1" applyBorder="1" applyAlignment="1">
      <alignment horizontal="center"/>
    </xf>
    <xf numFmtId="164" fontId="9" fillId="4" borderId="15" xfId="3" applyNumberFormat="1" applyFont="1" applyFill="1" applyBorder="1" applyAlignment="1">
      <alignment horizontal="center"/>
    </xf>
    <xf numFmtId="3" fontId="3" fillId="4" borderId="15" xfId="0" applyNumberFormat="1" applyFont="1" applyFill="1" applyBorder="1" applyAlignment="1">
      <alignment horizontal="center"/>
    </xf>
    <xf numFmtId="9" fontId="3" fillId="4" borderId="15" xfId="3" applyFont="1" applyFill="1" applyBorder="1" applyAlignment="1">
      <alignment horizontal="center"/>
    </xf>
    <xf numFmtId="164" fontId="3" fillId="4" borderId="15" xfId="3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164" fontId="3" fillId="4" borderId="16" xfId="3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164" fontId="3" fillId="5" borderId="18" xfId="3" applyNumberFormat="1" applyFont="1" applyFill="1" applyBorder="1" applyAlignment="1">
      <alignment horizontal="center"/>
    </xf>
    <xf numFmtId="3" fontId="10" fillId="6" borderId="17" xfId="3" applyNumberFormat="1" applyFont="1" applyFill="1" applyBorder="1" applyAlignment="1">
      <alignment horizontal="center"/>
    </xf>
    <xf numFmtId="3" fontId="3" fillId="6" borderId="15" xfId="0" applyNumberFormat="1" applyFont="1" applyFill="1" applyBorder="1" applyAlignment="1">
      <alignment horizontal="center"/>
    </xf>
    <xf numFmtId="164" fontId="3" fillId="6" borderId="16" xfId="3" applyNumberFormat="1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164" fontId="2" fillId="12" borderId="16" xfId="3" applyNumberFormat="1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164" fontId="3" fillId="9" borderId="13" xfId="3" applyNumberFormat="1" applyFont="1" applyFill="1" applyBorder="1" applyAlignment="1">
      <alignment horizontal="center"/>
    </xf>
    <xf numFmtId="164" fontId="2" fillId="5" borderId="16" xfId="1" applyNumberFormat="1" applyFont="1" applyFill="1" applyBorder="1" applyAlignment="1">
      <alignment horizontal="center"/>
    </xf>
    <xf numFmtId="0" fontId="11" fillId="0" borderId="0" xfId="0" applyFont="1"/>
    <xf numFmtId="3" fontId="3" fillId="0" borderId="0" xfId="0" applyNumberFormat="1" applyFont="1"/>
    <xf numFmtId="164" fontId="3" fillId="0" borderId="0" xfId="0" applyNumberFormat="1" applyFont="1" applyAlignment="1">
      <alignment horizontal="center"/>
    </xf>
    <xf numFmtId="3" fontId="12" fillId="13" borderId="15" xfId="0" applyNumberFormat="1" applyFont="1" applyFill="1" applyBorder="1"/>
    <xf numFmtId="3" fontId="13" fillId="13" borderId="15" xfId="0" applyNumberFormat="1" applyFont="1" applyFill="1" applyBorder="1" applyAlignment="1">
      <alignment horizontal="center"/>
    </xf>
    <xf numFmtId="3" fontId="14" fillId="13" borderId="1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164" fontId="14" fillId="3" borderId="15" xfId="3" applyNumberFormat="1" applyFont="1" applyFill="1" applyBorder="1" applyAlignment="1">
      <alignment horizontal="center"/>
    </xf>
    <xf numFmtId="9" fontId="14" fillId="3" borderId="15" xfId="3" applyFont="1" applyFill="1" applyBorder="1" applyAlignment="1">
      <alignment horizontal="center"/>
    </xf>
    <xf numFmtId="3" fontId="13" fillId="4" borderId="15" xfId="0" applyNumberFormat="1" applyFont="1" applyFill="1" applyBorder="1" applyAlignment="1">
      <alignment horizontal="center"/>
    </xf>
    <xf numFmtId="164" fontId="14" fillId="4" borderId="15" xfId="3" applyNumberFormat="1" applyFont="1" applyFill="1" applyBorder="1" applyAlignment="1">
      <alignment horizontal="center"/>
    </xf>
    <xf numFmtId="3" fontId="13" fillId="5" borderId="15" xfId="0" applyNumberFormat="1" applyFont="1" applyFill="1" applyBorder="1" applyAlignment="1">
      <alignment horizontal="center"/>
    </xf>
    <xf numFmtId="164" fontId="14" fillId="5" borderId="15" xfId="3" applyNumberFormat="1" applyFont="1" applyFill="1" applyBorder="1" applyAlignment="1">
      <alignment horizontal="center"/>
    </xf>
    <xf numFmtId="3" fontId="13" fillId="6" borderId="15" xfId="0" applyNumberFormat="1" applyFont="1" applyFill="1" applyBorder="1" applyAlignment="1">
      <alignment horizontal="center"/>
    </xf>
    <xf numFmtId="164" fontId="14" fillId="6" borderId="15" xfId="3" applyNumberFormat="1" applyFont="1" applyFill="1" applyBorder="1" applyAlignment="1">
      <alignment horizontal="center"/>
    </xf>
    <xf numFmtId="3" fontId="13" fillId="12" borderId="15" xfId="0" applyNumberFormat="1" applyFont="1" applyFill="1" applyBorder="1" applyAlignment="1">
      <alignment horizontal="center"/>
    </xf>
    <xf numFmtId="164" fontId="14" fillId="12" borderId="15" xfId="3" applyNumberFormat="1" applyFont="1" applyFill="1" applyBorder="1" applyAlignment="1">
      <alignment horizontal="center"/>
    </xf>
    <xf numFmtId="0" fontId="12" fillId="13" borderId="15" xfId="0" applyFont="1" applyFill="1" applyBorder="1"/>
    <xf numFmtId="164" fontId="13" fillId="3" borderId="15" xfId="0" applyNumberFormat="1" applyFont="1" applyFill="1" applyBorder="1" applyAlignment="1">
      <alignment horizontal="center"/>
    </xf>
    <xf numFmtId="9" fontId="13" fillId="3" borderId="15" xfId="0" applyNumberFormat="1" applyFont="1" applyFill="1" applyBorder="1" applyAlignment="1">
      <alignment horizontal="center"/>
    </xf>
    <xf numFmtId="9" fontId="13" fillId="4" borderId="15" xfId="3" applyFont="1" applyFill="1" applyBorder="1" applyAlignment="1">
      <alignment horizontal="center"/>
    </xf>
    <xf numFmtId="164" fontId="13" fillId="4" borderId="15" xfId="3" applyNumberFormat="1" applyFont="1" applyFill="1" applyBorder="1" applyAlignment="1">
      <alignment horizontal="center"/>
    </xf>
    <xf numFmtId="9" fontId="13" fillId="5" borderId="15" xfId="3" applyFont="1" applyFill="1" applyBorder="1" applyAlignment="1">
      <alignment horizontal="center"/>
    </xf>
    <xf numFmtId="164" fontId="13" fillId="6" borderId="15" xfId="3" applyNumberFormat="1" applyFont="1" applyFill="1" applyBorder="1" applyAlignment="1">
      <alignment horizontal="center"/>
    </xf>
    <xf numFmtId="164" fontId="13" fillId="12" borderId="15" xfId="3" applyNumberFormat="1" applyFont="1" applyFill="1" applyBorder="1" applyAlignment="1">
      <alignment horizontal="center"/>
    </xf>
    <xf numFmtId="164" fontId="2" fillId="8" borderId="16" xfId="3" applyNumberFormat="1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164" fontId="2" fillId="8" borderId="20" xfId="3" applyNumberFormat="1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164" fontId="2" fillId="8" borderId="13" xfId="3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top" wrapText="1"/>
    </xf>
    <xf numFmtId="164" fontId="3" fillId="8" borderId="3" xfId="3" applyNumberFormat="1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/>
    </xf>
    <xf numFmtId="164" fontId="2" fillId="5" borderId="20" xfId="1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top" wrapText="1"/>
    </xf>
    <xf numFmtId="164" fontId="3" fillId="3" borderId="8" xfId="3" applyNumberFormat="1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/>
    </xf>
    <xf numFmtId="9" fontId="3" fillId="3" borderId="22" xfId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9" fontId="3" fillId="3" borderId="16" xfId="1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9" fontId="3" fillId="3" borderId="20" xfId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164" fontId="2" fillId="5" borderId="13" xfId="1" applyNumberFormat="1" applyFont="1" applyFill="1" applyBorder="1" applyAlignment="1">
      <alignment horizontal="center"/>
    </xf>
    <xf numFmtId="164" fontId="3" fillId="5" borderId="3" xfId="3" applyNumberFormat="1" applyFont="1" applyFill="1" applyBorder="1" applyAlignment="1">
      <alignment horizontal="center" vertical="top" wrapText="1"/>
    </xf>
  </cellXfs>
  <cellStyles count="4">
    <cellStyle name="Hyperlink" xfId="2" builtinId="8"/>
    <cellStyle name="Normal" xfId="0" builtinId="0"/>
    <cellStyle name="Percent" xfId="1" builtinId="5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5" x14ac:dyDescent="0.25"/>
  <cols>
    <col min="1" max="1" width="13.28515625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5" max="35" width="9.42578125" bestFit="1" customWidth="1"/>
  </cols>
  <sheetData>
    <row r="1" spans="1:47" x14ac:dyDescent="0.25">
      <c r="A1" s="2" t="s">
        <v>84</v>
      </c>
      <c r="B1" s="3"/>
      <c r="C1" s="4"/>
      <c r="D1" s="4"/>
      <c r="E1" s="4"/>
      <c r="F1" s="4"/>
      <c r="G1" s="4"/>
      <c r="H1" s="5" t="s">
        <v>85</v>
      </c>
      <c r="I1" s="6"/>
      <c r="J1" s="4"/>
      <c r="K1" s="6"/>
      <c r="L1" s="4"/>
      <c r="M1" s="6"/>
      <c r="N1" s="4"/>
      <c r="O1" s="6"/>
      <c r="P1" s="4"/>
      <c r="R1" s="4"/>
      <c r="S1" s="6"/>
      <c r="T1" s="4"/>
      <c r="U1" s="6"/>
      <c r="V1" s="4"/>
      <c r="W1" s="6"/>
      <c r="X1" s="4"/>
      <c r="Y1" s="6"/>
      <c r="Z1" s="4"/>
      <c r="AA1" s="6"/>
      <c r="AB1" s="7"/>
      <c r="AC1" s="4"/>
      <c r="AD1" s="4"/>
      <c r="AE1" s="7"/>
      <c r="AF1" s="6"/>
      <c r="AG1" s="5" t="s">
        <v>85</v>
      </c>
      <c r="AI1" s="8"/>
      <c r="AJ1" s="8"/>
      <c r="AL1" s="8"/>
      <c r="AM1" s="4"/>
      <c r="AN1" s="6"/>
    </row>
    <row r="2" spans="1:47" x14ac:dyDescent="0.25">
      <c r="A2" s="9" t="s">
        <v>86</v>
      </c>
      <c r="B2" s="10"/>
      <c r="C2" s="4"/>
      <c r="D2" s="4"/>
      <c r="E2" s="4"/>
      <c r="F2" s="4"/>
      <c r="G2" s="4"/>
      <c r="H2" s="4"/>
      <c r="I2" s="6"/>
      <c r="J2" s="4"/>
      <c r="K2" s="6"/>
      <c r="L2" s="4"/>
      <c r="M2" s="6"/>
      <c r="N2" s="4"/>
      <c r="O2" s="6"/>
      <c r="P2" s="4"/>
      <c r="Q2" s="6"/>
      <c r="R2" s="4"/>
      <c r="S2" s="6"/>
      <c r="T2" s="4"/>
      <c r="U2" s="6"/>
      <c r="V2" s="4"/>
      <c r="W2" s="6"/>
      <c r="X2" s="4"/>
      <c r="Y2" s="6"/>
      <c r="Z2" s="4"/>
      <c r="AA2" s="6"/>
      <c r="AB2" s="7"/>
      <c r="AC2" s="4"/>
      <c r="AD2" s="4"/>
      <c r="AE2" s="7"/>
      <c r="AF2" s="6"/>
      <c r="AG2" s="4"/>
      <c r="AH2" s="4"/>
      <c r="AI2" s="8"/>
      <c r="AJ2" s="8"/>
      <c r="AL2" s="8"/>
      <c r="AM2" s="4"/>
      <c r="AN2" s="6"/>
    </row>
    <row r="3" spans="1:47" x14ac:dyDescent="0.25">
      <c r="A3" s="9" t="s">
        <v>87</v>
      </c>
      <c r="B3" s="10"/>
      <c r="C3" s="4"/>
      <c r="D3" s="4"/>
      <c r="E3" s="4"/>
      <c r="F3" s="4"/>
      <c r="G3" s="4"/>
      <c r="H3" s="4"/>
      <c r="I3" s="6"/>
      <c r="J3" s="4"/>
      <c r="K3" s="6"/>
      <c r="L3" s="4"/>
      <c r="M3" s="6"/>
      <c r="N3" s="4"/>
      <c r="O3" s="6"/>
      <c r="P3" s="4"/>
      <c r="Q3" s="6"/>
      <c r="R3" s="4"/>
      <c r="S3" s="6"/>
      <c r="T3" s="4"/>
      <c r="U3" s="6"/>
      <c r="V3" s="4"/>
      <c r="W3" s="6"/>
      <c r="X3" s="4"/>
      <c r="Y3" s="6"/>
      <c r="Z3" s="4"/>
      <c r="AA3" s="6"/>
      <c r="AB3" s="7"/>
      <c r="AC3" s="4"/>
      <c r="AD3" s="4"/>
      <c r="AE3" s="7"/>
      <c r="AF3" s="6"/>
      <c r="AG3" s="4"/>
      <c r="AH3" s="4"/>
      <c r="AI3" s="8"/>
      <c r="AJ3" s="8"/>
      <c r="AL3" s="8"/>
      <c r="AM3" s="4"/>
      <c r="AN3" s="6"/>
    </row>
    <row r="4" spans="1:47" x14ac:dyDescent="0.25">
      <c r="A4" s="10"/>
      <c r="B4" s="4"/>
      <c r="C4" s="4"/>
      <c r="D4" s="4"/>
      <c r="E4" s="11" t="s">
        <v>88</v>
      </c>
      <c r="F4" s="4"/>
      <c r="G4" s="4"/>
      <c r="H4" s="12" t="s">
        <v>89</v>
      </c>
      <c r="I4" s="4"/>
      <c r="J4" s="6"/>
      <c r="K4" s="4"/>
      <c r="L4" s="6"/>
      <c r="M4" s="4"/>
      <c r="N4" s="6"/>
      <c r="O4" s="4"/>
      <c r="P4" s="12" t="s">
        <v>90</v>
      </c>
      <c r="Q4" s="4"/>
      <c r="R4" s="6"/>
      <c r="S4" s="4"/>
      <c r="T4" s="6"/>
      <c r="U4" s="4"/>
      <c r="V4" s="6"/>
      <c r="W4" s="4"/>
      <c r="X4" s="6"/>
      <c r="Y4" s="4"/>
      <c r="Z4" s="6"/>
      <c r="AA4" s="4"/>
      <c r="AB4" s="6"/>
      <c r="AC4" s="7"/>
      <c r="AD4" s="7"/>
      <c r="AE4" s="6"/>
      <c r="AF4" s="4"/>
      <c r="AG4" s="12" t="s">
        <v>91</v>
      </c>
      <c r="AH4" s="8"/>
      <c r="AI4" s="8"/>
      <c r="AJ4" s="8"/>
      <c r="AK4" s="8"/>
      <c r="AL4" s="4"/>
      <c r="AM4" s="6"/>
      <c r="AN4" s="8"/>
      <c r="AT4" t="s">
        <v>113</v>
      </c>
    </row>
    <row r="5" spans="1:47" ht="15.75" thickBot="1" x14ac:dyDescent="0.3">
      <c r="A5" s="13"/>
      <c r="B5" s="7"/>
      <c r="C5" s="4"/>
      <c r="D5" s="4"/>
      <c r="E5" s="14" t="s">
        <v>92</v>
      </c>
      <c r="F5" s="15"/>
      <c r="G5" s="16"/>
      <c r="H5" s="17" t="s">
        <v>93</v>
      </c>
      <c r="I5" s="15"/>
      <c r="J5" s="18"/>
      <c r="K5" s="15"/>
      <c r="L5" s="18"/>
      <c r="M5" s="4"/>
      <c r="N5" s="6"/>
      <c r="O5" s="18"/>
      <c r="P5" s="17" t="s">
        <v>94</v>
      </c>
      <c r="Q5" s="18"/>
      <c r="R5" s="18" t="s">
        <v>94</v>
      </c>
      <c r="S5" s="19"/>
      <c r="T5" s="19"/>
      <c r="U5" s="19"/>
      <c r="V5" s="19"/>
      <c r="W5" s="19"/>
      <c r="X5" s="6"/>
      <c r="Y5" s="19"/>
      <c r="Z5" s="19"/>
      <c r="AA5" s="19"/>
      <c r="AB5" s="19"/>
      <c r="AC5" s="20"/>
      <c r="AD5" s="7"/>
      <c r="AE5" s="6"/>
      <c r="AF5" s="9">
        <v>45261</v>
      </c>
      <c r="AG5" s="4" t="s">
        <v>94</v>
      </c>
      <c r="AH5" s="8"/>
      <c r="AI5" s="9">
        <v>45237</v>
      </c>
      <c r="AJ5" s="8"/>
      <c r="AK5" s="8"/>
      <c r="AL5" s="13" t="s">
        <v>111</v>
      </c>
      <c r="AM5" s="6"/>
      <c r="AN5" s="8"/>
      <c r="AQ5" t="s">
        <v>95</v>
      </c>
      <c r="AT5" s="13" t="s">
        <v>112</v>
      </c>
    </row>
    <row r="6" spans="1:47" ht="27.75" customHeight="1" thickBot="1" x14ac:dyDescent="0.3">
      <c r="A6" s="13"/>
      <c r="B6" s="7"/>
      <c r="C6" s="4"/>
      <c r="D6" s="4"/>
      <c r="E6" s="4"/>
      <c r="F6" s="4"/>
      <c r="G6" s="21" t="s">
        <v>96</v>
      </c>
      <c r="H6" s="22"/>
      <c r="I6" s="22"/>
      <c r="J6" s="22"/>
      <c r="K6" s="22"/>
      <c r="L6" s="22"/>
      <c r="M6" s="22"/>
      <c r="N6" s="23"/>
      <c r="O6" s="24" t="s">
        <v>97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6"/>
      <c r="AA6" s="27" t="s">
        <v>98</v>
      </c>
      <c r="AB6" s="28"/>
      <c r="AC6" s="29" t="s">
        <v>99</v>
      </c>
      <c r="AD6" s="30"/>
      <c r="AE6" s="31"/>
      <c r="AF6" s="32" t="s">
        <v>100</v>
      </c>
      <c r="AG6" s="33"/>
      <c r="AH6" s="8"/>
      <c r="AI6" s="34" t="s">
        <v>100</v>
      </c>
      <c r="AJ6" s="35"/>
      <c r="AK6" s="8"/>
      <c r="AL6" s="36" t="s">
        <v>100</v>
      </c>
      <c r="AM6" s="37"/>
      <c r="AN6" s="8"/>
      <c r="AQ6" s="38" t="s">
        <v>100</v>
      </c>
      <c r="AR6" s="39"/>
      <c r="AS6" s="8"/>
      <c r="AT6" s="40" t="s">
        <v>100</v>
      </c>
      <c r="AU6" s="41"/>
    </row>
    <row r="7" spans="1:47" ht="64.5" thickBot="1" x14ac:dyDescent="0.3">
      <c r="A7" s="42" t="s">
        <v>0</v>
      </c>
      <c r="B7" s="43" t="s">
        <v>1</v>
      </c>
      <c r="C7" s="43" t="s">
        <v>2</v>
      </c>
      <c r="D7" s="43" t="s">
        <v>101</v>
      </c>
      <c r="E7" s="43" t="s">
        <v>3</v>
      </c>
      <c r="F7" s="44" t="s">
        <v>4</v>
      </c>
      <c r="G7" s="45" t="s">
        <v>5</v>
      </c>
      <c r="H7" s="46" t="s">
        <v>6</v>
      </c>
      <c r="I7" s="47" t="s">
        <v>7</v>
      </c>
      <c r="J7" s="48" t="s">
        <v>8</v>
      </c>
      <c r="K7" s="47" t="s">
        <v>9</v>
      </c>
      <c r="L7" s="48" t="s">
        <v>10</v>
      </c>
      <c r="M7" s="47" t="s">
        <v>102</v>
      </c>
      <c r="N7" s="49" t="s">
        <v>103</v>
      </c>
      <c r="O7" s="50" t="s">
        <v>11</v>
      </c>
      <c r="P7" s="51" t="s">
        <v>12</v>
      </c>
      <c r="Q7" s="52" t="s">
        <v>13</v>
      </c>
      <c r="R7" s="53" t="s">
        <v>14</v>
      </c>
      <c r="S7" s="52" t="s">
        <v>15</v>
      </c>
      <c r="T7" s="53" t="s">
        <v>16</v>
      </c>
      <c r="U7" s="52" t="s">
        <v>17</v>
      </c>
      <c r="V7" s="53" t="s">
        <v>18</v>
      </c>
      <c r="W7" s="52" t="s">
        <v>19</v>
      </c>
      <c r="X7" s="53" t="s">
        <v>20</v>
      </c>
      <c r="Y7" s="52" t="s">
        <v>21</v>
      </c>
      <c r="Z7" s="54" t="s">
        <v>22</v>
      </c>
      <c r="AA7" s="55" t="s">
        <v>23</v>
      </c>
      <c r="AB7" s="56" t="s">
        <v>24</v>
      </c>
      <c r="AC7" s="57" t="s">
        <v>25</v>
      </c>
      <c r="AD7" s="58" t="s">
        <v>26</v>
      </c>
      <c r="AE7" s="59" t="s">
        <v>27</v>
      </c>
      <c r="AF7" s="60" t="s">
        <v>28</v>
      </c>
      <c r="AG7" s="61" t="s">
        <v>29</v>
      </c>
      <c r="AH7" s="62"/>
      <c r="AI7" s="123" t="s">
        <v>28</v>
      </c>
      <c r="AJ7" s="124" t="s">
        <v>29</v>
      </c>
      <c r="AK7" s="8"/>
      <c r="AL7" s="63" t="s">
        <v>104</v>
      </c>
      <c r="AM7" s="64" t="s">
        <v>105</v>
      </c>
      <c r="AN7" s="62"/>
      <c r="AQ7" s="55" t="s">
        <v>28</v>
      </c>
      <c r="AR7" s="137" t="s">
        <v>29</v>
      </c>
      <c r="AS7" s="8"/>
      <c r="AT7" s="127" t="s">
        <v>104</v>
      </c>
      <c r="AU7" s="128" t="s">
        <v>105</v>
      </c>
    </row>
    <row r="8" spans="1:47" x14ac:dyDescent="0.25">
      <c r="A8" s="65" t="s">
        <v>30</v>
      </c>
      <c r="B8" s="66">
        <v>89422</v>
      </c>
      <c r="C8" s="67">
        <v>80</v>
      </c>
      <c r="D8" s="67">
        <v>0</v>
      </c>
      <c r="E8" s="67">
        <v>74</v>
      </c>
      <c r="F8" s="68">
        <v>6</v>
      </c>
      <c r="G8" s="69">
        <v>88775</v>
      </c>
      <c r="H8" s="70">
        <v>0.99299999999999999</v>
      </c>
      <c r="I8" s="71">
        <v>630</v>
      </c>
      <c r="J8" s="72">
        <v>7.0000000000000001E-3</v>
      </c>
      <c r="K8" s="73">
        <v>12</v>
      </c>
      <c r="L8" s="72">
        <v>0</v>
      </c>
      <c r="M8" s="73">
        <v>5</v>
      </c>
      <c r="N8" s="74">
        <v>0</v>
      </c>
      <c r="O8" s="75">
        <v>24</v>
      </c>
      <c r="P8" s="76">
        <v>0</v>
      </c>
      <c r="Q8" s="77">
        <v>24</v>
      </c>
      <c r="R8" s="78">
        <v>0</v>
      </c>
      <c r="S8" s="77">
        <v>17</v>
      </c>
      <c r="T8" s="78">
        <v>0</v>
      </c>
      <c r="U8" s="77">
        <v>1566</v>
      </c>
      <c r="V8" s="78">
        <v>1.7999999999999999E-2</v>
      </c>
      <c r="W8" s="77">
        <v>10</v>
      </c>
      <c r="X8" s="79">
        <v>0</v>
      </c>
      <c r="Y8" s="80">
        <v>8</v>
      </c>
      <c r="Z8" s="81">
        <v>0</v>
      </c>
      <c r="AA8" s="82">
        <v>0</v>
      </c>
      <c r="AB8" s="83">
        <v>0</v>
      </c>
      <c r="AC8" s="84">
        <v>1625</v>
      </c>
      <c r="AD8" s="85">
        <v>87841</v>
      </c>
      <c r="AE8" s="86">
        <v>0.98199999999999998</v>
      </c>
      <c r="AF8" s="87">
        <v>36</v>
      </c>
      <c r="AG8" s="88">
        <v>0</v>
      </c>
      <c r="AI8" s="121">
        <v>67</v>
      </c>
      <c r="AJ8" s="122">
        <v>7.0000000000000001E-3</v>
      </c>
      <c r="AL8" s="89">
        <f xml:space="preserve"> AF8-AI8</f>
        <v>-31</v>
      </c>
      <c r="AM8" s="90">
        <f xml:space="preserve"> AG8-AJ8</f>
        <v>-7.0000000000000001E-3</v>
      </c>
      <c r="AQ8" s="135">
        <v>131</v>
      </c>
      <c r="AR8" s="136">
        <v>1.4E-2</v>
      </c>
      <c r="AT8" s="129">
        <f xml:space="preserve"> AF8 - AQ8</f>
        <v>-95</v>
      </c>
      <c r="AU8" s="130">
        <f xml:space="preserve"> AG8 - AR8</f>
        <v>-1.4E-2</v>
      </c>
    </row>
    <row r="9" spans="1:47" x14ac:dyDescent="0.25">
      <c r="A9" s="65" t="s">
        <v>30</v>
      </c>
      <c r="B9" s="66">
        <v>90042</v>
      </c>
      <c r="C9" s="67">
        <v>80</v>
      </c>
      <c r="D9" s="67">
        <v>0</v>
      </c>
      <c r="E9" s="67">
        <v>74</v>
      </c>
      <c r="F9" s="68">
        <v>6</v>
      </c>
      <c r="G9" s="69">
        <v>89397</v>
      </c>
      <c r="H9" s="70">
        <v>0.99299999999999999</v>
      </c>
      <c r="I9" s="71">
        <v>638</v>
      </c>
      <c r="J9" s="72">
        <v>7.0000000000000001E-3</v>
      </c>
      <c r="K9" s="73">
        <v>2</v>
      </c>
      <c r="L9" s="72">
        <v>0</v>
      </c>
      <c r="M9" s="73">
        <v>5</v>
      </c>
      <c r="N9" s="74">
        <v>0</v>
      </c>
      <c r="O9" s="75">
        <v>43</v>
      </c>
      <c r="P9" s="76">
        <v>0</v>
      </c>
      <c r="Q9" s="77">
        <v>42</v>
      </c>
      <c r="R9" s="78">
        <v>0</v>
      </c>
      <c r="S9" s="77">
        <v>28</v>
      </c>
      <c r="T9" s="78">
        <v>0</v>
      </c>
      <c r="U9" s="77">
        <v>1592</v>
      </c>
      <c r="V9" s="78">
        <v>1.7999999999999999E-2</v>
      </c>
      <c r="W9" s="77">
        <v>15</v>
      </c>
      <c r="X9" s="79">
        <v>0</v>
      </c>
      <c r="Y9" s="80">
        <v>12</v>
      </c>
      <c r="Z9" s="81">
        <v>0</v>
      </c>
      <c r="AA9" s="82">
        <v>1</v>
      </c>
      <c r="AB9" s="83">
        <v>0</v>
      </c>
      <c r="AC9" s="84">
        <v>1691</v>
      </c>
      <c r="AD9" s="85">
        <v>88436</v>
      </c>
      <c r="AE9" s="86">
        <v>0.98199999999999998</v>
      </c>
      <c r="AF9" s="87">
        <v>45</v>
      </c>
      <c r="AG9" s="88">
        <v>0</v>
      </c>
      <c r="AI9" s="118">
        <v>36</v>
      </c>
      <c r="AJ9" s="117">
        <v>0</v>
      </c>
      <c r="AL9" s="89">
        <f xml:space="preserve"> AF9-AI9</f>
        <v>9</v>
      </c>
      <c r="AM9" s="90">
        <f xml:space="preserve"> AG9-AJ9</f>
        <v>0</v>
      </c>
      <c r="AQ9" s="82">
        <v>544</v>
      </c>
      <c r="AR9" s="91">
        <v>6.0000000000000001E-3</v>
      </c>
      <c r="AT9" s="131">
        <f xml:space="preserve"> AF9 - AQ9</f>
        <v>-499</v>
      </c>
      <c r="AU9" s="132">
        <f xml:space="preserve"> AG9 - AR9</f>
        <v>-6.0000000000000001E-3</v>
      </c>
    </row>
    <row r="10" spans="1:47" x14ac:dyDescent="0.25">
      <c r="A10" s="65" t="s">
        <v>31</v>
      </c>
      <c r="B10" s="66">
        <v>14037</v>
      </c>
      <c r="C10" s="67">
        <v>26</v>
      </c>
      <c r="D10" s="67">
        <v>0</v>
      </c>
      <c r="E10" s="67">
        <v>5</v>
      </c>
      <c r="F10" s="68">
        <v>3</v>
      </c>
      <c r="G10" s="69">
        <v>13520</v>
      </c>
      <c r="H10" s="70">
        <v>0.96299999999999997</v>
      </c>
      <c r="I10" s="71">
        <v>449</v>
      </c>
      <c r="J10" s="72">
        <v>3.2000000000000001E-2</v>
      </c>
      <c r="K10" s="73">
        <v>27</v>
      </c>
      <c r="L10" s="72">
        <v>2E-3</v>
      </c>
      <c r="M10" s="73">
        <v>41</v>
      </c>
      <c r="N10" s="74">
        <v>3.0000000000000001E-3</v>
      </c>
      <c r="O10" s="75">
        <v>40</v>
      </c>
      <c r="P10" s="76">
        <v>3.0000000000000001E-3</v>
      </c>
      <c r="Q10" s="77">
        <v>3</v>
      </c>
      <c r="R10" s="78">
        <v>0</v>
      </c>
      <c r="S10" s="77">
        <v>76</v>
      </c>
      <c r="T10" s="78">
        <v>5.0000000000000001E-3</v>
      </c>
      <c r="U10" s="77">
        <v>869</v>
      </c>
      <c r="V10" s="78">
        <v>6.2E-2</v>
      </c>
      <c r="W10" s="77">
        <v>1</v>
      </c>
      <c r="X10" s="79">
        <v>0</v>
      </c>
      <c r="Y10" s="80">
        <v>1</v>
      </c>
      <c r="Z10" s="81">
        <v>0</v>
      </c>
      <c r="AA10" s="82">
        <v>32</v>
      </c>
      <c r="AB10" s="83">
        <v>2E-3</v>
      </c>
      <c r="AC10" s="84">
        <v>1032</v>
      </c>
      <c r="AD10" s="85">
        <v>13091</v>
      </c>
      <c r="AE10" s="86">
        <v>0.93300000000000005</v>
      </c>
      <c r="AF10" s="87">
        <v>67</v>
      </c>
      <c r="AG10" s="88">
        <v>5.0000000000000001E-3</v>
      </c>
      <c r="AI10" s="118">
        <v>67</v>
      </c>
      <c r="AJ10" s="117">
        <v>5.0000000000000001E-3</v>
      </c>
      <c r="AL10" s="89">
        <f xml:space="preserve"> AF10-AI10</f>
        <v>0</v>
      </c>
      <c r="AM10" s="90">
        <f xml:space="preserve"> AG10-AJ10</f>
        <v>0</v>
      </c>
      <c r="AQ10" s="82">
        <v>142</v>
      </c>
      <c r="AR10" s="91">
        <v>0.01</v>
      </c>
      <c r="AT10" s="131">
        <f xml:space="preserve"> AF10 - AQ10</f>
        <v>-75</v>
      </c>
      <c r="AU10" s="132">
        <f xml:space="preserve"> AG10 - AR10</f>
        <v>-5.0000000000000001E-3</v>
      </c>
    </row>
    <row r="11" spans="1:47" x14ac:dyDescent="0.25">
      <c r="A11" s="65" t="s">
        <v>32</v>
      </c>
      <c r="B11" s="66">
        <v>8156</v>
      </c>
      <c r="C11" s="67">
        <v>18</v>
      </c>
      <c r="D11" s="67">
        <v>0</v>
      </c>
      <c r="E11" s="67">
        <v>0</v>
      </c>
      <c r="F11" s="68">
        <v>4</v>
      </c>
      <c r="G11" s="69">
        <v>7797</v>
      </c>
      <c r="H11" s="70">
        <v>0.95599999999999996</v>
      </c>
      <c r="I11" s="71">
        <v>332</v>
      </c>
      <c r="J11" s="72">
        <v>4.1000000000000002E-2</v>
      </c>
      <c r="K11" s="73">
        <v>25</v>
      </c>
      <c r="L11" s="72">
        <v>3.0000000000000001E-3</v>
      </c>
      <c r="M11" s="73">
        <v>2</v>
      </c>
      <c r="N11" s="74">
        <v>0</v>
      </c>
      <c r="O11" s="75">
        <v>309</v>
      </c>
      <c r="P11" s="76">
        <v>3.7999999999999999E-2</v>
      </c>
      <c r="Q11" s="77">
        <v>1</v>
      </c>
      <c r="R11" s="78">
        <v>0</v>
      </c>
      <c r="S11" s="77">
        <v>220</v>
      </c>
      <c r="T11" s="78">
        <v>2.7E-2</v>
      </c>
      <c r="U11" s="77">
        <v>37</v>
      </c>
      <c r="V11" s="78">
        <v>5.0000000000000001E-3</v>
      </c>
      <c r="W11" s="77">
        <v>40</v>
      </c>
      <c r="X11" s="79">
        <v>5.0000000000000001E-3</v>
      </c>
      <c r="Y11" s="80">
        <v>8</v>
      </c>
      <c r="Z11" s="81">
        <v>1E-3</v>
      </c>
      <c r="AA11" s="82">
        <v>25</v>
      </c>
      <c r="AB11" s="83">
        <v>3.0000000000000001E-3</v>
      </c>
      <c r="AC11" s="84">
        <v>648</v>
      </c>
      <c r="AD11" s="85">
        <v>7801</v>
      </c>
      <c r="AE11" s="86">
        <v>0.95599999999999996</v>
      </c>
      <c r="AF11" s="87">
        <v>334</v>
      </c>
      <c r="AG11" s="88">
        <v>4.1000000000000002E-2</v>
      </c>
      <c r="AI11" s="118">
        <v>410</v>
      </c>
      <c r="AJ11" s="117">
        <v>0.05</v>
      </c>
      <c r="AL11" s="89">
        <f xml:space="preserve"> AF11-AI11</f>
        <v>-76</v>
      </c>
      <c r="AM11" s="90">
        <f xml:space="preserve"> AG11-AJ11</f>
        <v>-9.0000000000000011E-3</v>
      </c>
      <c r="AQ11" s="82">
        <v>2302</v>
      </c>
      <c r="AR11" s="91">
        <v>0.28399999999999997</v>
      </c>
      <c r="AT11" s="131">
        <f xml:space="preserve"> AF11 - AQ11</f>
        <v>-1968</v>
      </c>
      <c r="AU11" s="132">
        <f xml:space="preserve"> AG11 - AR11</f>
        <v>-0.24299999999999997</v>
      </c>
    </row>
    <row r="12" spans="1:47" x14ac:dyDescent="0.25">
      <c r="A12" s="65" t="s">
        <v>33</v>
      </c>
      <c r="B12" s="66">
        <v>14764</v>
      </c>
      <c r="C12" s="67">
        <v>21</v>
      </c>
      <c r="D12" s="67">
        <v>0</v>
      </c>
      <c r="E12" s="67">
        <v>13</v>
      </c>
      <c r="F12" s="68">
        <v>3</v>
      </c>
      <c r="G12" s="69">
        <v>14419</v>
      </c>
      <c r="H12" s="70">
        <v>0.97699999999999998</v>
      </c>
      <c r="I12" s="71">
        <v>190</v>
      </c>
      <c r="J12" s="72">
        <v>1.2999999999999999E-2</v>
      </c>
      <c r="K12" s="73">
        <v>13</v>
      </c>
      <c r="L12" s="72">
        <v>1E-3</v>
      </c>
      <c r="M12" s="73">
        <v>142</v>
      </c>
      <c r="N12" s="74">
        <v>0.01</v>
      </c>
      <c r="O12" s="75">
        <v>150</v>
      </c>
      <c r="P12" s="76">
        <v>0.01</v>
      </c>
      <c r="Q12" s="77">
        <v>114</v>
      </c>
      <c r="R12" s="78">
        <v>8.0000000000000002E-3</v>
      </c>
      <c r="S12" s="77">
        <v>123</v>
      </c>
      <c r="T12" s="78">
        <v>8.0000000000000002E-3</v>
      </c>
      <c r="U12" s="77">
        <v>87</v>
      </c>
      <c r="V12" s="78">
        <v>6.0000000000000001E-3</v>
      </c>
      <c r="W12" s="77">
        <v>25</v>
      </c>
      <c r="X12" s="79">
        <v>2E-3</v>
      </c>
      <c r="Y12" s="80">
        <v>25</v>
      </c>
      <c r="Z12" s="81">
        <v>2E-3</v>
      </c>
      <c r="AA12" s="82">
        <v>18</v>
      </c>
      <c r="AB12" s="83">
        <v>1E-3</v>
      </c>
      <c r="AC12" s="84">
        <v>564</v>
      </c>
      <c r="AD12" s="85">
        <v>14494</v>
      </c>
      <c r="AE12" s="86">
        <v>0.98199999999999998</v>
      </c>
      <c r="AF12" s="87">
        <v>163</v>
      </c>
      <c r="AG12" s="88">
        <v>1.0999999999999999E-2</v>
      </c>
      <c r="AI12" s="118">
        <v>65</v>
      </c>
      <c r="AJ12" s="117">
        <v>4.0000000000000001E-3</v>
      </c>
      <c r="AL12" s="89">
        <f xml:space="preserve"> AF12-AI12</f>
        <v>98</v>
      </c>
      <c r="AM12" s="90">
        <f xml:space="preserve"> AG12-AJ12</f>
        <v>6.9999999999999993E-3</v>
      </c>
      <c r="AQ12" s="82">
        <v>71</v>
      </c>
      <c r="AR12" s="91">
        <v>5.0000000000000001E-3</v>
      </c>
      <c r="AT12" s="131">
        <f xml:space="preserve"> AF12 - AQ12</f>
        <v>92</v>
      </c>
      <c r="AU12" s="132">
        <f xml:space="preserve"> AG12 - AR12</f>
        <v>5.9999999999999993E-3</v>
      </c>
    </row>
    <row r="13" spans="1:47" x14ac:dyDescent="0.25">
      <c r="A13" s="65" t="s">
        <v>34</v>
      </c>
      <c r="B13" s="66">
        <v>55989</v>
      </c>
      <c r="C13" s="67">
        <v>69</v>
      </c>
      <c r="D13" s="67">
        <v>0</v>
      </c>
      <c r="E13" s="67">
        <v>54</v>
      </c>
      <c r="F13" s="68">
        <v>3</v>
      </c>
      <c r="G13" s="69">
        <v>52068</v>
      </c>
      <c r="H13" s="70">
        <v>0.93</v>
      </c>
      <c r="I13" s="71">
        <v>3593</v>
      </c>
      <c r="J13" s="72">
        <v>6.4000000000000001E-2</v>
      </c>
      <c r="K13" s="73">
        <v>112</v>
      </c>
      <c r="L13" s="72">
        <v>2E-3</v>
      </c>
      <c r="M13" s="73">
        <v>216</v>
      </c>
      <c r="N13" s="74">
        <v>4.0000000000000001E-3</v>
      </c>
      <c r="O13" s="75">
        <v>777</v>
      </c>
      <c r="P13" s="76">
        <v>1.4E-2</v>
      </c>
      <c r="Q13" s="77">
        <v>472</v>
      </c>
      <c r="R13" s="78">
        <v>8.0000000000000002E-3</v>
      </c>
      <c r="S13" s="77">
        <v>4658</v>
      </c>
      <c r="T13" s="78">
        <v>8.3000000000000004E-2</v>
      </c>
      <c r="U13" s="77">
        <v>336</v>
      </c>
      <c r="V13" s="78">
        <v>6.0000000000000001E-3</v>
      </c>
      <c r="W13" s="77">
        <v>206</v>
      </c>
      <c r="X13" s="79">
        <v>4.0000000000000001E-3</v>
      </c>
      <c r="Y13" s="80">
        <v>0</v>
      </c>
      <c r="Z13" s="81">
        <v>0</v>
      </c>
      <c r="AA13" s="82">
        <v>23</v>
      </c>
      <c r="AB13" s="83">
        <v>0</v>
      </c>
      <c r="AC13" s="84">
        <v>6083</v>
      </c>
      <c r="AD13" s="85">
        <v>50707</v>
      </c>
      <c r="AE13" s="86">
        <v>0.90600000000000003</v>
      </c>
      <c r="AF13" s="87">
        <v>889</v>
      </c>
      <c r="AG13" s="88">
        <v>1.6E-2</v>
      </c>
      <c r="AI13" s="118">
        <v>1110</v>
      </c>
      <c r="AJ13" s="117">
        <v>0.02</v>
      </c>
      <c r="AL13" s="89">
        <f xml:space="preserve"> AF13-AI13</f>
        <v>-221</v>
      </c>
      <c r="AM13" s="90">
        <f xml:space="preserve"> AG13-AJ13</f>
        <v>-4.0000000000000001E-3</v>
      </c>
      <c r="AQ13" s="82">
        <v>1430</v>
      </c>
      <c r="AR13" s="91">
        <v>2.5999999999999999E-2</v>
      </c>
      <c r="AT13" s="131">
        <f xml:space="preserve"> AF13 - AQ13</f>
        <v>-541</v>
      </c>
      <c r="AU13" s="132">
        <f xml:space="preserve"> AG13 - AR13</f>
        <v>-9.9999999999999985E-3</v>
      </c>
    </row>
    <row r="14" spans="1:47" x14ac:dyDescent="0.25">
      <c r="A14" s="65" t="s">
        <v>35</v>
      </c>
      <c r="B14" s="66">
        <v>4360</v>
      </c>
      <c r="C14" s="67">
        <v>10</v>
      </c>
      <c r="D14" s="67">
        <v>0</v>
      </c>
      <c r="E14" s="67">
        <v>0</v>
      </c>
      <c r="F14" s="68">
        <v>5</v>
      </c>
      <c r="G14" s="69">
        <v>3835</v>
      </c>
      <c r="H14" s="70">
        <v>0.88</v>
      </c>
      <c r="I14" s="71">
        <v>514</v>
      </c>
      <c r="J14" s="72">
        <v>0.11799999999999999</v>
      </c>
      <c r="K14" s="73">
        <v>11</v>
      </c>
      <c r="L14" s="72">
        <v>3.0000000000000001E-3</v>
      </c>
      <c r="M14" s="73">
        <v>0</v>
      </c>
      <c r="N14" s="74">
        <v>0</v>
      </c>
      <c r="O14" s="75">
        <v>191</v>
      </c>
      <c r="P14" s="76">
        <v>4.3999999999999997E-2</v>
      </c>
      <c r="Q14" s="77">
        <v>1</v>
      </c>
      <c r="R14" s="78">
        <v>0</v>
      </c>
      <c r="S14" s="77">
        <v>149</v>
      </c>
      <c r="T14" s="78">
        <v>3.4000000000000002E-2</v>
      </c>
      <c r="U14" s="77">
        <v>18</v>
      </c>
      <c r="V14" s="78">
        <v>4.0000000000000001E-3</v>
      </c>
      <c r="W14" s="77">
        <v>20</v>
      </c>
      <c r="X14" s="79">
        <v>5.0000000000000001E-3</v>
      </c>
      <c r="Y14" s="80">
        <v>4</v>
      </c>
      <c r="Z14" s="81">
        <v>1E-3</v>
      </c>
      <c r="AA14" s="82">
        <v>10</v>
      </c>
      <c r="AB14" s="83">
        <v>2E-3</v>
      </c>
      <c r="AC14" s="84">
        <v>411</v>
      </c>
      <c r="AD14" s="85">
        <v>4154</v>
      </c>
      <c r="AE14" s="86">
        <v>0.95299999999999996</v>
      </c>
      <c r="AF14" s="87">
        <v>202</v>
      </c>
      <c r="AG14" s="88">
        <v>4.5999999999999999E-2</v>
      </c>
      <c r="AI14" s="118">
        <v>203</v>
      </c>
      <c r="AJ14" s="117">
        <v>4.7E-2</v>
      </c>
      <c r="AL14" s="89">
        <f xml:space="preserve"> AF14-AI14</f>
        <v>-1</v>
      </c>
      <c r="AM14" s="90">
        <f xml:space="preserve"> AG14-AJ14</f>
        <v>-1.0000000000000009E-3</v>
      </c>
      <c r="AQ14" s="82">
        <v>245</v>
      </c>
      <c r="AR14" s="91">
        <v>5.7000000000000002E-2</v>
      </c>
      <c r="AT14" s="131">
        <f xml:space="preserve"> AF14 - AQ14</f>
        <v>-43</v>
      </c>
      <c r="AU14" s="132">
        <f xml:space="preserve"> AG14 - AR14</f>
        <v>-1.1000000000000003E-2</v>
      </c>
    </row>
    <row r="15" spans="1:47" x14ac:dyDescent="0.25">
      <c r="A15" s="65" t="s">
        <v>36</v>
      </c>
      <c r="B15" s="66">
        <v>5141</v>
      </c>
      <c r="C15" s="67">
        <v>11</v>
      </c>
      <c r="D15" s="67">
        <v>0</v>
      </c>
      <c r="E15" s="67">
        <v>0</v>
      </c>
      <c r="F15" s="68">
        <v>3</v>
      </c>
      <c r="G15" s="69">
        <v>4782</v>
      </c>
      <c r="H15" s="70">
        <v>0.93</v>
      </c>
      <c r="I15" s="71">
        <v>356</v>
      </c>
      <c r="J15" s="72">
        <v>6.9000000000000006E-2</v>
      </c>
      <c r="K15" s="73">
        <v>3</v>
      </c>
      <c r="L15" s="72">
        <v>1E-3</v>
      </c>
      <c r="M15" s="73">
        <v>0</v>
      </c>
      <c r="N15" s="74">
        <v>0</v>
      </c>
      <c r="O15" s="75">
        <v>62</v>
      </c>
      <c r="P15" s="76">
        <v>1.2E-2</v>
      </c>
      <c r="Q15" s="77">
        <v>0</v>
      </c>
      <c r="R15" s="78">
        <v>0</v>
      </c>
      <c r="S15" s="77">
        <v>55</v>
      </c>
      <c r="T15" s="78">
        <v>1.0999999999999999E-2</v>
      </c>
      <c r="U15" s="77">
        <v>46</v>
      </c>
      <c r="V15" s="78">
        <v>8.9999999999999993E-3</v>
      </c>
      <c r="W15" s="77">
        <v>50</v>
      </c>
      <c r="X15" s="79">
        <v>0.01</v>
      </c>
      <c r="Y15" s="80">
        <v>3</v>
      </c>
      <c r="Z15" s="81">
        <v>1E-3</v>
      </c>
      <c r="AA15" s="82">
        <v>28</v>
      </c>
      <c r="AB15" s="83">
        <v>5.0000000000000001E-3</v>
      </c>
      <c r="AC15" s="84">
        <v>265</v>
      </c>
      <c r="AD15" s="85">
        <v>5076</v>
      </c>
      <c r="AE15" s="86">
        <v>0.98699999999999999</v>
      </c>
      <c r="AF15" s="87">
        <v>65</v>
      </c>
      <c r="AG15" s="88">
        <v>1.2999999999999999E-2</v>
      </c>
      <c r="AI15" s="118">
        <v>77</v>
      </c>
      <c r="AJ15" s="117">
        <v>1.4999999999999999E-2</v>
      </c>
      <c r="AL15" s="89">
        <f xml:space="preserve"> AF15-AI15</f>
        <v>-12</v>
      </c>
      <c r="AM15" s="90">
        <f xml:space="preserve"> AG15-AJ15</f>
        <v>-2E-3</v>
      </c>
      <c r="AQ15" s="82">
        <v>71</v>
      </c>
      <c r="AR15" s="91">
        <v>1.4E-2</v>
      </c>
      <c r="AT15" s="131">
        <f xml:space="preserve"> AF15 - AQ15</f>
        <v>-6</v>
      </c>
      <c r="AU15" s="132">
        <f xml:space="preserve"> AG15 - AR15</f>
        <v>-1.0000000000000009E-3</v>
      </c>
    </row>
    <row r="16" spans="1:47" x14ac:dyDescent="0.25">
      <c r="A16" s="65" t="s">
        <v>37</v>
      </c>
      <c r="B16" s="66">
        <v>4403</v>
      </c>
      <c r="C16" s="67">
        <v>12</v>
      </c>
      <c r="D16" s="67">
        <v>0</v>
      </c>
      <c r="E16" s="67">
        <v>0</v>
      </c>
      <c r="F16" s="68">
        <v>4</v>
      </c>
      <c r="G16" s="69">
        <v>4031</v>
      </c>
      <c r="H16" s="70">
        <v>0.91600000000000004</v>
      </c>
      <c r="I16" s="71">
        <v>340</v>
      </c>
      <c r="J16" s="72">
        <v>7.6999999999999999E-2</v>
      </c>
      <c r="K16" s="73">
        <v>30</v>
      </c>
      <c r="L16" s="72">
        <v>7.0000000000000001E-3</v>
      </c>
      <c r="M16" s="73">
        <v>2</v>
      </c>
      <c r="N16" s="74">
        <v>0</v>
      </c>
      <c r="O16" s="75">
        <v>249</v>
      </c>
      <c r="P16" s="76">
        <v>5.7000000000000002E-2</v>
      </c>
      <c r="Q16" s="77">
        <v>20</v>
      </c>
      <c r="R16" s="78">
        <v>5.0000000000000001E-3</v>
      </c>
      <c r="S16" s="77">
        <v>215</v>
      </c>
      <c r="T16" s="78">
        <v>4.9000000000000002E-2</v>
      </c>
      <c r="U16" s="77">
        <v>4373</v>
      </c>
      <c r="V16" s="78">
        <v>0.99299999999999999</v>
      </c>
      <c r="W16" s="77">
        <v>32</v>
      </c>
      <c r="X16" s="79">
        <v>7.0000000000000001E-3</v>
      </c>
      <c r="Y16" s="80">
        <v>11</v>
      </c>
      <c r="Z16" s="81">
        <v>2E-3</v>
      </c>
      <c r="AA16" s="82">
        <v>16</v>
      </c>
      <c r="AB16" s="83">
        <v>4.0000000000000001E-3</v>
      </c>
      <c r="AC16" s="84">
        <v>4907</v>
      </c>
      <c r="AD16" s="85">
        <v>0</v>
      </c>
      <c r="AE16" s="86">
        <v>0</v>
      </c>
      <c r="AF16" s="87">
        <v>279</v>
      </c>
      <c r="AG16" s="88">
        <v>6.3E-2</v>
      </c>
      <c r="AI16" s="118">
        <v>277</v>
      </c>
      <c r="AJ16" s="117">
        <v>6.3E-2</v>
      </c>
      <c r="AL16" s="89">
        <f xml:space="preserve"> AF16-AI16</f>
        <v>2</v>
      </c>
      <c r="AM16" s="90">
        <f xml:space="preserve"> AG16-AJ16</f>
        <v>0</v>
      </c>
      <c r="AQ16" s="82">
        <v>709</v>
      </c>
      <c r="AR16" s="91">
        <v>0.16300000000000001</v>
      </c>
      <c r="AT16" s="131">
        <f xml:space="preserve"> AF16 - AQ16</f>
        <v>-430</v>
      </c>
      <c r="AU16" s="132">
        <f xml:space="preserve"> AG16 - AR16</f>
        <v>-0.1</v>
      </c>
    </row>
    <row r="17" spans="1:47" x14ac:dyDescent="0.25">
      <c r="A17" s="65" t="s">
        <v>38</v>
      </c>
      <c r="B17" s="66">
        <v>25790</v>
      </c>
      <c r="C17" s="67">
        <v>39</v>
      </c>
      <c r="D17" s="67">
        <v>0</v>
      </c>
      <c r="E17" s="67">
        <v>30</v>
      </c>
      <c r="F17" s="68">
        <v>3</v>
      </c>
      <c r="G17" s="69">
        <v>23219</v>
      </c>
      <c r="H17" s="70">
        <v>0.9</v>
      </c>
      <c r="I17" s="71">
        <v>2297</v>
      </c>
      <c r="J17" s="72">
        <v>8.8999999999999996E-2</v>
      </c>
      <c r="K17" s="73">
        <v>179</v>
      </c>
      <c r="L17" s="72">
        <v>7.0000000000000001E-3</v>
      </c>
      <c r="M17" s="73">
        <v>95</v>
      </c>
      <c r="N17" s="74">
        <v>4.0000000000000001E-3</v>
      </c>
      <c r="O17" s="75">
        <v>282</v>
      </c>
      <c r="P17" s="76">
        <v>1.0999999999999999E-2</v>
      </c>
      <c r="Q17" s="77">
        <v>167</v>
      </c>
      <c r="R17" s="78">
        <v>6.0000000000000001E-3</v>
      </c>
      <c r="S17" s="77">
        <v>2859</v>
      </c>
      <c r="T17" s="78">
        <v>0.111</v>
      </c>
      <c r="U17" s="77">
        <v>6492</v>
      </c>
      <c r="V17" s="78">
        <v>0.252</v>
      </c>
      <c r="W17" s="77">
        <v>1475</v>
      </c>
      <c r="X17" s="79">
        <v>5.7000000000000002E-2</v>
      </c>
      <c r="Y17" s="80">
        <v>18</v>
      </c>
      <c r="Z17" s="81">
        <v>1E-3</v>
      </c>
      <c r="AA17" s="82">
        <v>4</v>
      </c>
      <c r="AB17" s="83">
        <v>0</v>
      </c>
      <c r="AC17" s="84">
        <v>11168</v>
      </c>
      <c r="AD17" s="85">
        <v>18972</v>
      </c>
      <c r="AE17" s="86">
        <v>0.73599999999999999</v>
      </c>
      <c r="AF17" s="87">
        <v>461</v>
      </c>
      <c r="AG17" s="88">
        <v>1.7999999999999999E-2</v>
      </c>
      <c r="AI17" s="118">
        <v>494</v>
      </c>
      <c r="AJ17" s="117">
        <v>1.9E-2</v>
      </c>
      <c r="AL17" s="89">
        <f xml:space="preserve"> AF17-AI17</f>
        <v>-33</v>
      </c>
      <c r="AM17" s="90">
        <f xml:space="preserve"> AG17-AJ17</f>
        <v>-1.0000000000000009E-3</v>
      </c>
      <c r="AQ17" s="82">
        <v>861</v>
      </c>
      <c r="AR17" s="91">
        <v>3.4000000000000002E-2</v>
      </c>
      <c r="AT17" s="131">
        <f xml:space="preserve"> AF17 - AQ17</f>
        <v>-400</v>
      </c>
      <c r="AU17" s="132">
        <f xml:space="preserve"> AG17 - AR17</f>
        <v>-1.6000000000000004E-2</v>
      </c>
    </row>
    <row r="18" spans="1:47" x14ac:dyDescent="0.25">
      <c r="A18" s="65" t="s">
        <v>39</v>
      </c>
      <c r="B18" s="66">
        <v>3695</v>
      </c>
      <c r="C18" s="67">
        <v>10</v>
      </c>
      <c r="D18" s="67">
        <v>0</v>
      </c>
      <c r="E18" s="67">
        <v>7</v>
      </c>
      <c r="F18" s="68">
        <v>4</v>
      </c>
      <c r="G18" s="69">
        <v>2804</v>
      </c>
      <c r="H18" s="70">
        <v>0.75900000000000001</v>
      </c>
      <c r="I18" s="71">
        <v>573</v>
      </c>
      <c r="J18" s="72">
        <v>0.155</v>
      </c>
      <c r="K18" s="73">
        <v>271</v>
      </c>
      <c r="L18" s="72">
        <v>7.2999999999999995E-2</v>
      </c>
      <c r="M18" s="73">
        <v>47</v>
      </c>
      <c r="N18" s="74">
        <v>1.2999999999999999E-2</v>
      </c>
      <c r="O18" s="75">
        <v>35</v>
      </c>
      <c r="P18" s="76">
        <v>8.9999999999999993E-3</v>
      </c>
      <c r="Q18" s="77">
        <v>12</v>
      </c>
      <c r="R18" s="78">
        <v>3.0000000000000001E-3</v>
      </c>
      <c r="S18" s="77">
        <v>45</v>
      </c>
      <c r="T18" s="78">
        <v>1.2E-2</v>
      </c>
      <c r="U18" s="77">
        <v>27</v>
      </c>
      <c r="V18" s="78">
        <v>7.0000000000000001E-3</v>
      </c>
      <c r="W18" s="77">
        <v>17</v>
      </c>
      <c r="X18" s="79">
        <v>5.0000000000000001E-3</v>
      </c>
      <c r="Y18" s="80">
        <v>11</v>
      </c>
      <c r="Z18" s="81">
        <v>3.0000000000000001E-3</v>
      </c>
      <c r="AA18" s="82">
        <v>9</v>
      </c>
      <c r="AB18" s="83">
        <v>2E-3</v>
      </c>
      <c r="AC18" s="84">
        <v>184</v>
      </c>
      <c r="AD18" s="85">
        <v>3365</v>
      </c>
      <c r="AE18" s="86">
        <v>0.91100000000000003</v>
      </c>
      <c r="AF18" s="87">
        <v>306</v>
      </c>
      <c r="AG18" s="88">
        <v>8.3000000000000004E-2</v>
      </c>
      <c r="AI18" s="118">
        <v>303</v>
      </c>
      <c r="AJ18" s="117">
        <v>8.2000000000000003E-2</v>
      </c>
      <c r="AL18" s="89">
        <f xml:space="preserve"> AF18-AI18</f>
        <v>3</v>
      </c>
      <c r="AM18" s="90">
        <f xml:space="preserve"> AG18-AJ18</f>
        <v>1.0000000000000009E-3</v>
      </c>
      <c r="AQ18" s="82">
        <v>323</v>
      </c>
      <c r="AR18" s="91">
        <v>8.8999999999999996E-2</v>
      </c>
      <c r="AT18" s="131">
        <f xml:space="preserve"> AF18 - AQ18</f>
        <v>-17</v>
      </c>
      <c r="AU18" s="132">
        <f xml:space="preserve"> AG18 - AR18</f>
        <v>-5.9999999999999915E-3</v>
      </c>
    </row>
    <row r="19" spans="1:47" x14ac:dyDescent="0.25">
      <c r="A19" s="65" t="s">
        <v>40</v>
      </c>
      <c r="B19" s="66">
        <v>7411</v>
      </c>
      <c r="C19" s="67">
        <v>14</v>
      </c>
      <c r="D19" s="67">
        <v>0</v>
      </c>
      <c r="E19" s="67">
        <v>0</v>
      </c>
      <c r="F19" s="68">
        <v>3</v>
      </c>
      <c r="G19" s="69">
        <v>7369</v>
      </c>
      <c r="H19" s="70">
        <v>0.99399999999999999</v>
      </c>
      <c r="I19" s="71">
        <v>40</v>
      </c>
      <c r="J19" s="72">
        <v>5.0000000000000001E-3</v>
      </c>
      <c r="K19" s="73">
        <v>1</v>
      </c>
      <c r="L19" s="72">
        <v>0</v>
      </c>
      <c r="M19" s="73">
        <v>1</v>
      </c>
      <c r="N19" s="74">
        <v>0</v>
      </c>
      <c r="O19" s="75">
        <v>27</v>
      </c>
      <c r="P19" s="76">
        <v>4.0000000000000001E-3</v>
      </c>
      <c r="Q19" s="77">
        <v>0</v>
      </c>
      <c r="R19" s="78">
        <v>0</v>
      </c>
      <c r="S19" s="77">
        <v>17</v>
      </c>
      <c r="T19" s="78">
        <v>2E-3</v>
      </c>
      <c r="U19" s="77">
        <v>1</v>
      </c>
      <c r="V19" s="78">
        <v>0</v>
      </c>
      <c r="W19" s="77">
        <v>0</v>
      </c>
      <c r="X19" s="79">
        <v>0</v>
      </c>
      <c r="Y19" s="80">
        <v>0</v>
      </c>
      <c r="Z19" s="81">
        <v>0</v>
      </c>
      <c r="AA19" s="82">
        <v>1</v>
      </c>
      <c r="AB19" s="83">
        <v>0</v>
      </c>
      <c r="AC19" s="84">
        <v>46</v>
      </c>
      <c r="AD19" s="85">
        <v>7383</v>
      </c>
      <c r="AE19" s="86">
        <v>0.996</v>
      </c>
      <c r="AF19" s="87">
        <v>28</v>
      </c>
      <c r="AG19" s="88">
        <v>4.0000000000000001E-3</v>
      </c>
      <c r="AI19" s="118">
        <v>28</v>
      </c>
      <c r="AJ19" s="117">
        <v>4.0000000000000001E-3</v>
      </c>
      <c r="AL19" s="89">
        <f xml:space="preserve"> AF19-AI19</f>
        <v>0</v>
      </c>
      <c r="AM19" s="90">
        <f xml:space="preserve"> AG19-AJ19</f>
        <v>0</v>
      </c>
      <c r="AQ19" s="82">
        <v>36</v>
      </c>
      <c r="AR19" s="91">
        <v>5.0000000000000001E-3</v>
      </c>
      <c r="AT19" s="131">
        <f xml:space="preserve"> AF19 - AQ19</f>
        <v>-8</v>
      </c>
      <c r="AU19" s="132">
        <f xml:space="preserve"> AG19 - AR19</f>
        <v>-1E-3</v>
      </c>
    </row>
    <row r="20" spans="1:47" x14ac:dyDescent="0.25">
      <c r="A20" s="65" t="s">
        <v>41</v>
      </c>
      <c r="B20" s="66">
        <v>22574</v>
      </c>
      <c r="C20" s="67">
        <v>28</v>
      </c>
      <c r="D20" s="67">
        <v>0</v>
      </c>
      <c r="E20" s="67">
        <v>18</v>
      </c>
      <c r="F20" s="68">
        <v>3</v>
      </c>
      <c r="G20" s="69">
        <v>20223</v>
      </c>
      <c r="H20" s="70">
        <v>0.89600000000000002</v>
      </c>
      <c r="I20" s="71">
        <v>2023</v>
      </c>
      <c r="J20" s="72">
        <v>0.09</v>
      </c>
      <c r="K20" s="73">
        <v>328</v>
      </c>
      <c r="L20" s="72">
        <v>1.4999999999999999E-2</v>
      </c>
      <c r="M20" s="73">
        <v>0</v>
      </c>
      <c r="N20" s="74">
        <v>0</v>
      </c>
      <c r="O20" s="75">
        <v>929</v>
      </c>
      <c r="P20" s="76">
        <v>4.1000000000000002E-2</v>
      </c>
      <c r="Q20" s="77">
        <v>698</v>
      </c>
      <c r="R20" s="78">
        <v>3.1E-2</v>
      </c>
      <c r="S20" s="77">
        <v>305</v>
      </c>
      <c r="T20" s="78">
        <v>1.4E-2</v>
      </c>
      <c r="U20" s="77">
        <v>333</v>
      </c>
      <c r="V20" s="78">
        <v>1.4999999999999999E-2</v>
      </c>
      <c r="W20" s="77">
        <v>9</v>
      </c>
      <c r="X20" s="79">
        <v>0</v>
      </c>
      <c r="Y20" s="80">
        <v>6</v>
      </c>
      <c r="Z20" s="81">
        <v>0</v>
      </c>
      <c r="AA20" s="82">
        <v>29</v>
      </c>
      <c r="AB20" s="83">
        <v>1E-3</v>
      </c>
      <c r="AC20" s="84">
        <v>1693</v>
      </c>
      <c r="AD20" s="85">
        <v>21302</v>
      </c>
      <c r="AE20" s="86">
        <v>0.94399999999999995</v>
      </c>
      <c r="AF20" s="87">
        <v>1257</v>
      </c>
      <c r="AG20" s="88">
        <v>5.6000000000000001E-2</v>
      </c>
      <c r="AI20" s="118">
        <v>1495</v>
      </c>
      <c r="AJ20" s="117">
        <v>6.6000000000000003E-2</v>
      </c>
      <c r="AL20" s="89">
        <f xml:space="preserve"> AF20-AI20</f>
        <v>-238</v>
      </c>
      <c r="AM20" s="90">
        <f xml:space="preserve"> AG20-AJ20</f>
        <v>-1.0000000000000002E-2</v>
      </c>
      <c r="AQ20" s="82">
        <v>1790</v>
      </c>
      <c r="AR20" s="91">
        <v>8.1000000000000003E-2</v>
      </c>
      <c r="AT20" s="131">
        <f xml:space="preserve"> AF20 - AQ20</f>
        <v>-533</v>
      </c>
      <c r="AU20" s="132">
        <f xml:space="preserve"> AG20 - AR20</f>
        <v>-2.5000000000000001E-2</v>
      </c>
    </row>
    <row r="21" spans="1:47" x14ac:dyDescent="0.25">
      <c r="A21" s="65" t="s">
        <v>42</v>
      </c>
      <c r="B21" s="66">
        <v>14547</v>
      </c>
      <c r="C21" s="67">
        <v>25</v>
      </c>
      <c r="D21" s="67">
        <v>0</v>
      </c>
      <c r="E21" s="67">
        <v>16</v>
      </c>
      <c r="F21" s="68">
        <v>8</v>
      </c>
      <c r="G21" s="69">
        <v>13969</v>
      </c>
      <c r="H21" s="70">
        <v>0.96</v>
      </c>
      <c r="I21" s="71">
        <v>469</v>
      </c>
      <c r="J21" s="72">
        <v>3.2000000000000001E-2</v>
      </c>
      <c r="K21" s="73">
        <v>100</v>
      </c>
      <c r="L21" s="72">
        <v>7.0000000000000001E-3</v>
      </c>
      <c r="M21" s="73">
        <v>9</v>
      </c>
      <c r="N21" s="74">
        <v>1E-3</v>
      </c>
      <c r="O21" s="75">
        <v>91</v>
      </c>
      <c r="P21" s="76">
        <v>6.0000000000000001E-3</v>
      </c>
      <c r="Q21" s="77">
        <v>51</v>
      </c>
      <c r="R21" s="78">
        <v>4.0000000000000001E-3</v>
      </c>
      <c r="S21" s="77">
        <v>75</v>
      </c>
      <c r="T21" s="78">
        <v>5.0000000000000001E-3</v>
      </c>
      <c r="U21" s="77">
        <v>48</v>
      </c>
      <c r="V21" s="78">
        <v>3.0000000000000001E-3</v>
      </c>
      <c r="W21" s="77">
        <v>27</v>
      </c>
      <c r="X21" s="79">
        <v>2E-3</v>
      </c>
      <c r="Y21" s="80">
        <v>12</v>
      </c>
      <c r="Z21" s="81">
        <v>1E-3</v>
      </c>
      <c r="AA21" s="82">
        <v>18</v>
      </c>
      <c r="AB21" s="83">
        <v>1E-3</v>
      </c>
      <c r="AC21" s="84">
        <v>291</v>
      </c>
      <c r="AD21" s="85">
        <v>14341</v>
      </c>
      <c r="AE21" s="86">
        <v>0.98599999999999999</v>
      </c>
      <c r="AF21" s="87">
        <v>191</v>
      </c>
      <c r="AG21" s="88">
        <v>1.2999999999999999E-2</v>
      </c>
      <c r="AI21" s="118">
        <v>195</v>
      </c>
      <c r="AJ21" s="117">
        <v>1.2999999999999999E-2</v>
      </c>
      <c r="AL21" s="89">
        <f xml:space="preserve"> AF21-AI21</f>
        <v>-4</v>
      </c>
      <c r="AM21" s="90">
        <f xml:space="preserve"> AG21-AJ21</f>
        <v>0</v>
      </c>
      <c r="AQ21" s="82">
        <v>235</v>
      </c>
      <c r="AR21" s="91">
        <v>1.6E-2</v>
      </c>
      <c r="AT21" s="131">
        <f xml:space="preserve"> AF21 - AQ21</f>
        <v>-44</v>
      </c>
      <c r="AU21" s="132">
        <f xml:space="preserve"> AG21 - AR21</f>
        <v>-3.0000000000000009E-3</v>
      </c>
    </row>
    <row r="22" spans="1:47" x14ac:dyDescent="0.25">
      <c r="A22" s="65" t="s">
        <v>43</v>
      </c>
      <c r="B22" s="66">
        <v>19175</v>
      </c>
      <c r="C22" s="67">
        <v>24</v>
      </c>
      <c r="D22" s="67">
        <v>0</v>
      </c>
      <c r="E22" s="67">
        <v>9</v>
      </c>
      <c r="F22" s="68">
        <v>3</v>
      </c>
      <c r="G22" s="69">
        <v>18913</v>
      </c>
      <c r="H22" s="70">
        <v>0.98599999999999999</v>
      </c>
      <c r="I22" s="71">
        <v>225</v>
      </c>
      <c r="J22" s="72">
        <v>1.2E-2</v>
      </c>
      <c r="K22" s="73">
        <v>5</v>
      </c>
      <c r="L22" s="72">
        <v>0</v>
      </c>
      <c r="M22" s="73">
        <v>32</v>
      </c>
      <c r="N22" s="74">
        <v>2E-3</v>
      </c>
      <c r="O22" s="75">
        <v>14</v>
      </c>
      <c r="P22" s="76">
        <v>1E-3</v>
      </c>
      <c r="Q22" s="77">
        <v>3</v>
      </c>
      <c r="R22" s="78">
        <v>0</v>
      </c>
      <c r="S22" s="77">
        <v>210</v>
      </c>
      <c r="T22" s="78">
        <v>1.0999999999999999E-2</v>
      </c>
      <c r="U22" s="77">
        <v>4</v>
      </c>
      <c r="V22" s="78">
        <v>0</v>
      </c>
      <c r="W22" s="77">
        <v>1</v>
      </c>
      <c r="X22" s="79">
        <v>0</v>
      </c>
      <c r="Y22" s="80">
        <v>1</v>
      </c>
      <c r="Z22" s="81">
        <v>0</v>
      </c>
      <c r="AA22" s="82">
        <v>1</v>
      </c>
      <c r="AB22" s="83">
        <v>0</v>
      </c>
      <c r="AC22" s="84">
        <v>261</v>
      </c>
      <c r="AD22" s="85">
        <v>18949</v>
      </c>
      <c r="AE22" s="86">
        <v>0.98799999999999999</v>
      </c>
      <c r="AF22" s="87">
        <v>19</v>
      </c>
      <c r="AG22" s="88">
        <v>1E-3</v>
      </c>
      <c r="AI22" s="118">
        <v>18</v>
      </c>
      <c r="AJ22" s="117">
        <v>1E-3</v>
      </c>
      <c r="AL22" s="89">
        <f xml:space="preserve"> AF22-AI22</f>
        <v>1</v>
      </c>
      <c r="AM22" s="90">
        <f xml:space="preserve"> AG22-AJ22</f>
        <v>0</v>
      </c>
      <c r="AQ22" s="82">
        <v>64</v>
      </c>
      <c r="AR22" s="91">
        <v>3.0000000000000001E-3</v>
      </c>
      <c r="AT22" s="131">
        <f xml:space="preserve"> AF22 - AQ22</f>
        <v>-45</v>
      </c>
      <c r="AU22" s="132">
        <f xml:space="preserve"> AG22 - AR22</f>
        <v>-2E-3</v>
      </c>
    </row>
    <row r="23" spans="1:47" x14ac:dyDescent="0.25">
      <c r="A23" s="65" t="s">
        <v>44</v>
      </c>
      <c r="B23" s="66">
        <v>9149</v>
      </c>
      <c r="C23" s="67">
        <v>14</v>
      </c>
      <c r="D23" s="67">
        <v>5</v>
      </c>
      <c r="E23" s="67">
        <v>0</v>
      </c>
      <c r="F23" s="68">
        <v>5</v>
      </c>
      <c r="G23" s="69">
        <v>8872</v>
      </c>
      <c r="H23" s="70">
        <v>0.97</v>
      </c>
      <c r="I23" s="71">
        <v>257</v>
      </c>
      <c r="J23" s="72">
        <v>2.8000000000000001E-2</v>
      </c>
      <c r="K23" s="73">
        <v>15</v>
      </c>
      <c r="L23" s="72">
        <v>2E-3</v>
      </c>
      <c r="M23" s="73">
        <v>5</v>
      </c>
      <c r="N23" s="74">
        <v>1E-3</v>
      </c>
      <c r="O23" s="75">
        <v>45</v>
      </c>
      <c r="P23" s="76">
        <v>5.0000000000000001E-3</v>
      </c>
      <c r="Q23" s="77">
        <v>0</v>
      </c>
      <c r="R23" s="78">
        <v>0</v>
      </c>
      <c r="S23" s="77">
        <v>71</v>
      </c>
      <c r="T23" s="78">
        <v>8.0000000000000002E-3</v>
      </c>
      <c r="U23" s="77">
        <v>22</v>
      </c>
      <c r="V23" s="78">
        <v>2E-3</v>
      </c>
      <c r="W23" s="77">
        <v>21</v>
      </c>
      <c r="X23" s="79">
        <v>2E-3</v>
      </c>
      <c r="Y23" s="80">
        <v>2</v>
      </c>
      <c r="Z23" s="81">
        <v>0</v>
      </c>
      <c r="AA23" s="82">
        <v>18</v>
      </c>
      <c r="AB23" s="83">
        <v>2E-3</v>
      </c>
      <c r="AC23" s="84">
        <v>183</v>
      </c>
      <c r="AD23" s="85">
        <v>9054</v>
      </c>
      <c r="AE23" s="86">
        <v>0.99</v>
      </c>
      <c r="AF23" s="87">
        <v>60</v>
      </c>
      <c r="AG23" s="88">
        <v>7.0000000000000001E-3</v>
      </c>
      <c r="AI23" s="118">
        <v>60</v>
      </c>
      <c r="AJ23" s="117">
        <v>7.0000000000000001E-3</v>
      </c>
      <c r="AL23" s="89">
        <f xml:space="preserve"> AF23-AI23</f>
        <v>0</v>
      </c>
      <c r="AM23" s="90">
        <f xml:space="preserve"> AG23-AJ23</f>
        <v>0</v>
      </c>
      <c r="AQ23" s="82">
        <v>182</v>
      </c>
      <c r="AR23" s="91">
        <v>0.02</v>
      </c>
      <c r="AT23" s="131">
        <f xml:space="preserve"> AF23 - AQ23</f>
        <v>-122</v>
      </c>
      <c r="AU23" s="132">
        <f xml:space="preserve"> AG23 - AR23</f>
        <v>-1.3000000000000001E-2</v>
      </c>
    </row>
    <row r="24" spans="1:47" x14ac:dyDescent="0.25">
      <c r="A24" s="65" t="s">
        <v>45</v>
      </c>
      <c r="B24" s="66">
        <v>44187</v>
      </c>
      <c r="C24" s="67">
        <v>64</v>
      </c>
      <c r="D24" s="67">
        <v>0</v>
      </c>
      <c r="E24" s="67">
        <v>32</v>
      </c>
      <c r="F24" s="68">
        <v>6</v>
      </c>
      <c r="G24" s="69">
        <v>41908</v>
      </c>
      <c r="H24" s="70">
        <v>0.94799999999999995</v>
      </c>
      <c r="I24" s="71">
        <v>1981</v>
      </c>
      <c r="J24" s="72">
        <v>4.4999999999999998E-2</v>
      </c>
      <c r="K24" s="73">
        <v>68</v>
      </c>
      <c r="L24" s="72">
        <v>2E-3</v>
      </c>
      <c r="M24" s="73">
        <v>230</v>
      </c>
      <c r="N24" s="74">
        <v>5.0000000000000001E-3</v>
      </c>
      <c r="O24" s="75">
        <v>496</v>
      </c>
      <c r="P24" s="76">
        <v>1.0999999999999999E-2</v>
      </c>
      <c r="Q24" s="77">
        <v>229</v>
      </c>
      <c r="R24" s="78">
        <v>5.0000000000000001E-3</v>
      </c>
      <c r="S24" s="77">
        <v>294</v>
      </c>
      <c r="T24" s="78">
        <v>7.0000000000000001E-3</v>
      </c>
      <c r="U24" s="77">
        <v>243</v>
      </c>
      <c r="V24" s="78">
        <v>5.0000000000000001E-3</v>
      </c>
      <c r="W24" s="77">
        <v>61</v>
      </c>
      <c r="X24" s="79">
        <v>1E-3</v>
      </c>
      <c r="Y24" s="80">
        <v>13</v>
      </c>
      <c r="Z24" s="81">
        <v>0</v>
      </c>
      <c r="AA24" s="82">
        <v>11</v>
      </c>
      <c r="AB24" s="83">
        <v>0</v>
      </c>
      <c r="AC24" s="84">
        <v>1243</v>
      </c>
      <c r="AD24" s="85">
        <v>43548</v>
      </c>
      <c r="AE24" s="86">
        <v>0.98599999999999999</v>
      </c>
      <c r="AF24" s="87">
        <v>564</v>
      </c>
      <c r="AG24" s="88">
        <v>1.2999999999999999E-2</v>
      </c>
      <c r="AI24" s="118">
        <v>554</v>
      </c>
      <c r="AJ24" s="117">
        <v>1.2999999999999999E-2</v>
      </c>
      <c r="AL24" s="89">
        <f xml:space="preserve"> AF24-AI24</f>
        <v>10</v>
      </c>
      <c r="AM24" s="90">
        <f xml:space="preserve"> AG24-AJ24</f>
        <v>0</v>
      </c>
      <c r="AQ24" s="82">
        <v>713</v>
      </c>
      <c r="AR24" s="91">
        <v>1.6E-2</v>
      </c>
      <c r="AT24" s="131">
        <f xml:space="preserve"> AF24 - AQ24</f>
        <v>-149</v>
      </c>
      <c r="AU24" s="132">
        <f xml:space="preserve"> AG24 - AR24</f>
        <v>-3.0000000000000009E-3</v>
      </c>
    </row>
    <row r="25" spans="1:47" x14ac:dyDescent="0.25">
      <c r="A25" s="65" t="s">
        <v>46</v>
      </c>
      <c r="B25" s="66">
        <v>18670</v>
      </c>
      <c r="C25" s="67">
        <v>30</v>
      </c>
      <c r="D25" s="67">
        <v>0</v>
      </c>
      <c r="E25" s="67">
        <v>13</v>
      </c>
      <c r="F25" s="68">
        <v>3</v>
      </c>
      <c r="G25" s="69">
        <v>18256</v>
      </c>
      <c r="H25" s="70">
        <v>0.97799999999999998</v>
      </c>
      <c r="I25" s="71">
        <v>343</v>
      </c>
      <c r="J25" s="72">
        <v>1.7999999999999999E-2</v>
      </c>
      <c r="K25" s="73">
        <v>41</v>
      </c>
      <c r="L25" s="72">
        <v>2E-3</v>
      </c>
      <c r="M25" s="73">
        <v>30</v>
      </c>
      <c r="N25" s="74">
        <v>2E-3</v>
      </c>
      <c r="O25" s="75">
        <v>181</v>
      </c>
      <c r="P25" s="76">
        <v>0.01</v>
      </c>
      <c r="Q25" s="77">
        <v>80</v>
      </c>
      <c r="R25" s="78">
        <v>4.0000000000000001E-3</v>
      </c>
      <c r="S25" s="77">
        <v>100</v>
      </c>
      <c r="T25" s="78">
        <v>5.0000000000000001E-3</v>
      </c>
      <c r="U25" s="77">
        <v>53</v>
      </c>
      <c r="V25" s="78">
        <v>3.0000000000000001E-3</v>
      </c>
      <c r="W25" s="77">
        <v>28</v>
      </c>
      <c r="X25" s="79">
        <v>1E-3</v>
      </c>
      <c r="Y25" s="80">
        <v>1</v>
      </c>
      <c r="Z25" s="81">
        <v>0</v>
      </c>
      <c r="AA25" s="82">
        <v>38</v>
      </c>
      <c r="AB25" s="83">
        <v>2E-3</v>
      </c>
      <c r="AC25" s="84">
        <v>411</v>
      </c>
      <c r="AD25" s="85">
        <v>18441</v>
      </c>
      <c r="AE25" s="86">
        <v>0.98799999999999999</v>
      </c>
      <c r="AF25" s="87">
        <v>222</v>
      </c>
      <c r="AG25" s="88">
        <v>1.2E-2</v>
      </c>
      <c r="AI25" s="118">
        <v>222</v>
      </c>
      <c r="AJ25" s="117">
        <v>1.2E-2</v>
      </c>
      <c r="AL25" s="89">
        <f xml:space="preserve"> AF25-AI25</f>
        <v>0</v>
      </c>
      <c r="AM25" s="90">
        <f xml:space="preserve"> AG25-AJ25</f>
        <v>0</v>
      </c>
      <c r="AQ25" s="82">
        <v>237</v>
      </c>
      <c r="AR25" s="91">
        <v>1.2999999999999999E-2</v>
      </c>
      <c r="AT25" s="131">
        <f xml:space="preserve"> AF25 - AQ25</f>
        <v>-15</v>
      </c>
      <c r="AU25" s="132">
        <f xml:space="preserve"> AG25 - AR25</f>
        <v>-9.9999999999999915E-4</v>
      </c>
    </row>
    <row r="26" spans="1:47" x14ac:dyDescent="0.25">
      <c r="A26" s="65" t="s">
        <v>47</v>
      </c>
      <c r="B26" s="66">
        <v>43678</v>
      </c>
      <c r="C26" s="67">
        <v>28</v>
      </c>
      <c r="D26" s="67">
        <v>4</v>
      </c>
      <c r="E26" s="67">
        <v>23</v>
      </c>
      <c r="F26" s="68">
        <v>5</v>
      </c>
      <c r="G26" s="69">
        <v>43536</v>
      </c>
      <c r="H26" s="70">
        <v>0.997</v>
      </c>
      <c r="I26" s="71">
        <v>140</v>
      </c>
      <c r="J26" s="72">
        <v>3.0000000000000001E-3</v>
      </c>
      <c r="K26" s="73">
        <v>2</v>
      </c>
      <c r="L26" s="72">
        <v>0</v>
      </c>
      <c r="M26" s="73">
        <v>0</v>
      </c>
      <c r="N26" s="74">
        <v>0</v>
      </c>
      <c r="O26" s="75">
        <v>14</v>
      </c>
      <c r="P26" s="76">
        <v>0</v>
      </c>
      <c r="Q26" s="77">
        <v>14</v>
      </c>
      <c r="R26" s="78">
        <v>0</v>
      </c>
      <c r="S26" s="77">
        <v>41</v>
      </c>
      <c r="T26" s="78">
        <v>1E-3</v>
      </c>
      <c r="U26" s="77">
        <v>41</v>
      </c>
      <c r="V26" s="78">
        <v>1E-3</v>
      </c>
      <c r="W26" s="77">
        <v>2</v>
      </c>
      <c r="X26" s="79">
        <v>0</v>
      </c>
      <c r="Y26" s="80">
        <v>0</v>
      </c>
      <c r="Z26" s="81">
        <v>0</v>
      </c>
      <c r="AA26" s="82">
        <v>36</v>
      </c>
      <c r="AB26" s="83">
        <v>1E-3</v>
      </c>
      <c r="AC26" s="84">
        <v>134</v>
      </c>
      <c r="AD26" s="85">
        <v>43628</v>
      </c>
      <c r="AE26" s="86">
        <v>0.999</v>
      </c>
      <c r="AF26" s="87">
        <v>16</v>
      </c>
      <c r="AG26" s="88">
        <v>0</v>
      </c>
      <c r="AI26" s="118">
        <v>9</v>
      </c>
      <c r="AJ26" s="117">
        <v>0</v>
      </c>
      <c r="AL26" s="89">
        <f xml:space="preserve"> AF26-AI26</f>
        <v>7</v>
      </c>
      <c r="AM26" s="90">
        <f xml:space="preserve"> AG26-AJ26</f>
        <v>0</v>
      </c>
      <c r="AQ26" s="82">
        <v>99</v>
      </c>
      <c r="AR26" s="91">
        <v>2E-3</v>
      </c>
      <c r="AT26" s="131">
        <f xml:space="preserve"> AF26 - AQ26</f>
        <v>-83</v>
      </c>
      <c r="AU26" s="132">
        <f xml:space="preserve"> AG26 - AR26</f>
        <v>-2E-3</v>
      </c>
    </row>
    <row r="27" spans="1:47" x14ac:dyDescent="0.25">
      <c r="A27" s="65" t="s">
        <v>48</v>
      </c>
      <c r="B27" s="66">
        <v>117987</v>
      </c>
      <c r="C27" s="67">
        <v>192</v>
      </c>
      <c r="D27" s="67">
        <v>3</v>
      </c>
      <c r="E27" s="67">
        <v>168</v>
      </c>
      <c r="F27" s="68">
        <v>4</v>
      </c>
      <c r="G27" s="69">
        <v>115012</v>
      </c>
      <c r="H27" s="70">
        <v>0.97499999999999998</v>
      </c>
      <c r="I27" s="71">
        <v>2701</v>
      </c>
      <c r="J27" s="72">
        <v>2.3E-2</v>
      </c>
      <c r="K27" s="73">
        <v>261</v>
      </c>
      <c r="L27" s="72">
        <v>2E-3</v>
      </c>
      <c r="M27" s="73">
        <v>13</v>
      </c>
      <c r="N27" s="74">
        <v>0</v>
      </c>
      <c r="O27" s="75">
        <v>1581</v>
      </c>
      <c r="P27" s="76">
        <v>1.2999999999999999E-2</v>
      </c>
      <c r="Q27" s="77">
        <v>1356</v>
      </c>
      <c r="R27" s="78">
        <v>1.0999999999999999E-2</v>
      </c>
      <c r="S27" s="77">
        <v>694</v>
      </c>
      <c r="T27" s="78">
        <v>6.0000000000000001E-3</v>
      </c>
      <c r="U27" s="77">
        <v>682</v>
      </c>
      <c r="V27" s="78">
        <v>6.0000000000000001E-3</v>
      </c>
      <c r="W27" s="77">
        <v>284</v>
      </c>
      <c r="X27" s="79">
        <v>2E-3</v>
      </c>
      <c r="Y27" s="80">
        <v>3</v>
      </c>
      <c r="Z27" s="81">
        <v>0</v>
      </c>
      <c r="AA27" s="82">
        <v>132</v>
      </c>
      <c r="AB27" s="83">
        <v>1E-3</v>
      </c>
      <c r="AC27" s="84">
        <v>3426</v>
      </c>
      <c r="AD27" s="85">
        <v>115785</v>
      </c>
      <c r="AE27" s="86">
        <v>0.98099999999999998</v>
      </c>
      <c r="AF27" s="87">
        <v>1842</v>
      </c>
      <c r="AG27" s="88">
        <v>1.6E-2</v>
      </c>
      <c r="AI27" s="118">
        <v>1812</v>
      </c>
      <c r="AJ27" s="117">
        <v>1.4999999999999999E-2</v>
      </c>
      <c r="AL27" s="89">
        <f xml:space="preserve"> AF27-AI27</f>
        <v>30</v>
      </c>
      <c r="AM27" s="90">
        <f xml:space="preserve"> AG27-AJ27</f>
        <v>1.0000000000000009E-3</v>
      </c>
      <c r="AQ27" s="82">
        <v>2633</v>
      </c>
      <c r="AR27" s="91">
        <v>2.3E-2</v>
      </c>
      <c r="AT27" s="131">
        <f xml:space="preserve"> AF27 - AQ27</f>
        <v>-791</v>
      </c>
      <c r="AU27" s="132">
        <f xml:space="preserve"> AG27 - AR27</f>
        <v>-6.9999999999999993E-3</v>
      </c>
    </row>
    <row r="28" spans="1:47" x14ac:dyDescent="0.25">
      <c r="A28" s="65" t="s">
        <v>49</v>
      </c>
      <c r="B28" s="66">
        <v>10342</v>
      </c>
      <c r="C28" s="67">
        <v>24</v>
      </c>
      <c r="D28" s="67">
        <v>0</v>
      </c>
      <c r="E28" s="67">
        <v>7</v>
      </c>
      <c r="F28" s="68">
        <v>3</v>
      </c>
      <c r="G28" s="69">
        <v>9863</v>
      </c>
      <c r="H28" s="70">
        <v>0.95399999999999996</v>
      </c>
      <c r="I28" s="71">
        <v>428</v>
      </c>
      <c r="J28" s="72">
        <v>4.1000000000000002E-2</v>
      </c>
      <c r="K28" s="73">
        <v>7</v>
      </c>
      <c r="L28" s="72">
        <v>1E-3</v>
      </c>
      <c r="M28" s="73">
        <v>44</v>
      </c>
      <c r="N28" s="74">
        <v>4.0000000000000001E-3</v>
      </c>
      <c r="O28" s="75">
        <v>65</v>
      </c>
      <c r="P28" s="76">
        <v>6.0000000000000001E-3</v>
      </c>
      <c r="Q28" s="77">
        <v>25</v>
      </c>
      <c r="R28" s="78">
        <v>2E-3</v>
      </c>
      <c r="S28" s="77">
        <v>48</v>
      </c>
      <c r="T28" s="78">
        <v>5.0000000000000001E-3</v>
      </c>
      <c r="U28" s="77">
        <v>35</v>
      </c>
      <c r="V28" s="78">
        <v>3.0000000000000001E-3</v>
      </c>
      <c r="W28" s="77">
        <v>14</v>
      </c>
      <c r="X28" s="79">
        <v>1E-3</v>
      </c>
      <c r="Y28" s="80">
        <v>18</v>
      </c>
      <c r="Z28" s="81">
        <v>2E-3</v>
      </c>
      <c r="AA28" s="82">
        <v>23</v>
      </c>
      <c r="AB28" s="83">
        <v>2E-3</v>
      </c>
      <c r="AC28" s="84">
        <v>241</v>
      </c>
      <c r="AD28" s="85">
        <v>10248</v>
      </c>
      <c r="AE28" s="86">
        <v>0.99099999999999999</v>
      </c>
      <c r="AF28" s="87">
        <v>72</v>
      </c>
      <c r="AG28" s="88">
        <v>7.0000000000000001E-3</v>
      </c>
      <c r="AI28" s="118">
        <v>72</v>
      </c>
      <c r="AJ28" s="117">
        <v>7.0000000000000001E-3</v>
      </c>
      <c r="AL28" s="89">
        <f xml:space="preserve"> AF28-AI28</f>
        <v>0</v>
      </c>
      <c r="AM28" s="90">
        <f xml:space="preserve"> AG28-AJ28</f>
        <v>0</v>
      </c>
      <c r="AQ28" s="82">
        <v>90</v>
      </c>
      <c r="AR28" s="91">
        <v>8.9999999999999993E-3</v>
      </c>
      <c r="AT28" s="131">
        <f xml:space="preserve"> AF28 - AQ28</f>
        <v>-18</v>
      </c>
      <c r="AU28" s="132">
        <f xml:space="preserve"> AG28 - AR28</f>
        <v>-1.9999999999999992E-3</v>
      </c>
    </row>
    <row r="29" spans="1:47" x14ac:dyDescent="0.25">
      <c r="A29" s="65" t="s">
        <v>50</v>
      </c>
      <c r="B29" s="66">
        <v>12230</v>
      </c>
      <c r="C29" s="67">
        <v>14</v>
      </c>
      <c r="D29" s="67">
        <v>0</v>
      </c>
      <c r="E29" s="67">
        <v>0</v>
      </c>
      <c r="F29" s="68">
        <v>3</v>
      </c>
      <c r="G29" s="69">
        <v>10949</v>
      </c>
      <c r="H29" s="70">
        <v>0.89500000000000002</v>
      </c>
      <c r="I29" s="71">
        <v>1258</v>
      </c>
      <c r="J29" s="72">
        <v>0.10299999999999999</v>
      </c>
      <c r="K29" s="73">
        <v>23</v>
      </c>
      <c r="L29" s="72">
        <v>2E-3</v>
      </c>
      <c r="M29" s="73">
        <v>0</v>
      </c>
      <c r="N29" s="74">
        <v>0</v>
      </c>
      <c r="O29" s="75">
        <v>160</v>
      </c>
      <c r="P29" s="76">
        <v>1.2999999999999999E-2</v>
      </c>
      <c r="Q29" s="77">
        <v>20</v>
      </c>
      <c r="R29" s="78">
        <v>2E-3</v>
      </c>
      <c r="S29" s="77">
        <v>617</v>
      </c>
      <c r="T29" s="78">
        <v>0.05</v>
      </c>
      <c r="U29" s="77">
        <v>68</v>
      </c>
      <c r="V29" s="78">
        <v>6.0000000000000001E-3</v>
      </c>
      <c r="W29" s="77">
        <v>36</v>
      </c>
      <c r="X29" s="79">
        <v>3.0000000000000001E-3</v>
      </c>
      <c r="Y29" s="80">
        <v>5</v>
      </c>
      <c r="Z29" s="81">
        <v>0</v>
      </c>
      <c r="AA29" s="82">
        <v>41</v>
      </c>
      <c r="AB29" s="83">
        <v>3.0000000000000001E-3</v>
      </c>
      <c r="AC29" s="84">
        <v>945</v>
      </c>
      <c r="AD29" s="85">
        <v>11554</v>
      </c>
      <c r="AE29" s="86">
        <v>0.94499999999999995</v>
      </c>
      <c r="AF29" s="87">
        <v>183</v>
      </c>
      <c r="AG29" s="88">
        <v>1.4999999999999999E-2</v>
      </c>
      <c r="AI29" s="118">
        <v>183</v>
      </c>
      <c r="AJ29" s="117">
        <v>1.4999999999999999E-2</v>
      </c>
      <c r="AL29" s="89">
        <f xml:space="preserve"> AF29-AI29</f>
        <v>0</v>
      </c>
      <c r="AM29" s="90">
        <f xml:space="preserve"> AG29-AJ29</f>
        <v>0</v>
      </c>
      <c r="AQ29" s="82">
        <v>500</v>
      </c>
      <c r="AR29" s="91">
        <v>4.1000000000000002E-2</v>
      </c>
      <c r="AT29" s="131">
        <f xml:space="preserve"> AF29 - AQ29</f>
        <v>-317</v>
      </c>
      <c r="AU29" s="132">
        <f xml:space="preserve"> AG29 - AR29</f>
        <v>-2.6000000000000002E-2</v>
      </c>
    </row>
    <row r="30" spans="1:47" x14ac:dyDescent="0.25">
      <c r="A30" s="65" t="s">
        <v>51</v>
      </c>
      <c r="B30" s="66">
        <v>22247</v>
      </c>
      <c r="C30" s="67">
        <v>35</v>
      </c>
      <c r="D30" s="67">
        <v>0</v>
      </c>
      <c r="E30" s="67">
        <v>21</v>
      </c>
      <c r="F30" s="68">
        <v>4</v>
      </c>
      <c r="G30" s="69">
        <v>18614</v>
      </c>
      <c r="H30" s="70">
        <v>0.83699999999999997</v>
      </c>
      <c r="I30" s="71">
        <v>3029</v>
      </c>
      <c r="J30" s="72">
        <v>0.13600000000000001</v>
      </c>
      <c r="K30" s="73">
        <v>587</v>
      </c>
      <c r="L30" s="72">
        <v>2.5999999999999999E-2</v>
      </c>
      <c r="M30" s="73">
        <v>17</v>
      </c>
      <c r="N30" s="74">
        <v>1E-3</v>
      </c>
      <c r="O30" s="75">
        <v>562</v>
      </c>
      <c r="P30" s="76">
        <v>2.5000000000000001E-2</v>
      </c>
      <c r="Q30" s="77">
        <v>346</v>
      </c>
      <c r="R30" s="78">
        <v>1.6E-2</v>
      </c>
      <c r="S30" s="77">
        <v>390</v>
      </c>
      <c r="T30" s="78">
        <v>1.7999999999999999E-2</v>
      </c>
      <c r="U30" s="77">
        <v>217</v>
      </c>
      <c r="V30" s="78">
        <v>0.01</v>
      </c>
      <c r="W30" s="77">
        <v>52</v>
      </c>
      <c r="X30" s="79">
        <v>2E-3</v>
      </c>
      <c r="Y30" s="80">
        <v>38</v>
      </c>
      <c r="Z30" s="81">
        <v>2E-3</v>
      </c>
      <c r="AA30" s="82">
        <v>58</v>
      </c>
      <c r="AB30" s="83">
        <v>3.0000000000000001E-3</v>
      </c>
      <c r="AC30" s="84">
        <v>1329</v>
      </c>
      <c r="AD30" s="85">
        <v>21067</v>
      </c>
      <c r="AE30" s="86">
        <v>0.94699999999999995</v>
      </c>
      <c r="AF30" s="87">
        <v>1149</v>
      </c>
      <c r="AG30" s="88">
        <v>5.1999999999999998E-2</v>
      </c>
      <c r="AI30" s="118">
        <v>1156</v>
      </c>
      <c r="AJ30" s="117">
        <v>5.1999999999999998E-2</v>
      </c>
      <c r="AL30" s="89">
        <f xml:space="preserve"> AF30-AI30</f>
        <v>-7</v>
      </c>
      <c r="AM30" s="90">
        <f xml:space="preserve"> AG30-AJ30</f>
        <v>0</v>
      </c>
      <c r="AQ30" s="82">
        <v>1373</v>
      </c>
      <c r="AR30" s="91">
        <v>6.2E-2</v>
      </c>
      <c r="AT30" s="131">
        <f xml:space="preserve"> AF30 - AQ30</f>
        <v>-224</v>
      </c>
      <c r="AU30" s="132">
        <f xml:space="preserve"> AG30 - AR30</f>
        <v>-1.0000000000000002E-2</v>
      </c>
    </row>
    <row r="31" spans="1:47" x14ac:dyDescent="0.25">
      <c r="A31" s="65" t="s">
        <v>52</v>
      </c>
      <c r="B31" s="66">
        <v>37286</v>
      </c>
      <c r="C31" s="67">
        <v>65</v>
      </c>
      <c r="D31" s="67">
        <v>0</v>
      </c>
      <c r="E31" s="67">
        <v>53</v>
      </c>
      <c r="F31" s="68">
        <v>3</v>
      </c>
      <c r="G31" s="69">
        <v>34003</v>
      </c>
      <c r="H31" s="70">
        <v>0.91200000000000003</v>
      </c>
      <c r="I31" s="71">
        <v>2943</v>
      </c>
      <c r="J31" s="72">
        <v>7.9000000000000001E-2</v>
      </c>
      <c r="K31" s="73">
        <v>65</v>
      </c>
      <c r="L31" s="72">
        <v>2E-3</v>
      </c>
      <c r="M31" s="73">
        <v>275</v>
      </c>
      <c r="N31" s="74">
        <v>7.0000000000000001E-3</v>
      </c>
      <c r="O31" s="75">
        <v>1030</v>
      </c>
      <c r="P31" s="76">
        <v>2.8000000000000001E-2</v>
      </c>
      <c r="Q31" s="77">
        <v>761</v>
      </c>
      <c r="R31" s="78">
        <v>0.02</v>
      </c>
      <c r="S31" s="77">
        <v>489</v>
      </c>
      <c r="T31" s="78">
        <v>1.2999999999999999E-2</v>
      </c>
      <c r="U31" s="77">
        <v>659</v>
      </c>
      <c r="V31" s="78">
        <v>1.7999999999999999E-2</v>
      </c>
      <c r="W31" s="77">
        <v>314</v>
      </c>
      <c r="X31" s="79">
        <v>8.0000000000000002E-3</v>
      </c>
      <c r="Y31" s="80">
        <v>30</v>
      </c>
      <c r="Z31" s="81">
        <v>1E-3</v>
      </c>
      <c r="AA31" s="82">
        <v>34</v>
      </c>
      <c r="AB31" s="83">
        <v>1E-3</v>
      </c>
      <c r="AC31" s="84">
        <v>2761</v>
      </c>
      <c r="AD31" s="85">
        <v>36005</v>
      </c>
      <c r="AE31" s="86">
        <v>0.96599999999999997</v>
      </c>
      <c r="AF31" s="87">
        <v>1095</v>
      </c>
      <c r="AG31" s="88">
        <v>2.9000000000000001E-2</v>
      </c>
      <c r="AI31" s="118">
        <v>1110</v>
      </c>
      <c r="AJ31" s="117">
        <v>0.03</v>
      </c>
      <c r="AL31" s="89">
        <f xml:space="preserve"> AF31-AI31</f>
        <v>-15</v>
      </c>
      <c r="AM31" s="90">
        <f xml:space="preserve"> AG31-AJ31</f>
        <v>-9.9999999999999742E-4</v>
      </c>
      <c r="AQ31" s="82">
        <v>1206</v>
      </c>
      <c r="AR31" s="91">
        <v>3.3000000000000002E-2</v>
      </c>
      <c r="AT31" s="131">
        <f xml:space="preserve"> AF31 - AQ31</f>
        <v>-111</v>
      </c>
      <c r="AU31" s="132">
        <f xml:space="preserve"> AG31 - AR31</f>
        <v>-4.0000000000000001E-3</v>
      </c>
    </row>
    <row r="32" spans="1:47" x14ac:dyDescent="0.25">
      <c r="A32" s="65" t="s">
        <v>53</v>
      </c>
      <c r="B32" s="66">
        <v>20201</v>
      </c>
      <c r="C32" s="67">
        <v>35</v>
      </c>
      <c r="D32" s="67">
        <v>0</v>
      </c>
      <c r="E32" s="67">
        <v>23</v>
      </c>
      <c r="F32" s="68">
        <v>3</v>
      </c>
      <c r="G32" s="69">
        <v>19803</v>
      </c>
      <c r="H32" s="70">
        <v>0.98</v>
      </c>
      <c r="I32" s="71">
        <v>311</v>
      </c>
      <c r="J32" s="72">
        <v>1.4999999999999999E-2</v>
      </c>
      <c r="K32" s="73">
        <v>2</v>
      </c>
      <c r="L32" s="72">
        <v>0</v>
      </c>
      <c r="M32" s="73">
        <v>85</v>
      </c>
      <c r="N32" s="74">
        <v>4.0000000000000001E-3</v>
      </c>
      <c r="O32" s="75">
        <v>57</v>
      </c>
      <c r="P32" s="76">
        <v>3.0000000000000001E-3</v>
      </c>
      <c r="Q32" s="77">
        <v>36</v>
      </c>
      <c r="R32" s="78">
        <v>2E-3</v>
      </c>
      <c r="S32" s="77">
        <v>135</v>
      </c>
      <c r="T32" s="78">
        <v>7.0000000000000001E-3</v>
      </c>
      <c r="U32" s="77">
        <v>36</v>
      </c>
      <c r="V32" s="78">
        <v>2E-3</v>
      </c>
      <c r="W32" s="77">
        <v>123</v>
      </c>
      <c r="X32" s="79">
        <v>6.0000000000000001E-3</v>
      </c>
      <c r="Y32" s="80">
        <v>6</v>
      </c>
      <c r="Z32" s="81">
        <v>0</v>
      </c>
      <c r="AA32" s="82">
        <v>10</v>
      </c>
      <c r="AB32" s="83">
        <v>0</v>
      </c>
      <c r="AC32" s="84">
        <v>427</v>
      </c>
      <c r="AD32" s="85">
        <v>19979</v>
      </c>
      <c r="AE32" s="86">
        <v>0.98899999999999999</v>
      </c>
      <c r="AF32" s="87">
        <v>59</v>
      </c>
      <c r="AG32" s="88">
        <v>3.0000000000000001E-3</v>
      </c>
      <c r="AI32" s="118">
        <v>70</v>
      </c>
      <c r="AJ32" s="117">
        <v>3.0000000000000001E-3</v>
      </c>
      <c r="AL32" s="89">
        <f xml:space="preserve"> AF32-AI32</f>
        <v>-11</v>
      </c>
      <c r="AM32" s="90">
        <f xml:space="preserve"> AG32-AJ32</f>
        <v>0</v>
      </c>
      <c r="AQ32" s="82">
        <v>101</v>
      </c>
      <c r="AR32" s="91">
        <v>5.0000000000000001E-3</v>
      </c>
      <c r="AT32" s="131">
        <f xml:space="preserve"> AF32 - AQ32</f>
        <v>-42</v>
      </c>
      <c r="AU32" s="132">
        <f xml:space="preserve"> AG32 - AR32</f>
        <v>-2E-3</v>
      </c>
    </row>
    <row r="33" spans="1:47" x14ac:dyDescent="0.25">
      <c r="A33" s="65" t="s">
        <v>54</v>
      </c>
      <c r="B33" s="66">
        <v>15881</v>
      </c>
      <c r="C33" s="67">
        <v>30</v>
      </c>
      <c r="D33" s="67">
        <v>0</v>
      </c>
      <c r="E33" s="67">
        <v>10</v>
      </c>
      <c r="F33" s="68">
        <v>4</v>
      </c>
      <c r="G33" s="69">
        <v>15461</v>
      </c>
      <c r="H33" s="70">
        <v>0.97399999999999998</v>
      </c>
      <c r="I33" s="71">
        <v>406</v>
      </c>
      <c r="J33" s="72">
        <v>2.5999999999999999E-2</v>
      </c>
      <c r="K33" s="73">
        <v>3</v>
      </c>
      <c r="L33" s="72">
        <v>0</v>
      </c>
      <c r="M33" s="73">
        <v>11</v>
      </c>
      <c r="N33" s="74">
        <v>1E-3</v>
      </c>
      <c r="O33" s="75">
        <v>73</v>
      </c>
      <c r="P33" s="76">
        <v>5.0000000000000001E-3</v>
      </c>
      <c r="Q33" s="77">
        <v>28</v>
      </c>
      <c r="R33" s="78">
        <v>2E-3</v>
      </c>
      <c r="S33" s="77">
        <v>37</v>
      </c>
      <c r="T33" s="78">
        <v>2E-3</v>
      </c>
      <c r="U33" s="77">
        <v>30</v>
      </c>
      <c r="V33" s="78">
        <v>2E-3</v>
      </c>
      <c r="W33" s="77">
        <v>12</v>
      </c>
      <c r="X33" s="79">
        <v>1E-3</v>
      </c>
      <c r="Y33" s="80">
        <v>0</v>
      </c>
      <c r="Z33" s="81">
        <v>0</v>
      </c>
      <c r="AA33" s="82">
        <v>6</v>
      </c>
      <c r="AB33" s="83">
        <v>0</v>
      </c>
      <c r="AC33" s="84">
        <v>185</v>
      </c>
      <c r="AD33" s="85">
        <v>15797</v>
      </c>
      <c r="AE33" s="86">
        <v>0.995</v>
      </c>
      <c r="AF33" s="87">
        <v>76</v>
      </c>
      <c r="AG33" s="88">
        <v>5.0000000000000001E-3</v>
      </c>
      <c r="AI33" s="118">
        <v>77</v>
      </c>
      <c r="AJ33" s="117">
        <v>5.0000000000000001E-3</v>
      </c>
      <c r="AL33" s="89">
        <f xml:space="preserve"> AF33-AI33</f>
        <v>-1</v>
      </c>
      <c r="AM33" s="90">
        <f xml:space="preserve"> AG33-AJ33</f>
        <v>0</v>
      </c>
      <c r="AQ33" s="82">
        <v>121</v>
      </c>
      <c r="AR33" s="91">
        <v>8.0000000000000002E-3</v>
      </c>
      <c r="AT33" s="131">
        <f xml:space="preserve"> AF33 - AQ33</f>
        <v>-45</v>
      </c>
      <c r="AU33" s="132">
        <f xml:space="preserve"> AG33 - AR33</f>
        <v>-3.0000000000000001E-3</v>
      </c>
    </row>
    <row r="34" spans="1:47" x14ac:dyDescent="0.25">
      <c r="A34" s="65" t="s">
        <v>55</v>
      </c>
      <c r="B34" s="66">
        <v>11685</v>
      </c>
      <c r="C34" s="67">
        <v>33</v>
      </c>
      <c r="D34" s="67">
        <v>0</v>
      </c>
      <c r="E34" s="67">
        <v>6</v>
      </c>
      <c r="F34" s="68">
        <v>4</v>
      </c>
      <c r="G34" s="69">
        <v>9273</v>
      </c>
      <c r="H34" s="70">
        <v>0.79400000000000004</v>
      </c>
      <c r="I34" s="71">
        <v>1869</v>
      </c>
      <c r="J34" s="72">
        <v>0.16</v>
      </c>
      <c r="K34" s="73">
        <v>542</v>
      </c>
      <c r="L34" s="72">
        <v>4.5999999999999999E-2</v>
      </c>
      <c r="M34" s="73">
        <v>1</v>
      </c>
      <c r="N34" s="74">
        <v>0</v>
      </c>
      <c r="O34" s="75">
        <v>503</v>
      </c>
      <c r="P34" s="76">
        <v>4.2999999999999997E-2</v>
      </c>
      <c r="Q34" s="77">
        <v>100</v>
      </c>
      <c r="R34" s="78">
        <v>8.9999999999999993E-3</v>
      </c>
      <c r="S34" s="77">
        <v>2954</v>
      </c>
      <c r="T34" s="78">
        <v>0.253</v>
      </c>
      <c r="U34" s="77">
        <v>94</v>
      </c>
      <c r="V34" s="78">
        <v>8.0000000000000002E-3</v>
      </c>
      <c r="W34" s="77">
        <v>32</v>
      </c>
      <c r="X34" s="79">
        <v>3.0000000000000001E-3</v>
      </c>
      <c r="Y34" s="80">
        <v>17</v>
      </c>
      <c r="Z34" s="81">
        <v>1E-3</v>
      </c>
      <c r="AA34" s="82">
        <v>38</v>
      </c>
      <c r="AB34" s="83">
        <v>3.0000000000000001E-3</v>
      </c>
      <c r="AC34" s="84">
        <v>3658</v>
      </c>
      <c r="AD34" s="85">
        <v>7962</v>
      </c>
      <c r="AE34" s="86">
        <v>0.68100000000000005</v>
      </c>
      <c r="AF34" s="87">
        <v>1045</v>
      </c>
      <c r="AG34" s="88">
        <v>8.8999999999999996E-2</v>
      </c>
      <c r="AI34" s="118">
        <v>1078</v>
      </c>
      <c r="AJ34" s="117">
        <v>9.1999999999999998E-2</v>
      </c>
      <c r="AL34" s="89">
        <f xml:space="preserve"> AF34-AI34</f>
        <v>-33</v>
      </c>
      <c r="AM34" s="90">
        <f xml:space="preserve"> AG34-AJ34</f>
        <v>-3.0000000000000027E-3</v>
      </c>
      <c r="AQ34" s="82">
        <v>1236</v>
      </c>
      <c r="AR34" s="91">
        <v>0.107</v>
      </c>
      <c r="AT34" s="131">
        <f xml:space="preserve"> AF34 - AQ34</f>
        <v>-191</v>
      </c>
      <c r="AU34" s="132">
        <f xml:space="preserve"> AG34 - AR34</f>
        <v>-1.8000000000000002E-2</v>
      </c>
    </row>
    <row r="35" spans="1:47" x14ac:dyDescent="0.25">
      <c r="A35" s="65" t="s">
        <v>56</v>
      </c>
      <c r="B35" s="66">
        <v>36910</v>
      </c>
      <c r="C35" s="67">
        <v>44</v>
      </c>
      <c r="D35" s="67">
        <v>0</v>
      </c>
      <c r="E35" s="67">
        <v>29</v>
      </c>
      <c r="F35" s="68">
        <v>3</v>
      </c>
      <c r="G35" s="69">
        <v>34918</v>
      </c>
      <c r="H35" s="70">
        <v>0.94599999999999995</v>
      </c>
      <c r="I35" s="71">
        <v>1859</v>
      </c>
      <c r="J35" s="72">
        <v>0.05</v>
      </c>
      <c r="K35" s="73">
        <v>91</v>
      </c>
      <c r="L35" s="72">
        <v>2E-3</v>
      </c>
      <c r="M35" s="73">
        <v>42</v>
      </c>
      <c r="N35" s="74">
        <v>1E-3</v>
      </c>
      <c r="O35" s="75">
        <v>144</v>
      </c>
      <c r="P35" s="76">
        <v>4.0000000000000001E-3</v>
      </c>
      <c r="Q35" s="77">
        <v>99</v>
      </c>
      <c r="R35" s="78">
        <v>3.0000000000000001E-3</v>
      </c>
      <c r="S35" s="77">
        <v>77</v>
      </c>
      <c r="T35" s="78">
        <v>2E-3</v>
      </c>
      <c r="U35" s="77">
        <v>103</v>
      </c>
      <c r="V35" s="78">
        <v>3.0000000000000001E-3</v>
      </c>
      <c r="W35" s="77">
        <v>41</v>
      </c>
      <c r="X35" s="79">
        <v>1E-3</v>
      </c>
      <c r="Y35" s="80">
        <v>9</v>
      </c>
      <c r="Z35" s="81">
        <v>0</v>
      </c>
      <c r="AA35" s="82">
        <v>35</v>
      </c>
      <c r="AB35" s="83">
        <v>1E-3</v>
      </c>
      <c r="AC35" s="84">
        <v>463</v>
      </c>
      <c r="AD35" s="85">
        <v>36622</v>
      </c>
      <c r="AE35" s="86">
        <v>0.99199999999999999</v>
      </c>
      <c r="AF35" s="87">
        <v>235</v>
      </c>
      <c r="AG35" s="88">
        <v>6.0000000000000001E-3</v>
      </c>
      <c r="AI35" s="118">
        <v>234</v>
      </c>
      <c r="AJ35" s="117">
        <v>6.0000000000000001E-3</v>
      </c>
      <c r="AL35" s="89">
        <f xml:space="preserve"> AF35-AI35</f>
        <v>1</v>
      </c>
      <c r="AM35" s="90">
        <f xml:space="preserve"> AG35-AJ35</f>
        <v>0</v>
      </c>
      <c r="AQ35" s="82">
        <v>528</v>
      </c>
      <c r="AR35" s="91">
        <v>1.4999999999999999E-2</v>
      </c>
      <c r="AT35" s="131">
        <f xml:space="preserve"> AF35 - AQ35</f>
        <v>-293</v>
      </c>
      <c r="AU35" s="132">
        <f xml:space="preserve"> AG35 - AR35</f>
        <v>-8.9999999999999993E-3</v>
      </c>
    </row>
    <row r="36" spans="1:47" x14ac:dyDescent="0.25">
      <c r="A36" s="65" t="s">
        <v>57</v>
      </c>
      <c r="B36" s="66">
        <v>18238</v>
      </c>
      <c r="C36" s="67">
        <v>24</v>
      </c>
      <c r="D36" s="67">
        <v>0</v>
      </c>
      <c r="E36" s="67">
        <v>19</v>
      </c>
      <c r="F36" s="68">
        <v>3</v>
      </c>
      <c r="G36" s="69">
        <v>17573</v>
      </c>
      <c r="H36" s="70">
        <v>0.96399999999999997</v>
      </c>
      <c r="I36" s="71">
        <v>657</v>
      </c>
      <c r="J36" s="72">
        <v>3.5999999999999997E-2</v>
      </c>
      <c r="K36" s="73">
        <v>8</v>
      </c>
      <c r="L36" s="72">
        <v>0</v>
      </c>
      <c r="M36" s="73">
        <v>0</v>
      </c>
      <c r="N36" s="74">
        <v>0</v>
      </c>
      <c r="O36" s="75">
        <v>22</v>
      </c>
      <c r="P36" s="76">
        <v>1E-3</v>
      </c>
      <c r="Q36" s="77">
        <v>19</v>
      </c>
      <c r="R36" s="78">
        <v>1E-3</v>
      </c>
      <c r="S36" s="77">
        <v>16</v>
      </c>
      <c r="T36" s="78">
        <v>1E-3</v>
      </c>
      <c r="U36" s="77">
        <v>15</v>
      </c>
      <c r="V36" s="78">
        <v>1E-3</v>
      </c>
      <c r="W36" s="77">
        <v>13</v>
      </c>
      <c r="X36" s="79">
        <v>1E-3</v>
      </c>
      <c r="Y36" s="80">
        <v>9</v>
      </c>
      <c r="Z36" s="81">
        <v>0</v>
      </c>
      <c r="AA36" s="82">
        <v>0</v>
      </c>
      <c r="AB36" s="83">
        <v>0</v>
      </c>
      <c r="AC36" s="84">
        <v>77</v>
      </c>
      <c r="AD36" s="85">
        <v>18206</v>
      </c>
      <c r="AE36" s="86">
        <v>0.998</v>
      </c>
      <c r="AF36" s="87">
        <v>30</v>
      </c>
      <c r="AG36" s="88">
        <v>2E-3</v>
      </c>
      <c r="AI36" s="118">
        <v>46</v>
      </c>
      <c r="AJ36" s="117">
        <v>3.0000000000000001E-3</v>
      </c>
      <c r="AL36" s="89">
        <f xml:space="preserve"> AF36-AI36</f>
        <v>-16</v>
      </c>
      <c r="AM36" s="90">
        <f xml:space="preserve"> AG36-AJ36</f>
        <v>-1E-3</v>
      </c>
      <c r="AQ36" s="82">
        <v>402</v>
      </c>
      <c r="AR36" s="91">
        <v>2.1999999999999999E-2</v>
      </c>
      <c r="AT36" s="131">
        <f xml:space="preserve"> AF36 - AQ36</f>
        <v>-372</v>
      </c>
      <c r="AU36" s="132">
        <f xml:space="preserve"> AG36 - AR36</f>
        <v>-1.9999999999999997E-2</v>
      </c>
    </row>
    <row r="37" spans="1:47" x14ac:dyDescent="0.25">
      <c r="A37" s="65" t="s">
        <v>58</v>
      </c>
      <c r="B37" s="66">
        <v>16977</v>
      </c>
      <c r="C37" s="67">
        <v>28</v>
      </c>
      <c r="D37" s="67">
        <v>0</v>
      </c>
      <c r="E37" s="67">
        <v>4</v>
      </c>
      <c r="F37" s="68">
        <v>5</v>
      </c>
      <c r="G37" s="69">
        <v>9695</v>
      </c>
      <c r="H37" s="70">
        <v>0.57099999999999995</v>
      </c>
      <c r="I37" s="71">
        <v>5957</v>
      </c>
      <c r="J37" s="72">
        <v>0.35099999999999998</v>
      </c>
      <c r="K37" s="73">
        <v>1325</v>
      </c>
      <c r="L37" s="72">
        <v>7.8E-2</v>
      </c>
      <c r="M37" s="73">
        <v>0</v>
      </c>
      <c r="N37" s="74">
        <v>0</v>
      </c>
      <c r="O37" s="75">
        <v>1465</v>
      </c>
      <c r="P37" s="76">
        <v>8.5999999999999993E-2</v>
      </c>
      <c r="Q37" s="77">
        <v>292</v>
      </c>
      <c r="R37" s="78">
        <v>1.7000000000000001E-2</v>
      </c>
      <c r="S37" s="77">
        <v>616</v>
      </c>
      <c r="T37" s="78">
        <v>3.5999999999999997E-2</v>
      </c>
      <c r="U37" s="77">
        <v>181</v>
      </c>
      <c r="V37" s="78">
        <v>1.0999999999999999E-2</v>
      </c>
      <c r="W37" s="77">
        <v>52</v>
      </c>
      <c r="X37" s="79">
        <v>3.0000000000000001E-3</v>
      </c>
      <c r="Y37" s="80">
        <v>20</v>
      </c>
      <c r="Z37" s="81">
        <v>1E-3</v>
      </c>
      <c r="AA37" s="82">
        <v>71</v>
      </c>
      <c r="AB37" s="83">
        <v>4.0000000000000001E-3</v>
      </c>
      <c r="AC37" s="84">
        <v>2497</v>
      </c>
      <c r="AD37" s="85">
        <v>14178</v>
      </c>
      <c r="AE37" s="86">
        <v>0.83499999999999996</v>
      </c>
      <c r="AF37" s="87">
        <v>2790</v>
      </c>
      <c r="AG37" s="88">
        <v>0.16400000000000001</v>
      </c>
      <c r="AI37" s="118">
        <v>2801</v>
      </c>
      <c r="AJ37" s="117">
        <v>0.16500000000000001</v>
      </c>
      <c r="AL37" s="89">
        <f xml:space="preserve"> AF37-AI37</f>
        <v>-11</v>
      </c>
      <c r="AM37" s="90">
        <f xml:space="preserve"> AG37-AJ37</f>
        <v>-1.0000000000000009E-3</v>
      </c>
      <c r="AQ37" s="82">
        <v>3120</v>
      </c>
      <c r="AR37" s="91">
        <v>0.186</v>
      </c>
      <c r="AT37" s="131">
        <f xml:space="preserve"> AF37 - AQ37</f>
        <v>-330</v>
      </c>
      <c r="AU37" s="132">
        <f xml:space="preserve"> AG37 - AR37</f>
        <v>-2.1999999999999992E-2</v>
      </c>
    </row>
    <row r="38" spans="1:47" x14ac:dyDescent="0.25">
      <c r="A38" s="65" t="s">
        <v>59</v>
      </c>
      <c r="B38" s="66">
        <v>62539</v>
      </c>
      <c r="C38" s="67">
        <v>44</v>
      </c>
      <c r="D38" s="67">
        <v>1</v>
      </c>
      <c r="E38" s="67">
        <v>32</v>
      </c>
      <c r="F38" s="68">
        <v>3</v>
      </c>
      <c r="G38" s="69">
        <v>60244</v>
      </c>
      <c r="H38" s="70">
        <v>0.96299999999999997</v>
      </c>
      <c r="I38" s="71">
        <v>2257</v>
      </c>
      <c r="J38" s="72">
        <v>3.5999999999999997E-2</v>
      </c>
      <c r="K38" s="73">
        <v>32</v>
      </c>
      <c r="L38" s="72">
        <v>1E-3</v>
      </c>
      <c r="M38" s="73">
        <v>6</v>
      </c>
      <c r="N38" s="74">
        <v>0</v>
      </c>
      <c r="O38" s="75">
        <v>321</v>
      </c>
      <c r="P38" s="76">
        <v>5.0000000000000001E-3</v>
      </c>
      <c r="Q38" s="77">
        <v>261</v>
      </c>
      <c r="R38" s="78">
        <v>4.0000000000000001E-3</v>
      </c>
      <c r="S38" s="77">
        <v>210</v>
      </c>
      <c r="T38" s="78">
        <v>3.0000000000000001E-3</v>
      </c>
      <c r="U38" s="77">
        <v>214</v>
      </c>
      <c r="V38" s="78">
        <v>3.0000000000000001E-3</v>
      </c>
      <c r="W38" s="77">
        <v>110</v>
      </c>
      <c r="X38" s="79">
        <v>2E-3</v>
      </c>
      <c r="Y38" s="80">
        <v>14</v>
      </c>
      <c r="Z38" s="81">
        <v>0</v>
      </c>
      <c r="AA38" s="82">
        <v>18</v>
      </c>
      <c r="AB38" s="83">
        <v>0</v>
      </c>
      <c r="AC38" s="84">
        <v>896</v>
      </c>
      <c r="AD38" s="85">
        <v>62105</v>
      </c>
      <c r="AE38" s="86">
        <v>0.99299999999999999</v>
      </c>
      <c r="AF38" s="87">
        <v>353</v>
      </c>
      <c r="AG38" s="88">
        <v>6.0000000000000001E-3</v>
      </c>
      <c r="AI38" s="118">
        <v>360</v>
      </c>
      <c r="AJ38" s="117">
        <v>6.0000000000000001E-3</v>
      </c>
      <c r="AL38" s="89">
        <f xml:space="preserve"> AF38-AI38</f>
        <v>-7</v>
      </c>
      <c r="AM38" s="90">
        <f xml:space="preserve"> AG38-AJ38</f>
        <v>0</v>
      </c>
      <c r="AQ38" s="82">
        <v>492</v>
      </c>
      <c r="AR38" s="91">
        <v>8.0000000000000002E-3</v>
      </c>
      <c r="AT38" s="131">
        <f xml:space="preserve"> AF38 - AQ38</f>
        <v>-139</v>
      </c>
      <c r="AU38" s="132">
        <f xml:space="preserve"> AG38 - AR38</f>
        <v>-2E-3</v>
      </c>
    </row>
    <row r="39" spans="1:47" x14ac:dyDescent="0.25">
      <c r="A39" s="65" t="s">
        <v>60</v>
      </c>
      <c r="B39" s="66">
        <v>9388</v>
      </c>
      <c r="C39" s="67">
        <v>11</v>
      </c>
      <c r="D39" s="67">
        <v>0</v>
      </c>
      <c r="E39" s="67">
        <v>2</v>
      </c>
      <c r="F39" s="68">
        <v>3</v>
      </c>
      <c r="G39" s="69">
        <v>8664</v>
      </c>
      <c r="H39" s="70">
        <v>0.92300000000000004</v>
      </c>
      <c r="I39" s="71">
        <v>675</v>
      </c>
      <c r="J39" s="72">
        <v>7.1999999999999995E-2</v>
      </c>
      <c r="K39" s="73">
        <v>49</v>
      </c>
      <c r="L39" s="72">
        <v>5.0000000000000001E-3</v>
      </c>
      <c r="M39" s="73">
        <v>0</v>
      </c>
      <c r="N39" s="74">
        <v>0</v>
      </c>
      <c r="O39" s="75">
        <v>74</v>
      </c>
      <c r="P39" s="76">
        <v>8.0000000000000002E-3</v>
      </c>
      <c r="Q39" s="77">
        <v>43</v>
      </c>
      <c r="R39" s="78">
        <v>5.0000000000000001E-3</v>
      </c>
      <c r="S39" s="77">
        <v>90</v>
      </c>
      <c r="T39" s="78">
        <v>0.01</v>
      </c>
      <c r="U39" s="77">
        <v>59</v>
      </c>
      <c r="V39" s="78">
        <v>6.0000000000000001E-3</v>
      </c>
      <c r="W39" s="77">
        <v>11</v>
      </c>
      <c r="X39" s="79">
        <v>1E-3</v>
      </c>
      <c r="Y39" s="80">
        <v>11</v>
      </c>
      <c r="Z39" s="81">
        <v>1E-3</v>
      </c>
      <c r="AA39" s="82">
        <v>26</v>
      </c>
      <c r="AB39" s="83">
        <v>3.0000000000000001E-3</v>
      </c>
      <c r="AC39" s="84">
        <v>283</v>
      </c>
      <c r="AD39" s="85">
        <v>9218</v>
      </c>
      <c r="AE39" s="86">
        <v>0.98199999999999998</v>
      </c>
      <c r="AF39" s="87">
        <v>123</v>
      </c>
      <c r="AG39" s="88">
        <v>1.2999999999999999E-2</v>
      </c>
      <c r="AI39" s="118">
        <v>212</v>
      </c>
      <c r="AJ39" s="117">
        <v>2.3E-2</v>
      </c>
      <c r="AL39" s="89">
        <f xml:space="preserve"> AF39-AI39</f>
        <v>-89</v>
      </c>
      <c r="AM39" s="90">
        <f xml:space="preserve"> AG39-AJ39</f>
        <v>-0.01</v>
      </c>
      <c r="AQ39" s="82">
        <v>194</v>
      </c>
      <c r="AR39" s="91">
        <v>2.1000000000000001E-2</v>
      </c>
      <c r="AT39" s="131">
        <f xml:space="preserve"> AF39 - AQ39</f>
        <v>-71</v>
      </c>
      <c r="AU39" s="132">
        <f xml:space="preserve"> AG39 - AR39</f>
        <v>-8.0000000000000019E-3</v>
      </c>
    </row>
    <row r="40" spans="1:47" x14ac:dyDescent="0.25">
      <c r="A40" s="65" t="s">
        <v>61</v>
      </c>
      <c r="B40" s="66">
        <v>13420</v>
      </c>
      <c r="C40" s="67">
        <v>13</v>
      </c>
      <c r="D40" s="67">
        <v>0</v>
      </c>
      <c r="E40" s="67">
        <v>5</v>
      </c>
      <c r="F40" s="68">
        <v>5</v>
      </c>
      <c r="G40" s="69">
        <v>12798</v>
      </c>
      <c r="H40" s="70">
        <v>0.95399999999999996</v>
      </c>
      <c r="I40" s="71">
        <v>584</v>
      </c>
      <c r="J40" s="72">
        <v>4.3999999999999997E-2</v>
      </c>
      <c r="K40" s="73">
        <v>29</v>
      </c>
      <c r="L40" s="72">
        <v>2E-3</v>
      </c>
      <c r="M40" s="73">
        <v>9</v>
      </c>
      <c r="N40" s="74">
        <v>1E-3</v>
      </c>
      <c r="O40" s="75">
        <v>366</v>
      </c>
      <c r="P40" s="76">
        <v>2.7E-2</v>
      </c>
      <c r="Q40" s="77">
        <v>74</v>
      </c>
      <c r="R40" s="78">
        <v>6.0000000000000001E-3</v>
      </c>
      <c r="S40" s="77">
        <v>2754</v>
      </c>
      <c r="T40" s="78">
        <v>0.20499999999999999</v>
      </c>
      <c r="U40" s="77">
        <v>79</v>
      </c>
      <c r="V40" s="78">
        <v>6.0000000000000001E-3</v>
      </c>
      <c r="W40" s="77">
        <v>32</v>
      </c>
      <c r="X40" s="79">
        <v>2E-3</v>
      </c>
      <c r="Y40" s="80">
        <v>32</v>
      </c>
      <c r="Z40" s="81">
        <v>2E-3</v>
      </c>
      <c r="AA40" s="82">
        <v>20</v>
      </c>
      <c r="AB40" s="83">
        <v>1E-3</v>
      </c>
      <c r="AC40" s="84">
        <v>3313</v>
      </c>
      <c r="AD40" s="85">
        <v>10500</v>
      </c>
      <c r="AE40" s="86">
        <v>0.78200000000000003</v>
      </c>
      <c r="AF40" s="87">
        <v>395</v>
      </c>
      <c r="AG40" s="88">
        <v>2.9000000000000001E-2</v>
      </c>
      <c r="AI40" s="118">
        <v>388</v>
      </c>
      <c r="AJ40" s="117">
        <v>2.9000000000000001E-2</v>
      </c>
      <c r="AL40" s="89">
        <f xml:space="preserve"> AF40-AI40</f>
        <v>7</v>
      </c>
      <c r="AM40" s="90">
        <f xml:space="preserve"> AG40-AJ40</f>
        <v>0</v>
      </c>
      <c r="AQ40" s="82">
        <v>456</v>
      </c>
      <c r="AR40" s="91">
        <v>3.5000000000000003E-2</v>
      </c>
      <c r="AT40" s="131">
        <f xml:space="preserve"> AF40 - AQ40</f>
        <v>-61</v>
      </c>
      <c r="AU40" s="132">
        <f xml:space="preserve"> AG40 - AR40</f>
        <v>-6.0000000000000019E-3</v>
      </c>
    </row>
    <row r="41" spans="1:47" x14ac:dyDescent="0.25">
      <c r="A41" s="65" t="s">
        <v>62</v>
      </c>
      <c r="B41" s="66">
        <v>15579</v>
      </c>
      <c r="C41" s="67">
        <v>28</v>
      </c>
      <c r="D41" s="67">
        <v>2</v>
      </c>
      <c r="E41" s="67">
        <v>7</v>
      </c>
      <c r="F41" s="68">
        <v>3</v>
      </c>
      <c r="G41" s="69">
        <v>10096</v>
      </c>
      <c r="H41" s="70">
        <v>0.64800000000000002</v>
      </c>
      <c r="I41" s="71">
        <v>5462</v>
      </c>
      <c r="J41" s="72">
        <v>0.35099999999999998</v>
      </c>
      <c r="K41" s="73">
        <v>16</v>
      </c>
      <c r="L41" s="72">
        <v>1E-3</v>
      </c>
      <c r="M41" s="73">
        <v>5</v>
      </c>
      <c r="N41" s="74">
        <v>0</v>
      </c>
      <c r="O41" s="75">
        <v>64</v>
      </c>
      <c r="P41" s="76">
        <v>4.0000000000000001E-3</v>
      </c>
      <c r="Q41" s="77">
        <v>17</v>
      </c>
      <c r="R41" s="78">
        <v>1E-3</v>
      </c>
      <c r="S41" s="77">
        <v>29</v>
      </c>
      <c r="T41" s="78">
        <v>2E-3</v>
      </c>
      <c r="U41" s="77">
        <v>17</v>
      </c>
      <c r="V41" s="78">
        <v>1E-3</v>
      </c>
      <c r="W41" s="77">
        <v>10</v>
      </c>
      <c r="X41" s="79">
        <v>1E-3</v>
      </c>
      <c r="Y41" s="80">
        <v>3</v>
      </c>
      <c r="Z41" s="81">
        <v>0</v>
      </c>
      <c r="AA41" s="82">
        <v>6</v>
      </c>
      <c r="AB41" s="83">
        <v>0</v>
      </c>
      <c r="AC41" s="84">
        <v>148</v>
      </c>
      <c r="AD41" s="85">
        <v>15493</v>
      </c>
      <c r="AE41" s="86">
        <v>0.99399999999999999</v>
      </c>
      <c r="AF41" s="87">
        <v>80</v>
      </c>
      <c r="AG41" s="88">
        <v>5.0000000000000001E-3</v>
      </c>
      <c r="AI41" s="118">
        <v>79</v>
      </c>
      <c r="AJ41" s="117">
        <v>5.0000000000000001E-3</v>
      </c>
      <c r="AL41" s="89">
        <f xml:space="preserve"> AF41-AI41</f>
        <v>1</v>
      </c>
      <c r="AM41" s="90">
        <f xml:space="preserve"> AG41-AJ41</f>
        <v>0</v>
      </c>
      <c r="AQ41" s="82">
        <v>267</v>
      </c>
      <c r="AR41" s="91">
        <v>1.7000000000000001E-2</v>
      </c>
      <c r="AT41" s="131">
        <f xml:space="preserve"> AF41 - AQ41</f>
        <v>-187</v>
      </c>
      <c r="AU41" s="132">
        <f xml:space="preserve"> AG41 - AR41</f>
        <v>-1.2E-2</v>
      </c>
    </row>
    <row r="42" spans="1:47" x14ac:dyDescent="0.25">
      <c r="A42" s="65" t="s">
        <v>63</v>
      </c>
      <c r="B42" s="66">
        <v>27245</v>
      </c>
      <c r="C42" s="67">
        <v>42</v>
      </c>
      <c r="D42" s="67">
        <v>6</v>
      </c>
      <c r="E42" s="67">
        <v>30</v>
      </c>
      <c r="F42" s="68">
        <v>3</v>
      </c>
      <c r="G42" s="69">
        <v>26923</v>
      </c>
      <c r="H42" s="70">
        <v>0.98799999999999999</v>
      </c>
      <c r="I42" s="71">
        <v>308</v>
      </c>
      <c r="J42" s="72">
        <v>1.0999999999999999E-2</v>
      </c>
      <c r="K42" s="73">
        <v>1</v>
      </c>
      <c r="L42" s="72">
        <v>0</v>
      </c>
      <c r="M42" s="73">
        <v>13</v>
      </c>
      <c r="N42" s="74">
        <v>0</v>
      </c>
      <c r="O42" s="75">
        <v>83</v>
      </c>
      <c r="P42" s="76">
        <v>3.0000000000000001E-3</v>
      </c>
      <c r="Q42" s="77">
        <v>76</v>
      </c>
      <c r="R42" s="78">
        <v>3.0000000000000001E-3</v>
      </c>
      <c r="S42" s="77">
        <v>66</v>
      </c>
      <c r="T42" s="78">
        <v>2E-3</v>
      </c>
      <c r="U42" s="77">
        <v>72</v>
      </c>
      <c r="V42" s="78">
        <v>3.0000000000000001E-3</v>
      </c>
      <c r="W42" s="77">
        <v>19</v>
      </c>
      <c r="X42" s="79">
        <v>1E-3</v>
      </c>
      <c r="Y42" s="80">
        <v>0</v>
      </c>
      <c r="Z42" s="81">
        <v>0</v>
      </c>
      <c r="AA42" s="82">
        <v>16</v>
      </c>
      <c r="AB42" s="83">
        <v>1E-3</v>
      </c>
      <c r="AC42" s="84">
        <v>259</v>
      </c>
      <c r="AD42" s="85">
        <v>27139</v>
      </c>
      <c r="AE42" s="86">
        <v>0.996</v>
      </c>
      <c r="AF42" s="87">
        <v>84</v>
      </c>
      <c r="AG42" s="88">
        <v>3.0000000000000001E-3</v>
      </c>
      <c r="AI42" s="118">
        <v>88</v>
      </c>
      <c r="AJ42" s="117">
        <v>3.0000000000000001E-3</v>
      </c>
      <c r="AL42" s="89">
        <f xml:space="preserve"> AF42-AI42</f>
        <v>-4</v>
      </c>
      <c r="AM42" s="90">
        <f xml:space="preserve"> AG42-AJ42</f>
        <v>0</v>
      </c>
      <c r="AQ42" s="82">
        <v>2390</v>
      </c>
      <c r="AR42" s="91">
        <v>8.8999999999999996E-2</v>
      </c>
      <c r="AT42" s="131">
        <f xml:space="preserve"> AF42 - AQ42</f>
        <v>-2306</v>
      </c>
      <c r="AU42" s="132">
        <f xml:space="preserve"> AG42 - AR42</f>
        <v>-8.5999999999999993E-2</v>
      </c>
    </row>
    <row r="43" spans="1:47" x14ac:dyDescent="0.25">
      <c r="A43" s="65" t="s">
        <v>64</v>
      </c>
      <c r="B43" s="66">
        <v>4904</v>
      </c>
      <c r="C43" s="67">
        <v>9</v>
      </c>
      <c r="D43" s="67">
        <v>0</v>
      </c>
      <c r="E43" s="67">
        <v>4</v>
      </c>
      <c r="F43" s="68">
        <v>3</v>
      </c>
      <c r="G43" s="69">
        <v>4733</v>
      </c>
      <c r="H43" s="70">
        <v>0.96499999999999997</v>
      </c>
      <c r="I43" s="71">
        <v>153</v>
      </c>
      <c r="J43" s="72">
        <v>3.1E-2</v>
      </c>
      <c r="K43" s="73">
        <v>7</v>
      </c>
      <c r="L43" s="72">
        <v>1E-3</v>
      </c>
      <c r="M43" s="73">
        <v>11</v>
      </c>
      <c r="N43" s="74">
        <v>2E-3</v>
      </c>
      <c r="O43" s="75">
        <v>98</v>
      </c>
      <c r="P43" s="76">
        <v>0.02</v>
      </c>
      <c r="Q43" s="77">
        <v>22</v>
      </c>
      <c r="R43" s="78">
        <v>4.0000000000000001E-3</v>
      </c>
      <c r="S43" s="77">
        <v>24</v>
      </c>
      <c r="T43" s="78">
        <v>5.0000000000000001E-3</v>
      </c>
      <c r="U43" s="77">
        <v>3</v>
      </c>
      <c r="V43" s="78">
        <v>1E-3</v>
      </c>
      <c r="W43" s="77">
        <v>1</v>
      </c>
      <c r="X43" s="79">
        <v>0</v>
      </c>
      <c r="Y43" s="80">
        <v>1</v>
      </c>
      <c r="Z43" s="81">
        <v>0</v>
      </c>
      <c r="AA43" s="82">
        <v>2</v>
      </c>
      <c r="AB43" s="83">
        <v>0</v>
      </c>
      <c r="AC43" s="84">
        <v>130</v>
      </c>
      <c r="AD43" s="85">
        <v>4797</v>
      </c>
      <c r="AE43" s="86">
        <v>0.97799999999999998</v>
      </c>
      <c r="AF43" s="87">
        <v>105</v>
      </c>
      <c r="AG43" s="88">
        <v>2.1000000000000001E-2</v>
      </c>
      <c r="AI43" s="118">
        <v>107</v>
      </c>
      <c r="AJ43" s="117">
        <v>2.1999999999999999E-2</v>
      </c>
      <c r="AL43" s="89">
        <f xml:space="preserve"> AF43-AI43</f>
        <v>-2</v>
      </c>
      <c r="AM43" s="90">
        <f xml:space="preserve"> AG43-AJ43</f>
        <v>-9.9999999999999742E-4</v>
      </c>
      <c r="AQ43" s="82">
        <v>105</v>
      </c>
      <c r="AR43" s="91">
        <v>2.1999999999999999E-2</v>
      </c>
      <c r="AT43" s="131">
        <f xml:space="preserve"> AF43 - AQ43</f>
        <v>0</v>
      </c>
      <c r="AU43" s="132">
        <f xml:space="preserve"> AG43 - AR43</f>
        <v>-9.9999999999999742E-4</v>
      </c>
    </row>
    <row r="44" spans="1:47" x14ac:dyDescent="0.25">
      <c r="A44" s="65" t="s">
        <v>65</v>
      </c>
      <c r="B44" s="66">
        <v>4900</v>
      </c>
      <c r="C44" s="67">
        <v>10</v>
      </c>
      <c r="D44" s="67">
        <v>0</v>
      </c>
      <c r="E44" s="67">
        <v>0</v>
      </c>
      <c r="F44" s="68">
        <v>3</v>
      </c>
      <c r="G44" s="69">
        <v>4744</v>
      </c>
      <c r="H44" s="70">
        <v>0.96799999999999997</v>
      </c>
      <c r="I44" s="71">
        <v>147</v>
      </c>
      <c r="J44" s="72">
        <v>0.03</v>
      </c>
      <c r="K44" s="73">
        <v>9</v>
      </c>
      <c r="L44" s="72">
        <v>2E-3</v>
      </c>
      <c r="M44" s="73">
        <v>0</v>
      </c>
      <c r="N44" s="74">
        <v>0</v>
      </c>
      <c r="O44" s="75">
        <v>35</v>
      </c>
      <c r="P44" s="76">
        <v>7.0000000000000001E-3</v>
      </c>
      <c r="Q44" s="77">
        <v>2</v>
      </c>
      <c r="R44" s="78">
        <v>0</v>
      </c>
      <c r="S44" s="77">
        <v>31</v>
      </c>
      <c r="T44" s="78">
        <v>6.0000000000000001E-3</v>
      </c>
      <c r="U44" s="77">
        <v>44</v>
      </c>
      <c r="V44" s="78">
        <v>8.9999999999999993E-3</v>
      </c>
      <c r="W44" s="77">
        <v>8</v>
      </c>
      <c r="X44" s="79">
        <v>2E-3</v>
      </c>
      <c r="Y44" s="80">
        <v>6</v>
      </c>
      <c r="Z44" s="81">
        <v>1E-3</v>
      </c>
      <c r="AA44" s="82">
        <v>16</v>
      </c>
      <c r="AB44" s="83">
        <v>3.0000000000000001E-3</v>
      </c>
      <c r="AC44" s="84">
        <v>141</v>
      </c>
      <c r="AD44" s="85">
        <v>4820</v>
      </c>
      <c r="AE44" s="86">
        <v>0.98399999999999999</v>
      </c>
      <c r="AF44" s="87">
        <v>44</v>
      </c>
      <c r="AG44" s="88">
        <v>8.9999999999999993E-3</v>
      </c>
      <c r="AI44" s="118">
        <v>42</v>
      </c>
      <c r="AJ44" s="117">
        <v>8.9999999999999993E-3</v>
      </c>
      <c r="AL44" s="89">
        <f xml:space="preserve"> AF44-AI44</f>
        <v>2</v>
      </c>
      <c r="AM44" s="90">
        <f xml:space="preserve"> AG44-AJ44</f>
        <v>0</v>
      </c>
      <c r="AQ44" s="82">
        <v>41</v>
      </c>
      <c r="AR44" s="91">
        <v>8.9999999999999993E-3</v>
      </c>
      <c r="AT44" s="131">
        <f xml:space="preserve"> AF44 - AQ44</f>
        <v>3</v>
      </c>
      <c r="AU44" s="132">
        <f xml:space="preserve"> AG44 - AR44</f>
        <v>0</v>
      </c>
    </row>
    <row r="45" spans="1:47" x14ac:dyDescent="0.25">
      <c r="A45" s="65" t="s">
        <v>66</v>
      </c>
      <c r="B45" s="66">
        <v>5603</v>
      </c>
      <c r="C45" s="67">
        <v>16</v>
      </c>
      <c r="D45" s="67">
        <v>0</v>
      </c>
      <c r="E45" s="67">
        <v>7</v>
      </c>
      <c r="F45" s="68">
        <v>3</v>
      </c>
      <c r="G45" s="69">
        <v>5272</v>
      </c>
      <c r="H45" s="70">
        <v>0.94099999999999995</v>
      </c>
      <c r="I45" s="71">
        <v>306</v>
      </c>
      <c r="J45" s="72">
        <v>5.5E-2</v>
      </c>
      <c r="K45" s="73">
        <v>17</v>
      </c>
      <c r="L45" s="72">
        <v>3.0000000000000001E-3</v>
      </c>
      <c r="M45" s="73">
        <v>8</v>
      </c>
      <c r="N45" s="74">
        <v>1E-3</v>
      </c>
      <c r="O45" s="75">
        <v>15</v>
      </c>
      <c r="P45" s="76">
        <v>3.0000000000000001E-3</v>
      </c>
      <c r="Q45" s="77">
        <v>3</v>
      </c>
      <c r="R45" s="78">
        <v>1E-3</v>
      </c>
      <c r="S45" s="77">
        <v>205</v>
      </c>
      <c r="T45" s="78">
        <v>3.6999999999999998E-2</v>
      </c>
      <c r="U45" s="77">
        <v>6</v>
      </c>
      <c r="V45" s="78">
        <v>1E-3</v>
      </c>
      <c r="W45" s="77">
        <v>4</v>
      </c>
      <c r="X45" s="79">
        <v>1E-3</v>
      </c>
      <c r="Y45" s="80">
        <v>4</v>
      </c>
      <c r="Z45" s="81">
        <v>1E-3</v>
      </c>
      <c r="AA45" s="82">
        <v>8</v>
      </c>
      <c r="AB45" s="83">
        <v>1E-3</v>
      </c>
      <c r="AC45" s="84">
        <v>249</v>
      </c>
      <c r="AD45" s="85">
        <v>5362</v>
      </c>
      <c r="AE45" s="86">
        <v>0.95699999999999996</v>
      </c>
      <c r="AF45" s="87">
        <v>32</v>
      </c>
      <c r="AG45" s="88">
        <v>6.0000000000000001E-3</v>
      </c>
      <c r="AI45" s="118">
        <v>39</v>
      </c>
      <c r="AJ45" s="117">
        <v>7.0000000000000001E-3</v>
      </c>
      <c r="AL45" s="89">
        <f xml:space="preserve"> AF45-AI45</f>
        <v>-7</v>
      </c>
      <c r="AM45" s="90">
        <f xml:space="preserve"> AG45-AJ45</f>
        <v>-1E-3</v>
      </c>
      <c r="AQ45" s="82">
        <v>68</v>
      </c>
      <c r="AR45" s="91">
        <v>1.2E-2</v>
      </c>
      <c r="AT45" s="131">
        <f xml:space="preserve"> AF45 - AQ45</f>
        <v>-36</v>
      </c>
      <c r="AU45" s="132">
        <f xml:space="preserve"> AG45 - AR45</f>
        <v>-6.0000000000000001E-3</v>
      </c>
    </row>
    <row r="46" spans="1:47" x14ac:dyDescent="0.25">
      <c r="A46" s="65" t="s">
        <v>67</v>
      </c>
      <c r="B46" s="66">
        <v>19495</v>
      </c>
      <c r="C46" s="67">
        <v>28</v>
      </c>
      <c r="D46" s="67">
        <v>9</v>
      </c>
      <c r="E46" s="67">
        <v>11</v>
      </c>
      <c r="F46" s="68">
        <v>3</v>
      </c>
      <c r="G46" s="69">
        <v>19184</v>
      </c>
      <c r="H46" s="70">
        <v>0.98399999999999999</v>
      </c>
      <c r="I46" s="71">
        <v>238</v>
      </c>
      <c r="J46" s="72">
        <v>1.2E-2</v>
      </c>
      <c r="K46" s="73">
        <v>1</v>
      </c>
      <c r="L46" s="72">
        <v>0</v>
      </c>
      <c r="M46" s="73">
        <v>72</v>
      </c>
      <c r="N46" s="74">
        <v>4.0000000000000001E-3</v>
      </c>
      <c r="O46" s="75">
        <v>20</v>
      </c>
      <c r="P46" s="76">
        <v>1E-3</v>
      </c>
      <c r="Q46" s="77">
        <v>3</v>
      </c>
      <c r="R46" s="78">
        <v>0</v>
      </c>
      <c r="S46" s="77">
        <v>497</v>
      </c>
      <c r="T46" s="78">
        <v>2.5000000000000001E-2</v>
      </c>
      <c r="U46" s="77">
        <v>587</v>
      </c>
      <c r="V46" s="78">
        <v>0.03</v>
      </c>
      <c r="W46" s="77">
        <v>7</v>
      </c>
      <c r="X46" s="79">
        <v>0</v>
      </c>
      <c r="Y46" s="80">
        <v>0</v>
      </c>
      <c r="Z46" s="81">
        <v>0</v>
      </c>
      <c r="AA46" s="82">
        <v>1</v>
      </c>
      <c r="AB46" s="83">
        <v>0</v>
      </c>
      <c r="AC46" s="84">
        <v>1187</v>
      </c>
      <c r="AD46" s="85">
        <v>18355</v>
      </c>
      <c r="AE46" s="86">
        <v>0.94199999999999995</v>
      </c>
      <c r="AF46" s="87">
        <v>21</v>
      </c>
      <c r="AG46" s="88">
        <v>1E-3</v>
      </c>
      <c r="AI46" s="118">
        <v>22</v>
      </c>
      <c r="AJ46" s="117">
        <v>1E-3</v>
      </c>
      <c r="AL46" s="89">
        <f xml:space="preserve"> AF46-AI46</f>
        <v>-1</v>
      </c>
      <c r="AM46" s="90">
        <f xml:space="preserve"> AG46-AJ46</f>
        <v>0</v>
      </c>
      <c r="AQ46" s="82">
        <v>22</v>
      </c>
      <c r="AR46" s="91">
        <v>1E-3</v>
      </c>
      <c r="AT46" s="131">
        <f xml:space="preserve"> AF46 - AQ46</f>
        <v>-1</v>
      </c>
      <c r="AU46" s="132">
        <f xml:space="preserve"> AG46 - AR46</f>
        <v>0</v>
      </c>
    </row>
    <row r="47" spans="1:47" x14ac:dyDescent="0.25">
      <c r="A47" s="65" t="s">
        <v>68</v>
      </c>
      <c r="B47" s="66">
        <v>39227</v>
      </c>
      <c r="C47" s="67">
        <v>39</v>
      </c>
      <c r="D47" s="67">
        <v>7</v>
      </c>
      <c r="E47" s="67">
        <v>27</v>
      </c>
      <c r="F47" s="68">
        <v>3</v>
      </c>
      <c r="G47" s="69">
        <v>37253</v>
      </c>
      <c r="H47" s="70">
        <v>0.95</v>
      </c>
      <c r="I47" s="71">
        <v>1825</v>
      </c>
      <c r="J47" s="72">
        <v>4.7E-2</v>
      </c>
      <c r="K47" s="73">
        <v>22</v>
      </c>
      <c r="L47" s="72">
        <v>1E-3</v>
      </c>
      <c r="M47" s="73">
        <v>127</v>
      </c>
      <c r="N47" s="74">
        <v>3.0000000000000001E-3</v>
      </c>
      <c r="O47" s="75">
        <v>216</v>
      </c>
      <c r="P47" s="76">
        <v>6.0000000000000001E-3</v>
      </c>
      <c r="Q47" s="77">
        <v>138</v>
      </c>
      <c r="R47" s="78">
        <v>4.0000000000000001E-3</v>
      </c>
      <c r="S47" s="77">
        <v>102</v>
      </c>
      <c r="T47" s="78">
        <v>3.0000000000000001E-3</v>
      </c>
      <c r="U47" s="77">
        <v>116</v>
      </c>
      <c r="V47" s="78">
        <v>3.0000000000000001E-3</v>
      </c>
      <c r="W47" s="77">
        <v>45</v>
      </c>
      <c r="X47" s="79">
        <v>1E-3</v>
      </c>
      <c r="Y47" s="80">
        <v>1</v>
      </c>
      <c r="Z47" s="81">
        <v>0</v>
      </c>
      <c r="AA47" s="82">
        <v>16</v>
      </c>
      <c r="AB47" s="83">
        <v>0</v>
      </c>
      <c r="AC47" s="84">
        <v>596</v>
      </c>
      <c r="AD47" s="85">
        <v>38927</v>
      </c>
      <c r="AE47" s="86">
        <v>0.99199999999999999</v>
      </c>
      <c r="AF47" s="87">
        <v>238</v>
      </c>
      <c r="AG47" s="88">
        <v>6.0000000000000001E-3</v>
      </c>
      <c r="AI47" s="118">
        <v>245</v>
      </c>
      <c r="AJ47" s="117">
        <v>6.0000000000000001E-3</v>
      </c>
      <c r="AL47" s="89">
        <f xml:space="preserve"> AF47-AI47</f>
        <v>-7</v>
      </c>
      <c r="AM47" s="90">
        <f xml:space="preserve"> AG47-AJ47</f>
        <v>0</v>
      </c>
      <c r="AQ47" s="82">
        <v>557</v>
      </c>
      <c r="AR47" s="91">
        <v>1.4E-2</v>
      </c>
      <c r="AT47" s="131">
        <f xml:space="preserve"> AF47 - AQ47</f>
        <v>-319</v>
      </c>
      <c r="AU47" s="132">
        <f xml:space="preserve"> AG47 - AR47</f>
        <v>-8.0000000000000002E-3</v>
      </c>
    </row>
    <row r="48" spans="1:47" x14ac:dyDescent="0.25">
      <c r="A48" s="65" t="s">
        <v>69</v>
      </c>
      <c r="B48" s="66">
        <v>47861</v>
      </c>
      <c r="C48" s="67">
        <v>60</v>
      </c>
      <c r="D48" s="67">
        <v>0</v>
      </c>
      <c r="E48" s="67">
        <v>44</v>
      </c>
      <c r="F48" s="68">
        <v>3</v>
      </c>
      <c r="G48" s="69">
        <v>46447</v>
      </c>
      <c r="H48" s="70">
        <v>0.97</v>
      </c>
      <c r="I48" s="71">
        <v>1229</v>
      </c>
      <c r="J48" s="72">
        <v>2.5999999999999999E-2</v>
      </c>
      <c r="K48" s="73">
        <v>88</v>
      </c>
      <c r="L48" s="72">
        <v>2E-3</v>
      </c>
      <c r="M48" s="73">
        <v>97</v>
      </c>
      <c r="N48" s="74">
        <v>2E-3</v>
      </c>
      <c r="O48" s="75">
        <v>270</v>
      </c>
      <c r="P48" s="76">
        <v>6.0000000000000001E-3</v>
      </c>
      <c r="Q48" s="77">
        <v>231</v>
      </c>
      <c r="R48" s="78">
        <v>5.0000000000000001E-3</v>
      </c>
      <c r="S48" s="77">
        <v>541</v>
      </c>
      <c r="T48" s="78">
        <v>1.0999999999999999E-2</v>
      </c>
      <c r="U48" s="77">
        <v>125</v>
      </c>
      <c r="V48" s="78">
        <v>3.0000000000000001E-3</v>
      </c>
      <c r="W48" s="77">
        <v>53</v>
      </c>
      <c r="X48" s="79">
        <v>1E-3</v>
      </c>
      <c r="Y48" s="80">
        <v>1</v>
      </c>
      <c r="Z48" s="81">
        <v>0</v>
      </c>
      <c r="AA48" s="82">
        <v>44</v>
      </c>
      <c r="AB48" s="83">
        <v>1E-3</v>
      </c>
      <c r="AC48" s="84">
        <v>1064</v>
      </c>
      <c r="AD48" s="85">
        <v>47061</v>
      </c>
      <c r="AE48" s="86">
        <v>0.98299999999999998</v>
      </c>
      <c r="AF48" s="87">
        <v>358</v>
      </c>
      <c r="AG48" s="88">
        <v>7.0000000000000001E-3</v>
      </c>
      <c r="AI48" s="118">
        <v>368</v>
      </c>
      <c r="AJ48" s="117">
        <v>8.0000000000000002E-3</v>
      </c>
      <c r="AL48" s="89">
        <f xml:space="preserve"> AF48-AI48</f>
        <v>-10</v>
      </c>
      <c r="AM48" s="90">
        <f xml:space="preserve"> AG48-AJ48</f>
        <v>-1E-3</v>
      </c>
      <c r="AQ48" s="82">
        <v>1297</v>
      </c>
      <c r="AR48" s="91">
        <v>2.8000000000000001E-2</v>
      </c>
      <c r="AT48" s="131">
        <f xml:space="preserve"> AF48 - AQ48</f>
        <v>-939</v>
      </c>
      <c r="AU48" s="132">
        <f xml:space="preserve"> AG48 - AR48</f>
        <v>-2.1000000000000001E-2</v>
      </c>
    </row>
    <row r="49" spans="1:47" x14ac:dyDescent="0.25">
      <c r="A49" s="65" t="s">
        <v>70</v>
      </c>
      <c r="B49" s="66">
        <v>17285</v>
      </c>
      <c r="C49" s="67">
        <v>27</v>
      </c>
      <c r="D49" s="67">
        <v>0</v>
      </c>
      <c r="E49" s="67">
        <v>16</v>
      </c>
      <c r="F49" s="68">
        <v>3</v>
      </c>
      <c r="G49" s="69">
        <v>15696</v>
      </c>
      <c r="H49" s="70">
        <v>0.90800000000000003</v>
      </c>
      <c r="I49" s="71">
        <v>1543</v>
      </c>
      <c r="J49" s="72">
        <v>8.8999999999999996E-2</v>
      </c>
      <c r="K49" s="73">
        <v>46</v>
      </c>
      <c r="L49" s="72">
        <v>3.0000000000000001E-3</v>
      </c>
      <c r="M49" s="73">
        <v>0</v>
      </c>
      <c r="N49" s="74">
        <v>0</v>
      </c>
      <c r="O49" s="75">
        <v>283</v>
      </c>
      <c r="P49" s="76">
        <v>1.6E-2</v>
      </c>
      <c r="Q49" s="77">
        <v>177</v>
      </c>
      <c r="R49" s="78">
        <v>0.01</v>
      </c>
      <c r="S49" s="77">
        <v>170</v>
      </c>
      <c r="T49" s="78">
        <v>0.01</v>
      </c>
      <c r="U49" s="77">
        <v>92</v>
      </c>
      <c r="V49" s="78">
        <v>5.0000000000000001E-3</v>
      </c>
      <c r="W49" s="77">
        <v>10</v>
      </c>
      <c r="X49" s="79">
        <v>1E-3</v>
      </c>
      <c r="Y49" s="80">
        <v>2</v>
      </c>
      <c r="Z49" s="81">
        <v>0</v>
      </c>
      <c r="AA49" s="82">
        <v>22</v>
      </c>
      <c r="AB49" s="83">
        <v>1E-3</v>
      </c>
      <c r="AC49" s="84">
        <v>584</v>
      </c>
      <c r="AD49" s="85">
        <v>16895</v>
      </c>
      <c r="AE49" s="86">
        <v>0.97699999999999998</v>
      </c>
      <c r="AF49" s="87">
        <v>329</v>
      </c>
      <c r="AG49" s="88">
        <v>1.9E-2</v>
      </c>
      <c r="AI49" s="118">
        <v>326</v>
      </c>
      <c r="AJ49" s="117">
        <v>1.9E-2</v>
      </c>
      <c r="AL49" s="89">
        <f xml:space="preserve"> AF49-AI49</f>
        <v>3</v>
      </c>
      <c r="AM49" s="90">
        <f xml:space="preserve"> AG49-AJ49</f>
        <v>0</v>
      </c>
      <c r="AQ49" s="82">
        <v>1291</v>
      </c>
      <c r="AR49" s="91">
        <v>7.5999999999999998E-2</v>
      </c>
      <c r="AT49" s="131">
        <f xml:space="preserve"> AF49 - AQ49</f>
        <v>-962</v>
      </c>
      <c r="AU49" s="132">
        <f xml:space="preserve"> AG49 - AR49</f>
        <v>-5.6999999999999995E-2</v>
      </c>
    </row>
    <row r="50" spans="1:47" x14ac:dyDescent="0.25">
      <c r="A50" s="65" t="s">
        <v>71</v>
      </c>
      <c r="B50" s="66">
        <v>6003</v>
      </c>
      <c r="C50" s="67">
        <v>9</v>
      </c>
      <c r="D50" s="67">
        <v>0</v>
      </c>
      <c r="E50" s="67">
        <v>0</v>
      </c>
      <c r="F50" s="68">
        <v>3</v>
      </c>
      <c r="G50" s="69">
        <v>5233</v>
      </c>
      <c r="H50" s="70">
        <v>0.872</v>
      </c>
      <c r="I50" s="71">
        <v>740</v>
      </c>
      <c r="J50" s="72">
        <v>0.123</v>
      </c>
      <c r="K50" s="73">
        <v>30</v>
      </c>
      <c r="L50" s="72">
        <v>5.0000000000000001E-3</v>
      </c>
      <c r="M50" s="73">
        <v>0</v>
      </c>
      <c r="N50" s="74">
        <v>0</v>
      </c>
      <c r="O50" s="75">
        <v>245</v>
      </c>
      <c r="P50" s="76">
        <v>4.1000000000000002E-2</v>
      </c>
      <c r="Q50" s="77">
        <v>6</v>
      </c>
      <c r="R50" s="78">
        <v>1E-3</v>
      </c>
      <c r="S50" s="77">
        <v>167</v>
      </c>
      <c r="T50" s="78">
        <v>2.8000000000000001E-2</v>
      </c>
      <c r="U50" s="77">
        <v>29</v>
      </c>
      <c r="V50" s="78">
        <v>5.0000000000000001E-3</v>
      </c>
      <c r="W50" s="77">
        <v>35</v>
      </c>
      <c r="X50" s="79">
        <v>6.0000000000000001E-3</v>
      </c>
      <c r="Y50" s="80">
        <v>12</v>
      </c>
      <c r="Z50" s="81">
        <v>2E-3</v>
      </c>
      <c r="AA50" s="82">
        <v>28</v>
      </c>
      <c r="AB50" s="83">
        <v>5.0000000000000001E-3</v>
      </c>
      <c r="AC50" s="84">
        <v>532</v>
      </c>
      <c r="AD50" s="85">
        <v>5692</v>
      </c>
      <c r="AE50" s="86">
        <v>0.94799999999999995</v>
      </c>
      <c r="AF50" s="87">
        <v>275</v>
      </c>
      <c r="AG50" s="88">
        <v>4.5999999999999999E-2</v>
      </c>
      <c r="AI50" s="118">
        <v>275</v>
      </c>
      <c r="AJ50" s="117">
        <v>4.5999999999999999E-2</v>
      </c>
      <c r="AL50" s="89">
        <f xml:space="preserve"> AF50-AI50</f>
        <v>0</v>
      </c>
      <c r="AM50" s="90">
        <f xml:space="preserve"> AG50-AJ50</f>
        <v>0</v>
      </c>
      <c r="AQ50" s="82">
        <v>384</v>
      </c>
      <c r="AR50" s="91">
        <v>6.5000000000000002E-2</v>
      </c>
      <c r="AT50" s="131">
        <f xml:space="preserve"> AF50 - AQ50</f>
        <v>-109</v>
      </c>
      <c r="AU50" s="132">
        <f xml:space="preserve"> AG50 - AR50</f>
        <v>-1.9000000000000003E-2</v>
      </c>
    </row>
    <row r="51" spans="1:47" x14ac:dyDescent="0.25">
      <c r="A51" s="65" t="s">
        <v>72</v>
      </c>
      <c r="B51" s="66">
        <v>8579</v>
      </c>
      <c r="C51" s="67">
        <v>18</v>
      </c>
      <c r="D51" s="67">
        <v>0</v>
      </c>
      <c r="E51" s="67">
        <v>0</v>
      </c>
      <c r="F51" s="68">
        <v>3</v>
      </c>
      <c r="G51" s="69">
        <v>6200</v>
      </c>
      <c r="H51" s="70">
        <v>0.72299999999999998</v>
      </c>
      <c r="I51" s="71">
        <v>2372</v>
      </c>
      <c r="J51" s="72">
        <v>0.27600000000000002</v>
      </c>
      <c r="K51" s="73">
        <v>7</v>
      </c>
      <c r="L51" s="72">
        <v>1E-3</v>
      </c>
      <c r="M51" s="73">
        <v>0</v>
      </c>
      <c r="N51" s="74">
        <v>0</v>
      </c>
      <c r="O51" s="75">
        <v>52</v>
      </c>
      <c r="P51" s="76">
        <v>6.0000000000000001E-3</v>
      </c>
      <c r="Q51" s="77">
        <v>17</v>
      </c>
      <c r="R51" s="78">
        <v>2E-3</v>
      </c>
      <c r="S51" s="77">
        <v>54</v>
      </c>
      <c r="T51" s="78">
        <v>6.0000000000000001E-3</v>
      </c>
      <c r="U51" s="77">
        <v>31</v>
      </c>
      <c r="V51" s="78">
        <v>4.0000000000000001E-3</v>
      </c>
      <c r="W51" s="77">
        <v>24</v>
      </c>
      <c r="X51" s="79">
        <v>3.0000000000000001E-3</v>
      </c>
      <c r="Y51" s="80">
        <v>0</v>
      </c>
      <c r="Z51" s="81">
        <v>0</v>
      </c>
      <c r="AA51" s="82">
        <v>6</v>
      </c>
      <c r="AB51" s="83">
        <v>1E-3</v>
      </c>
      <c r="AC51" s="84">
        <v>195</v>
      </c>
      <c r="AD51" s="85">
        <v>8507</v>
      </c>
      <c r="AE51" s="86">
        <v>0.99199999999999999</v>
      </c>
      <c r="AF51" s="87">
        <v>59</v>
      </c>
      <c r="AG51" s="88">
        <v>7.0000000000000001E-3</v>
      </c>
      <c r="AI51" s="118">
        <v>66</v>
      </c>
      <c r="AJ51" s="117">
        <v>8.0000000000000002E-3</v>
      </c>
      <c r="AL51" s="89">
        <f xml:space="preserve"> AF51-AI51</f>
        <v>-7</v>
      </c>
      <c r="AM51" s="90">
        <f xml:space="preserve"> AG51-AJ51</f>
        <v>-1E-3</v>
      </c>
      <c r="AQ51" s="82">
        <v>483</v>
      </c>
      <c r="AR51" s="91">
        <v>5.7000000000000002E-2</v>
      </c>
      <c r="AT51" s="131">
        <f xml:space="preserve"> AF51 - AQ51</f>
        <v>-424</v>
      </c>
      <c r="AU51" s="132">
        <f xml:space="preserve"> AG51 - AR51</f>
        <v>-0.05</v>
      </c>
    </row>
    <row r="52" spans="1:47" x14ac:dyDescent="0.25">
      <c r="A52" s="65" t="s">
        <v>73</v>
      </c>
      <c r="B52" s="66">
        <v>8298</v>
      </c>
      <c r="C52" s="67">
        <v>15</v>
      </c>
      <c r="D52" s="67">
        <v>0</v>
      </c>
      <c r="E52" s="67">
        <v>13</v>
      </c>
      <c r="F52" s="68">
        <v>3</v>
      </c>
      <c r="G52" s="69">
        <v>7970</v>
      </c>
      <c r="H52" s="70">
        <v>0.96</v>
      </c>
      <c r="I52" s="71">
        <v>304</v>
      </c>
      <c r="J52" s="72">
        <v>3.6999999999999998E-2</v>
      </c>
      <c r="K52" s="73">
        <v>8</v>
      </c>
      <c r="L52" s="72">
        <v>1E-3</v>
      </c>
      <c r="M52" s="73">
        <v>16</v>
      </c>
      <c r="N52" s="74">
        <v>2E-3</v>
      </c>
      <c r="O52" s="75">
        <v>27</v>
      </c>
      <c r="P52" s="76">
        <v>3.0000000000000001E-3</v>
      </c>
      <c r="Q52" s="77">
        <v>23</v>
      </c>
      <c r="R52" s="78">
        <v>3.0000000000000001E-3</v>
      </c>
      <c r="S52" s="77">
        <v>26</v>
      </c>
      <c r="T52" s="78">
        <v>3.0000000000000001E-3</v>
      </c>
      <c r="U52" s="77">
        <v>8</v>
      </c>
      <c r="V52" s="78">
        <v>1E-3</v>
      </c>
      <c r="W52" s="77">
        <v>11</v>
      </c>
      <c r="X52" s="79">
        <v>1E-3</v>
      </c>
      <c r="Y52" s="80">
        <v>1</v>
      </c>
      <c r="Z52" s="81">
        <v>0</v>
      </c>
      <c r="AA52" s="82">
        <v>6</v>
      </c>
      <c r="AB52" s="83">
        <v>1E-3</v>
      </c>
      <c r="AC52" s="84">
        <v>95</v>
      </c>
      <c r="AD52" s="85">
        <v>8255</v>
      </c>
      <c r="AE52" s="86">
        <v>0.995</v>
      </c>
      <c r="AF52" s="87">
        <v>35</v>
      </c>
      <c r="AG52" s="88">
        <v>4.0000000000000001E-3</v>
      </c>
      <c r="AI52" s="118">
        <v>51</v>
      </c>
      <c r="AJ52" s="117">
        <v>6.0000000000000001E-3</v>
      </c>
      <c r="AL52" s="89">
        <f xml:space="preserve"> AF52-AI52</f>
        <v>-16</v>
      </c>
      <c r="AM52" s="90">
        <f xml:space="preserve"> AG52-AJ52</f>
        <v>-2E-3</v>
      </c>
      <c r="AQ52" s="82">
        <v>91</v>
      </c>
      <c r="AR52" s="91">
        <v>1.0999999999999999E-2</v>
      </c>
      <c r="AT52" s="131">
        <f xml:space="preserve"> AF52 - AQ52</f>
        <v>-56</v>
      </c>
      <c r="AU52" s="132">
        <f xml:space="preserve"> AG52 - AR52</f>
        <v>-6.9999999999999993E-3</v>
      </c>
    </row>
    <row r="53" spans="1:47" x14ac:dyDescent="0.25">
      <c r="A53" s="65" t="s">
        <v>74</v>
      </c>
      <c r="B53" s="66">
        <v>10396</v>
      </c>
      <c r="C53" s="67">
        <v>17</v>
      </c>
      <c r="D53" s="67">
        <v>0</v>
      </c>
      <c r="E53" s="67">
        <v>8</v>
      </c>
      <c r="F53" s="68">
        <v>3</v>
      </c>
      <c r="G53" s="69">
        <v>9844</v>
      </c>
      <c r="H53" s="70">
        <v>0.94699999999999995</v>
      </c>
      <c r="I53" s="71">
        <v>510</v>
      </c>
      <c r="J53" s="72">
        <v>4.9000000000000002E-2</v>
      </c>
      <c r="K53" s="73">
        <v>14</v>
      </c>
      <c r="L53" s="72">
        <v>1E-3</v>
      </c>
      <c r="M53" s="73">
        <v>28</v>
      </c>
      <c r="N53" s="74">
        <v>3.0000000000000001E-3</v>
      </c>
      <c r="O53" s="75">
        <v>76</v>
      </c>
      <c r="P53" s="76">
        <v>7.0000000000000001E-3</v>
      </c>
      <c r="Q53" s="77">
        <v>32</v>
      </c>
      <c r="R53" s="78">
        <v>3.0000000000000001E-3</v>
      </c>
      <c r="S53" s="77">
        <v>197</v>
      </c>
      <c r="T53" s="78">
        <v>1.9E-2</v>
      </c>
      <c r="U53" s="77">
        <v>38</v>
      </c>
      <c r="V53" s="78">
        <v>4.0000000000000001E-3</v>
      </c>
      <c r="W53" s="77">
        <v>1775</v>
      </c>
      <c r="X53" s="79">
        <v>0.17100000000000001</v>
      </c>
      <c r="Y53" s="80">
        <v>5868</v>
      </c>
      <c r="Z53" s="81">
        <v>0.56399999999999995</v>
      </c>
      <c r="AA53" s="82">
        <v>20</v>
      </c>
      <c r="AB53" s="83">
        <v>2E-3</v>
      </c>
      <c r="AC53" s="84">
        <v>8007</v>
      </c>
      <c r="AD53" s="85">
        <v>4406</v>
      </c>
      <c r="AE53" s="86">
        <v>0.42399999999999999</v>
      </c>
      <c r="AF53" s="87">
        <v>90</v>
      </c>
      <c r="AG53" s="88">
        <v>8.9999999999999993E-3</v>
      </c>
      <c r="AI53" s="118">
        <v>97</v>
      </c>
      <c r="AJ53" s="117">
        <v>8.9999999999999993E-3</v>
      </c>
      <c r="AL53" s="89">
        <f xml:space="preserve"> AF53-AI53</f>
        <v>-7</v>
      </c>
      <c r="AM53" s="90">
        <f xml:space="preserve"> AG53-AJ53</f>
        <v>0</v>
      </c>
      <c r="AQ53" s="82">
        <v>191</v>
      </c>
      <c r="AR53" s="91">
        <v>1.9E-2</v>
      </c>
      <c r="AT53" s="131">
        <f xml:space="preserve"> AF53 - AQ53</f>
        <v>-101</v>
      </c>
      <c r="AU53" s="132">
        <f xml:space="preserve"> AG53 - AR53</f>
        <v>-0.01</v>
      </c>
    </row>
    <row r="54" spans="1:47" x14ac:dyDescent="0.25">
      <c r="A54" s="65" t="s">
        <v>75</v>
      </c>
      <c r="B54" s="66">
        <v>5086</v>
      </c>
      <c r="C54" s="67">
        <v>9</v>
      </c>
      <c r="D54" s="67">
        <v>0</v>
      </c>
      <c r="E54" s="67">
        <v>0</v>
      </c>
      <c r="F54" s="68">
        <v>3</v>
      </c>
      <c r="G54" s="69">
        <v>4791</v>
      </c>
      <c r="H54" s="70">
        <v>0.94199999999999995</v>
      </c>
      <c r="I54" s="71">
        <v>268</v>
      </c>
      <c r="J54" s="72">
        <v>5.2999999999999999E-2</v>
      </c>
      <c r="K54" s="73">
        <v>3</v>
      </c>
      <c r="L54" s="72">
        <v>1E-3</v>
      </c>
      <c r="M54" s="73">
        <v>24</v>
      </c>
      <c r="N54" s="74">
        <v>5.0000000000000001E-3</v>
      </c>
      <c r="O54" s="75">
        <v>5</v>
      </c>
      <c r="P54" s="76">
        <v>1E-3</v>
      </c>
      <c r="Q54" s="77">
        <v>0</v>
      </c>
      <c r="R54" s="78">
        <v>0</v>
      </c>
      <c r="S54" s="77">
        <v>99</v>
      </c>
      <c r="T54" s="78">
        <v>1.9E-2</v>
      </c>
      <c r="U54" s="77">
        <v>6</v>
      </c>
      <c r="V54" s="78">
        <v>1E-3</v>
      </c>
      <c r="W54" s="77">
        <v>5</v>
      </c>
      <c r="X54" s="79">
        <v>1E-3</v>
      </c>
      <c r="Y54" s="80">
        <v>0</v>
      </c>
      <c r="Z54" s="81">
        <v>0</v>
      </c>
      <c r="AA54" s="82">
        <v>0</v>
      </c>
      <c r="AB54" s="83">
        <v>0</v>
      </c>
      <c r="AC54" s="84">
        <v>130</v>
      </c>
      <c r="AD54" s="85">
        <v>4979</v>
      </c>
      <c r="AE54" s="86">
        <v>0.97899999999999998</v>
      </c>
      <c r="AF54" s="87">
        <v>8</v>
      </c>
      <c r="AG54" s="88">
        <v>2E-3</v>
      </c>
      <c r="AI54" s="118">
        <v>8</v>
      </c>
      <c r="AJ54" s="117">
        <v>2E-3</v>
      </c>
      <c r="AL54" s="89">
        <f xml:space="preserve"> AF54-AI54</f>
        <v>0</v>
      </c>
      <c r="AM54" s="90">
        <f xml:space="preserve"> AG54-AJ54</f>
        <v>0</v>
      </c>
      <c r="AQ54" s="82">
        <v>12</v>
      </c>
      <c r="AR54" s="91">
        <v>2E-3</v>
      </c>
      <c r="AT54" s="131">
        <f xml:space="preserve"> AF54 - AQ54</f>
        <v>-4</v>
      </c>
      <c r="AU54" s="132">
        <f xml:space="preserve"> AG54 - AR54</f>
        <v>0</v>
      </c>
    </row>
    <row r="55" spans="1:47" x14ac:dyDescent="0.25">
      <c r="A55" s="65" t="s">
        <v>76</v>
      </c>
      <c r="B55" s="66">
        <v>5618</v>
      </c>
      <c r="C55" s="67">
        <v>10</v>
      </c>
      <c r="D55" s="67">
        <v>0</v>
      </c>
      <c r="E55" s="67">
        <v>7</v>
      </c>
      <c r="F55" s="68">
        <v>4</v>
      </c>
      <c r="G55" s="69">
        <v>4960</v>
      </c>
      <c r="H55" s="70">
        <v>0.88300000000000001</v>
      </c>
      <c r="I55" s="71">
        <v>627</v>
      </c>
      <c r="J55" s="72">
        <v>0.112</v>
      </c>
      <c r="K55" s="73">
        <v>31</v>
      </c>
      <c r="L55" s="72">
        <v>6.0000000000000001E-3</v>
      </c>
      <c r="M55" s="73">
        <v>0</v>
      </c>
      <c r="N55" s="74">
        <v>0</v>
      </c>
      <c r="O55" s="75">
        <v>152</v>
      </c>
      <c r="P55" s="76">
        <v>2.7E-2</v>
      </c>
      <c r="Q55" s="77">
        <v>86</v>
      </c>
      <c r="R55" s="78">
        <v>1.4999999999999999E-2</v>
      </c>
      <c r="S55" s="77">
        <v>108</v>
      </c>
      <c r="T55" s="78">
        <v>1.9E-2</v>
      </c>
      <c r="U55" s="77">
        <v>59</v>
      </c>
      <c r="V55" s="78">
        <v>1.0999999999999999E-2</v>
      </c>
      <c r="W55" s="77">
        <v>14</v>
      </c>
      <c r="X55" s="79">
        <v>2E-3</v>
      </c>
      <c r="Y55" s="80">
        <v>2</v>
      </c>
      <c r="Z55" s="81">
        <v>0</v>
      </c>
      <c r="AA55" s="82">
        <v>27</v>
      </c>
      <c r="AB55" s="83">
        <v>5.0000000000000001E-3</v>
      </c>
      <c r="AC55" s="84">
        <v>368</v>
      </c>
      <c r="AD55" s="85">
        <v>5435</v>
      </c>
      <c r="AE55" s="86">
        <v>0.96699999999999997</v>
      </c>
      <c r="AF55" s="87">
        <v>183</v>
      </c>
      <c r="AG55" s="88">
        <v>3.3000000000000002E-2</v>
      </c>
      <c r="AI55" s="118">
        <v>192</v>
      </c>
      <c r="AJ55" s="117">
        <v>3.4000000000000002E-2</v>
      </c>
      <c r="AL55" s="89">
        <f xml:space="preserve"> AF55-AI55</f>
        <v>-9</v>
      </c>
      <c r="AM55" s="90">
        <f xml:space="preserve"> AG55-AJ55</f>
        <v>-1.0000000000000009E-3</v>
      </c>
      <c r="AQ55" s="82">
        <v>206</v>
      </c>
      <c r="AR55" s="91">
        <v>3.6999999999999998E-2</v>
      </c>
      <c r="AT55" s="131">
        <f xml:space="preserve"> AF55 - AQ55</f>
        <v>-23</v>
      </c>
      <c r="AU55" s="132">
        <f xml:space="preserve"> AG55 - AR55</f>
        <v>-3.9999999999999966E-3</v>
      </c>
    </row>
    <row r="56" spans="1:47" x14ac:dyDescent="0.25">
      <c r="A56" s="65" t="s">
        <v>77</v>
      </c>
      <c r="B56" s="66">
        <v>14363</v>
      </c>
      <c r="C56" s="67">
        <v>20</v>
      </c>
      <c r="D56" s="67">
        <v>0</v>
      </c>
      <c r="E56" s="67">
        <v>14</v>
      </c>
      <c r="F56" s="68">
        <v>3</v>
      </c>
      <c r="G56" s="69">
        <v>13978</v>
      </c>
      <c r="H56" s="70">
        <v>0.97299999999999998</v>
      </c>
      <c r="I56" s="71">
        <v>383</v>
      </c>
      <c r="J56" s="72">
        <v>2.7E-2</v>
      </c>
      <c r="K56" s="73">
        <v>2</v>
      </c>
      <c r="L56" s="72">
        <v>0</v>
      </c>
      <c r="M56" s="73">
        <v>0</v>
      </c>
      <c r="N56" s="74">
        <v>0</v>
      </c>
      <c r="O56" s="75">
        <v>25</v>
      </c>
      <c r="P56" s="76">
        <v>2E-3</v>
      </c>
      <c r="Q56" s="77">
        <v>5</v>
      </c>
      <c r="R56" s="78">
        <v>0</v>
      </c>
      <c r="S56" s="77">
        <v>6</v>
      </c>
      <c r="T56" s="78">
        <v>0</v>
      </c>
      <c r="U56" s="77">
        <v>3</v>
      </c>
      <c r="V56" s="78">
        <v>0</v>
      </c>
      <c r="W56" s="77">
        <v>2</v>
      </c>
      <c r="X56" s="79">
        <v>0</v>
      </c>
      <c r="Y56" s="80">
        <v>0</v>
      </c>
      <c r="Z56" s="81">
        <v>0</v>
      </c>
      <c r="AA56" s="82">
        <v>0</v>
      </c>
      <c r="AB56" s="83">
        <v>0</v>
      </c>
      <c r="AC56" s="84">
        <v>36</v>
      </c>
      <c r="AD56" s="85">
        <v>14336</v>
      </c>
      <c r="AE56" s="86">
        <v>0.998</v>
      </c>
      <c r="AF56" s="87">
        <v>27</v>
      </c>
      <c r="AG56" s="88">
        <v>2E-3</v>
      </c>
      <c r="AI56" s="118">
        <v>27</v>
      </c>
      <c r="AJ56" s="117">
        <v>2E-3</v>
      </c>
      <c r="AL56" s="89">
        <f xml:space="preserve"> AF56-AI56</f>
        <v>0</v>
      </c>
      <c r="AM56" s="90">
        <f xml:space="preserve"> AG56-AJ56</f>
        <v>0</v>
      </c>
      <c r="AQ56" s="82">
        <v>355</v>
      </c>
      <c r="AR56" s="91">
        <v>2.5000000000000001E-2</v>
      </c>
      <c r="AT56" s="131">
        <f xml:space="preserve"> AF56 - AQ56</f>
        <v>-328</v>
      </c>
      <c r="AU56" s="132">
        <f xml:space="preserve"> AG56 - AR56</f>
        <v>-2.3E-2</v>
      </c>
    </row>
    <row r="57" spans="1:47" x14ac:dyDescent="0.25">
      <c r="A57" s="65" t="s">
        <v>78</v>
      </c>
      <c r="B57" s="66">
        <v>25139</v>
      </c>
      <c r="C57" s="67">
        <v>38</v>
      </c>
      <c r="D57" s="67">
        <v>0</v>
      </c>
      <c r="E57" s="67">
        <v>22</v>
      </c>
      <c r="F57" s="68">
        <v>4</v>
      </c>
      <c r="G57" s="69">
        <v>23052</v>
      </c>
      <c r="H57" s="70">
        <v>0.91700000000000004</v>
      </c>
      <c r="I57" s="71">
        <v>1952</v>
      </c>
      <c r="J57" s="72">
        <v>7.8E-2</v>
      </c>
      <c r="K57" s="73">
        <v>135</v>
      </c>
      <c r="L57" s="72">
        <v>5.0000000000000001E-3</v>
      </c>
      <c r="M57" s="73">
        <v>0</v>
      </c>
      <c r="N57" s="74">
        <v>0</v>
      </c>
      <c r="O57" s="75">
        <v>767</v>
      </c>
      <c r="P57" s="76">
        <v>3.1E-2</v>
      </c>
      <c r="Q57" s="77">
        <v>525</v>
      </c>
      <c r="R57" s="78">
        <v>2.1000000000000001E-2</v>
      </c>
      <c r="S57" s="77">
        <v>6716</v>
      </c>
      <c r="T57" s="78">
        <v>0.26700000000000002</v>
      </c>
      <c r="U57" s="77">
        <v>208</v>
      </c>
      <c r="V57" s="78">
        <v>8.0000000000000002E-3</v>
      </c>
      <c r="W57" s="77">
        <v>149</v>
      </c>
      <c r="X57" s="79">
        <v>6.0000000000000001E-3</v>
      </c>
      <c r="Y57" s="80">
        <v>27</v>
      </c>
      <c r="Z57" s="81">
        <v>1E-3</v>
      </c>
      <c r="AA57" s="82">
        <v>51</v>
      </c>
      <c r="AB57" s="83">
        <v>2E-3</v>
      </c>
      <c r="AC57" s="84">
        <v>7941</v>
      </c>
      <c r="AD57" s="85">
        <v>17888</v>
      </c>
      <c r="AE57" s="86">
        <v>0.71199999999999997</v>
      </c>
      <c r="AF57" s="87">
        <v>902</v>
      </c>
      <c r="AG57" s="88">
        <v>3.5999999999999997E-2</v>
      </c>
      <c r="AI57" s="118">
        <v>911</v>
      </c>
      <c r="AJ57" s="117">
        <v>3.5999999999999997E-2</v>
      </c>
      <c r="AL57" s="89">
        <f xml:space="preserve"> AF57-AI57</f>
        <v>-9</v>
      </c>
      <c r="AM57" s="90">
        <f xml:space="preserve"> AG57-AJ57</f>
        <v>0</v>
      </c>
      <c r="AQ57" s="82">
        <v>980</v>
      </c>
      <c r="AR57" s="91">
        <v>3.9E-2</v>
      </c>
      <c r="AT57" s="131">
        <f xml:space="preserve"> AF57 - AQ57</f>
        <v>-78</v>
      </c>
      <c r="AU57" s="132">
        <f xml:space="preserve"> AG57 - AR57</f>
        <v>-3.0000000000000027E-3</v>
      </c>
    </row>
    <row r="58" spans="1:47" x14ac:dyDescent="0.25">
      <c r="A58" s="65" t="s">
        <v>79</v>
      </c>
      <c r="B58" s="66">
        <v>4984</v>
      </c>
      <c r="C58" s="67">
        <v>12</v>
      </c>
      <c r="D58" s="67">
        <v>0</v>
      </c>
      <c r="E58" s="67">
        <v>0</v>
      </c>
      <c r="F58" s="68">
        <v>3</v>
      </c>
      <c r="G58" s="69">
        <v>4211</v>
      </c>
      <c r="H58" s="70">
        <v>0.84499999999999997</v>
      </c>
      <c r="I58" s="71">
        <v>754</v>
      </c>
      <c r="J58" s="72">
        <v>0.151</v>
      </c>
      <c r="K58" s="73">
        <v>18</v>
      </c>
      <c r="L58" s="72">
        <v>4.0000000000000001E-3</v>
      </c>
      <c r="M58" s="73">
        <v>1</v>
      </c>
      <c r="N58" s="74">
        <v>0</v>
      </c>
      <c r="O58" s="75">
        <v>173</v>
      </c>
      <c r="P58" s="76">
        <v>3.5000000000000003E-2</v>
      </c>
      <c r="Q58" s="77">
        <v>2</v>
      </c>
      <c r="R58" s="78">
        <v>0</v>
      </c>
      <c r="S58" s="77">
        <v>796</v>
      </c>
      <c r="T58" s="78">
        <v>0.16</v>
      </c>
      <c r="U58" s="77">
        <v>4966</v>
      </c>
      <c r="V58" s="78">
        <v>0.996</v>
      </c>
      <c r="W58" s="77">
        <v>15</v>
      </c>
      <c r="X58" s="79">
        <v>3.0000000000000001E-3</v>
      </c>
      <c r="Y58" s="80">
        <v>1</v>
      </c>
      <c r="Z58" s="81">
        <v>0</v>
      </c>
      <c r="AA58" s="82">
        <v>9</v>
      </c>
      <c r="AB58" s="83">
        <v>2E-3</v>
      </c>
      <c r="AC58" s="84">
        <v>5970</v>
      </c>
      <c r="AD58" s="85">
        <v>0</v>
      </c>
      <c r="AE58" s="86">
        <v>0</v>
      </c>
      <c r="AF58" s="87">
        <v>191</v>
      </c>
      <c r="AG58" s="88">
        <v>3.7999999999999999E-2</v>
      </c>
      <c r="AI58" s="118">
        <v>190</v>
      </c>
      <c r="AJ58" s="117">
        <v>3.7999999999999999E-2</v>
      </c>
      <c r="AL58" s="89">
        <f xml:space="preserve"> AF58-AI58</f>
        <v>1</v>
      </c>
      <c r="AM58" s="90">
        <f xml:space="preserve"> AG58-AJ58</f>
        <v>0</v>
      </c>
      <c r="AQ58" s="82">
        <v>327</v>
      </c>
      <c r="AR58" s="91">
        <v>6.6000000000000003E-2</v>
      </c>
      <c r="AT58" s="131">
        <f xml:space="preserve"> AF58 - AQ58</f>
        <v>-136</v>
      </c>
      <c r="AU58" s="132">
        <f xml:space="preserve"> AG58 - AR58</f>
        <v>-2.8000000000000004E-2</v>
      </c>
    </row>
    <row r="59" spans="1:47" x14ac:dyDescent="0.25">
      <c r="A59" s="65" t="s">
        <v>80</v>
      </c>
      <c r="B59" s="66">
        <v>9876</v>
      </c>
      <c r="C59" s="67">
        <v>23</v>
      </c>
      <c r="D59" s="67">
        <v>1</v>
      </c>
      <c r="E59" s="67">
        <v>12</v>
      </c>
      <c r="F59" s="68">
        <v>3</v>
      </c>
      <c r="G59" s="69">
        <v>9440</v>
      </c>
      <c r="H59" s="70">
        <v>0.95599999999999996</v>
      </c>
      <c r="I59" s="71">
        <v>403</v>
      </c>
      <c r="J59" s="72">
        <v>4.1000000000000002E-2</v>
      </c>
      <c r="K59" s="73">
        <v>27</v>
      </c>
      <c r="L59" s="72">
        <v>3.0000000000000001E-3</v>
      </c>
      <c r="M59" s="73">
        <v>6</v>
      </c>
      <c r="N59" s="74">
        <v>1E-3</v>
      </c>
      <c r="O59" s="75">
        <v>349</v>
      </c>
      <c r="P59" s="76">
        <v>3.5000000000000003E-2</v>
      </c>
      <c r="Q59" s="77">
        <v>131</v>
      </c>
      <c r="R59" s="78">
        <v>1.2999999999999999E-2</v>
      </c>
      <c r="S59" s="77">
        <v>258</v>
      </c>
      <c r="T59" s="78">
        <v>2.5999999999999999E-2</v>
      </c>
      <c r="U59" s="77">
        <v>70</v>
      </c>
      <c r="V59" s="78">
        <v>7.0000000000000001E-3</v>
      </c>
      <c r="W59" s="77">
        <v>8</v>
      </c>
      <c r="X59" s="79">
        <v>1E-3</v>
      </c>
      <c r="Y59" s="80">
        <v>8</v>
      </c>
      <c r="Z59" s="81">
        <v>1E-3</v>
      </c>
      <c r="AA59" s="82">
        <v>22</v>
      </c>
      <c r="AB59" s="83">
        <v>2E-3</v>
      </c>
      <c r="AC59" s="84">
        <v>730</v>
      </c>
      <c r="AD59" s="85">
        <v>9332</v>
      </c>
      <c r="AE59" s="86">
        <v>0.94499999999999995</v>
      </c>
      <c r="AF59" s="87">
        <v>376</v>
      </c>
      <c r="AG59" s="88">
        <v>3.7999999999999999E-2</v>
      </c>
      <c r="AI59" s="118">
        <v>357</v>
      </c>
      <c r="AJ59" s="117">
        <v>3.5999999999999997E-2</v>
      </c>
      <c r="AL59" s="89">
        <f xml:space="preserve"> AF59-AI59</f>
        <v>19</v>
      </c>
      <c r="AM59" s="90">
        <f xml:space="preserve"> AG59-AJ59</f>
        <v>2.0000000000000018E-3</v>
      </c>
      <c r="AQ59" s="82">
        <v>861</v>
      </c>
      <c r="AR59" s="91">
        <v>8.7999999999999995E-2</v>
      </c>
      <c r="AT59" s="131">
        <f xml:space="preserve"> AF59 - AQ59</f>
        <v>-485</v>
      </c>
      <c r="AU59" s="132">
        <f xml:space="preserve"> AG59 - AR59</f>
        <v>-4.9999999999999996E-2</v>
      </c>
    </row>
    <row r="60" spans="1:47" x14ac:dyDescent="0.25">
      <c r="A60" s="65" t="s">
        <v>81</v>
      </c>
      <c r="B60" s="66">
        <v>3581</v>
      </c>
      <c r="C60" s="67">
        <v>10</v>
      </c>
      <c r="D60" s="67">
        <v>0</v>
      </c>
      <c r="E60" s="67">
        <v>8</v>
      </c>
      <c r="F60" s="68">
        <v>3</v>
      </c>
      <c r="G60" s="69">
        <v>1800</v>
      </c>
      <c r="H60" s="70">
        <v>0.503</v>
      </c>
      <c r="I60" s="71">
        <v>1781</v>
      </c>
      <c r="J60" s="72">
        <v>0.497</v>
      </c>
      <c r="K60" s="73">
        <v>0</v>
      </c>
      <c r="L60" s="72">
        <v>0</v>
      </c>
      <c r="M60" s="73">
        <v>0</v>
      </c>
      <c r="N60" s="74">
        <v>0</v>
      </c>
      <c r="O60" s="75">
        <v>39</v>
      </c>
      <c r="P60" s="76">
        <v>1.0999999999999999E-2</v>
      </c>
      <c r="Q60" s="77">
        <v>17</v>
      </c>
      <c r="R60" s="78">
        <v>5.0000000000000001E-3</v>
      </c>
      <c r="S60" s="77">
        <v>36</v>
      </c>
      <c r="T60" s="78">
        <v>0.01</v>
      </c>
      <c r="U60" s="77">
        <v>20</v>
      </c>
      <c r="V60" s="78">
        <v>6.0000000000000001E-3</v>
      </c>
      <c r="W60" s="77">
        <v>17</v>
      </c>
      <c r="X60" s="79">
        <v>5.0000000000000001E-3</v>
      </c>
      <c r="Y60" s="80">
        <v>8</v>
      </c>
      <c r="Z60" s="81">
        <v>2E-3</v>
      </c>
      <c r="AA60" s="82">
        <v>15</v>
      </c>
      <c r="AB60" s="83">
        <v>4.0000000000000001E-3</v>
      </c>
      <c r="AC60" s="84">
        <v>150</v>
      </c>
      <c r="AD60" s="85">
        <v>3534</v>
      </c>
      <c r="AE60" s="86">
        <v>0.98699999999999999</v>
      </c>
      <c r="AF60" s="87">
        <v>39</v>
      </c>
      <c r="AG60" s="88">
        <v>1.0999999999999999E-2</v>
      </c>
      <c r="AI60" s="118">
        <v>69</v>
      </c>
      <c r="AJ60" s="117">
        <v>1.9E-2</v>
      </c>
      <c r="AL60" s="89">
        <f xml:space="preserve"> AF60-AI60</f>
        <v>-30</v>
      </c>
      <c r="AM60" s="90">
        <f xml:space="preserve"> AG60-AJ60</f>
        <v>-8.0000000000000002E-3</v>
      </c>
      <c r="AQ60" s="82">
        <v>249</v>
      </c>
      <c r="AR60" s="91">
        <v>7.0000000000000007E-2</v>
      </c>
      <c r="AT60" s="131">
        <f xml:space="preserve"> AF60 - AQ60</f>
        <v>-210</v>
      </c>
      <c r="AU60" s="132">
        <f xml:space="preserve"> AG60 - AR60</f>
        <v>-5.9000000000000011E-2</v>
      </c>
    </row>
    <row r="61" spans="1:47" x14ac:dyDescent="0.25">
      <c r="A61" s="65" t="s">
        <v>82</v>
      </c>
      <c r="B61" s="66">
        <v>54271</v>
      </c>
      <c r="C61" s="67">
        <v>70</v>
      </c>
      <c r="D61" s="67">
        <v>0</v>
      </c>
      <c r="E61" s="67">
        <v>46</v>
      </c>
      <c r="F61" s="68">
        <v>3</v>
      </c>
      <c r="G61" s="69">
        <v>53775</v>
      </c>
      <c r="H61" s="70">
        <v>0.99099999999999999</v>
      </c>
      <c r="I61" s="71">
        <v>371</v>
      </c>
      <c r="J61" s="72">
        <v>7.0000000000000001E-3</v>
      </c>
      <c r="K61" s="73">
        <v>0</v>
      </c>
      <c r="L61" s="72">
        <v>0</v>
      </c>
      <c r="M61" s="73">
        <v>125</v>
      </c>
      <c r="N61" s="74">
        <v>2E-3</v>
      </c>
      <c r="O61" s="75">
        <v>21</v>
      </c>
      <c r="P61" s="76">
        <v>0</v>
      </c>
      <c r="Q61" s="77">
        <v>9</v>
      </c>
      <c r="R61" s="78">
        <v>0</v>
      </c>
      <c r="S61" s="77">
        <v>378</v>
      </c>
      <c r="T61" s="78">
        <v>7.0000000000000001E-3</v>
      </c>
      <c r="U61" s="77">
        <v>139</v>
      </c>
      <c r="V61" s="78">
        <v>3.0000000000000001E-3</v>
      </c>
      <c r="W61" s="77">
        <v>7</v>
      </c>
      <c r="X61" s="79">
        <v>0</v>
      </c>
      <c r="Y61" s="80">
        <v>7</v>
      </c>
      <c r="Z61" s="81">
        <v>0</v>
      </c>
      <c r="AA61" s="82">
        <v>0</v>
      </c>
      <c r="AB61" s="83">
        <v>0</v>
      </c>
      <c r="AC61" s="84">
        <v>633</v>
      </c>
      <c r="AD61" s="85">
        <v>53684</v>
      </c>
      <c r="AE61" s="86">
        <v>0.98899999999999999</v>
      </c>
      <c r="AF61" s="87">
        <v>21</v>
      </c>
      <c r="AG61" s="88">
        <v>0</v>
      </c>
      <c r="AI61" s="118">
        <v>21</v>
      </c>
      <c r="AJ61" s="117">
        <v>0</v>
      </c>
      <c r="AL61" s="89">
        <f xml:space="preserve"> AF61-AI61</f>
        <v>0</v>
      </c>
      <c r="AM61" s="90">
        <f xml:space="preserve"> AG61-AJ61</f>
        <v>0</v>
      </c>
      <c r="AQ61" s="82">
        <v>65</v>
      </c>
      <c r="AR61" s="91">
        <v>1E-3</v>
      </c>
      <c r="AT61" s="131">
        <f xml:space="preserve"> AF61 - AQ61</f>
        <v>-44</v>
      </c>
      <c r="AU61" s="132">
        <f xml:space="preserve"> AG61 - AR61</f>
        <v>-1E-3</v>
      </c>
    </row>
    <row r="62" spans="1:47" ht="15.75" thickBot="1" x14ac:dyDescent="0.3">
      <c r="A62" s="65" t="s">
        <v>83</v>
      </c>
      <c r="B62" s="66">
        <v>13714</v>
      </c>
      <c r="C62" s="67">
        <v>26</v>
      </c>
      <c r="D62" s="67">
        <v>0</v>
      </c>
      <c r="E62" s="67">
        <v>11</v>
      </c>
      <c r="F62" s="68">
        <v>3</v>
      </c>
      <c r="G62" s="69">
        <v>11555</v>
      </c>
      <c r="H62" s="70">
        <v>0.84299999999999997</v>
      </c>
      <c r="I62" s="71">
        <v>2132</v>
      </c>
      <c r="J62" s="72">
        <v>0.155</v>
      </c>
      <c r="K62" s="73">
        <v>24</v>
      </c>
      <c r="L62" s="72">
        <v>2E-3</v>
      </c>
      <c r="M62" s="73">
        <v>3</v>
      </c>
      <c r="N62" s="74">
        <v>0</v>
      </c>
      <c r="O62" s="75">
        <v>446</v>
      </c>
      <c r="P62" s="76">
        <v>3.3000000000000002E-2</v>
      </c>
      <c r="Q62" s="77">
        <v>153</v>
      </c>
      <c r="R62" s="78">
        <v>1.0999999999999999E-2</v>
      </c>
      <c r="S62" s="77">
        <v>118</v>
      </c>
      <c r="T62" s="78">
        <v>8.9999999999999993E-3</v>
      </c>
      <c r="U62" s="77">
        <v>80</v>
      </c>
      <c r="V62" s="78">
        <v>6.0000000000000001E-3</v>
      </c>
      <c r="W62" s="77">
        <v>17</v>
      </c>
      <c r="X62" s="79">
        <v>1E-3</v>
      </c>
      <c r="Y62" s="80">
        <v>6</v>
      </c>
      <c r="Z62" s="81">
        <v>0</v>
      </c>
      <c r="AA62" s="82">
        <v>5</v>
      </c>
      <c r="AB62" s="83">
        <v>0</v>
      </c>
      <c r="AC62" s="84">
        <v>691</v>
      </c>
      <c r="AD62" s="85">
        <v>13239</v>
      </c>
      <c r="AE62" s="86">
        <v>0.96499999999999997</v>
      </c>
      <c r="AF62" s="87">
        <v>470</v>
      </c>
      <c r="AG62" s="88">
        <v>3.4000000000000002E-2</v>
      </c>
      <c r="AI62" s="119">
        <v>451</v>
      </c>
      <c r="AJ62" s="120">
        <v>3.3000000000000002E-2</v>
      </c>
      <c r="AL62" s="89">
        <f xml:space="preserve"> AF62-AI62</f>
        <v>19</v>
      </c>
      <c r="AM62" s="90">
        <f xml:space="preserve"> AG62-AJ62</f>
        <v>1.0000000000000009E-3</v>
      </c>
      <c r="AQ62" s="125">
        <v>1152</v>
      </c>
      <c r="AR62" s="126">
        <v>8.5000000000000006E-2</v>
      </c>
      <c r="AT62" s="133">
        <f xml:space="preserve"> AF62 - AQ62</f>
        <v>-682</v>
      </c>
      <c r="AU62" s="134">
        <f xml:space="preserve"> AG62 - AR62</f>
        <v>-5.1000000000000004E-2</v>
      </c>
    </row>
    <row r="64" spans="1:47" x14ac:dyDescent="0.25">
      <c r="A64" s="92" t="s">
        <v>106</v>
      </c>
      <c r="B64" s="7"/>
      <c r="C64" s="4"/>
      <c r="D64" s="4"/>
      <c r="E64" s="4"/>
      <c r="F64" s="4"/>
      <c r="G64" s="7"/>
      <c r="H64" s="6"/>
      <c r="I64" s="7"/>
      <c r="J64" s="19"/>
      <c r="K64" s="4"/>
      <c r="L64" s="19"/>
      <c r="M64" s="19"/>
      <c r="N64" s="19"/>
      <c r="O64" s="19"/>
      <c r="P64" s="19" t="s">
        <v>107</v>
      </c>
      <c r="Q64" s="19"/>
      <c r="R64" s="19"/>
      <c r="S64" s="19"/>
      <c r="T64" s="19"/>
      <c r="U64" s="19"/>
      <c r="V64" s="19"/>
      <c r="W64" s="19"/>
      <c r="X64" s="6"/>
      <c r="Y64" s="19"/>
      <c r="Z64" s="19"/>
      <c r="AA64" s="8"/>
      <c r="AB64" s="8"/>
      <c r="AC64" s="8"/>
      <c r="AD64" s="93"/>
      <c r="AE64" s="94"/>
      <c r="AF64" s="8"/>
      <c r="AG64" s="8"/>
    </row>
    <row r="65" spans="1:33" x14ac:dyDescent="0.25">
      <c r="A65" s="95" t="s">
        <v>108</v>
      </c>
      <c r="B65" s="96">
        <f t="shared" ref="B65:G65" si="0">SUM(B8:B62)</f>
        <v>1252528</v>
      </c>
      <c r="C65" s="97">
        <f t="shared" si="0"/>
        <v>1731</v>
      </c>
      <c r="D65" s="96">
        <f t="shared" si="0"/>
        <v>38</v>
      </c>
      <c r="E65" s="96">
        <f t="shared" si="0"/>
        <v>1034</v>
      </c>
      <c r="F65" s="97">
        <f t="shared" si="0"/>
        <v>198</v>
      </c>
      <c r="G65" s="98">
        <f t="shared" si="0"/>
        <v>1181720</v>
      </c>
      <c r="H65" s="99">
        <f xml:space="preserve"> G65 / B65</f>
        <v>0.94346793045744282</v>
      </c>
      <c r="I65" s="98">
        <f>SUM(I8:I62)</f>
        <v>64132</v>
      </c>
      <c r="J65" s="100">
        <f xml:space="preserve"> I65 / B65</f>
        <v>5.1202048976150633E-2</v>
      </c>
      <c r="K65" s="98">
        <f>SUM(K8:K62)</f>
        <v>4775</v>
      </c>
      <c r="L65" s="100">
        <f xml:space="preserve"> K65 / B65</f>
        <v>3.8122900246541393E-3</v>
      </c>
      <c r="M65" s="98">
        <f>SUM(M8:M62)</f>
        <v>1901</v>
      </c>
      <c r="N65" s="99">
        <f xml:space="preserve"> M65 / B65</f>
        <v>1.5177305417523601E-3</v>
      </c>
      <c r="O65" s="101">
        <f>SUM(O8:O62)</f>
        <v>13843</v>
      </c>
      <c r="P65" s="102">
        <f xml:space="preserve"> O65 / ($G$65 + $I$65)</f>
        <v>1.1111271643822862E-2</v>
      </c>
      <c r="Q65" s="101">
        <f>SUM(Q8:Q62)</f>
        <v>7066</v>
      </c>
      <c r="R65" s="102">
        <f xml:space="preserve"> Q65 / ($G$65 + $I$65)</f>
        <v>5.6716207061512924E-3</v>
      </c>
      <c r="S65" s="101">
        <f>SUM(S8:S62)</f>
        <v>29309</v>
      </c>
      <c r="T65" s="102">
        <f xml:space="preserve"> S65 /  ($G$65 + $I$65)</f>
        <v>2.352526624350244E-2</v>
      </c>
      <c r="U65" s="101">
        <f>SUM(U8:U62)</f>
        <v>25379</v>
      </c>
      <c r="V65" s="102">
        <f xml:space="preserve"> U65 /  ($G$65 + $I$65)</f>
        <v>2.0370798457601706E-2</v>
      </c>
      <c r="W65" s="101">
        <f>SUM(W8:W62)</f>
        <v>5402</v>
      </c>
      <c r="X65" s="102">
        <f xml:space="preserve"> W65 / ($G$65 + $I$65)</f>
        <v>4.3359885443856891E-3</v>
      </c>
      <c r="Y65" s="101">
        <f>SUM(Y8:Y62)</f>
        <v>6306</v>
      </c>
      <c r="Z65" s="102">
        <f xml:space="preserve"> Y65 /  ($G$65 + $I$65)</f>
        <v>5.0615964014987334E-3</v>
      </c>
      <c r="AA65" s="103">
        <f>SUM(AA8:AA62)</f>
        <v>1150</v>
      </c>
      <c r="AB65" s="104">
        <f xml:space="preserve"> AA65 /  ($G$65 + $I$65)</f>
        <v>9.2306309256637222E-4</v>
      </c>
      <c r="AC65" s="105">
        <f>SUM(AC8:AC62)</f>
        <v>83177</v>
      </c>
      <c r="AD65" s="105">
        <f>SUM(AD8:AD62)</f>
        <v>1187945</v>
      </c>
      <c r="AE65" s="106">
        <f xml:space="preserve"> AD65 /  ($G$65 + $I$65)</f>
        <v>0.95352016130326878</v>
      </c>
      <c r="AF65" s="107">
        <f>SUM(AF8:AF62)</f>
        <v>18618</v>
      </c>
      <c r="AG65" s="108">
        <f xml:space="preserve"> AF65 / $B$65</f>
        <v>1.4864338362096496E-2</v>
      </c>
    </row>
    <row r="66" spans="1:33" x14ac:dyDescent="0.25">
      <c r="A66" s="109" t="s">
        <v>109</v>
      </c>
      <c r="B66" s="96">
        <f t="shared" ref="B66:AG66" si="1">MIN(B8:B62)</f>
        <v>3581</v>
      </c>
      <c r="C66" s="96">
        <f t="shared" si="1"/>
        <v>9</v>
      </c>
      <c r="D66" s="96">
        <f t="shared" si="1"/>
        <v>0</v>
      </c>
      <c r="E66" s="96">
        <f t="shared" si="1"/>
        <v>0</v>
      </c>
      <c r="F66" s="96">
        <f t="shared" si="1"/>
        <v>3</v>
      </c>
      <c r="G66" s="98">
        <f t="shared" si="1"/>
        <v>1800</v>
      </c>
      <c r="H66" s="110">
        <f t="shared" si="1"/>
        <v>0.503</v>
      </c>
      <c r="I66" s="98">
        <f t="shared" si="1"/>
        <v>40</v>
      </c>
      <c r="J66" s="111">
        <f t="shared" si="1"/>
        <v>3.0000000000000001E-3</v>
      </c>
      <c r="K66" s="98">
        <f t="shared" si="1"/>
        <v>0</v>
      </c>
      <c r="L66" s="111">
        <f t="shared" si="1"/>
        <v>0</v>
      </c>
      <c r="M66" s="98">
        <f t="shared" si="1"/>
        <v>0</v>
      </c>
      <c r="N66" s="110">
        <f t="shared" si="1"/>
        <v>0</v>
      </c>
      <c r="O66" s="101">
        <f t="shared" si="1"/>
        <v>5</v>
      </c>
      <c r="P66" s="112">
        <f t="shared" si="1"/>
        <v>0</v>
      </c>
      <c r="Q66" s="101">
        <f t="shared" si="1"/>
        <v>0</v>
      </c>
      <c r="R66" s="112">
        <f t="shared" si="1"/>
        <v>0</v>
      </c>
      <c r="S66" s="101">
        <f t="shared" si="1"/>
        <v>6</v>
      </c>
      <c r="T66" s="112">
        <f t="shared" si="1"/>
        <v>0</v>
      </c>
      <c r="U66" s="101">
        <f t="shared" si="1"/>
        <v>1</v>
      </c>
      <c r="V66" s="112">
        <f t="shared" si="1"/>
        <v>0</v>
      </c>
      <c r="W66" s="101">
        <f t="shared" si="1"/>
        <v>0</v>
      </c>
      <c r="X66" s="113">
        <f t="shared" si="1"/>
        <v>0</v>
      </c>
      <c r="Y66" s="101">
        <f t="shared" si="1"/>
        <v>0</v>
      </c>
      <c r="Z66" s="112">
        <f t="shared" si="1"/>
        <v>0</v>
      </c>
      <c r="AA66" s="103">
        <f t="shared" si="1"/>
        <v>0</v>
      </c>
      <c r="AB66" s="114">
        <f t="shared" si="1"/>
        <v>0</v>
      </c>
      <c r="AC66" s="105">
        <f t="shared" si="1"/>
        <v>36</v>
      </c>
      <c r="AD66" s="105">
        <f t="shared" si="1"/>
        <v>0</v>
      </c>
      <c r="AE66" s="115">
        <f t="shared" si="1"/>
        <v>0</v>
      </c>
      <c r="AF66" s="107">
        <f t="shared" si="1"/>
        <v>8</v>
      </c>
      <c r="AG66" s="116">
        <f t="shared" si="1"/>
        <v>0</v>
      </c>
    </row>
    <row r="67" spans="1:33" x14ac:dyDescent="0.25">
      <c r="A67" s="109" t="s">
        <v>110</v>
      </c>
      <c r="B67" s="96">
        <f t="shared" ref="B67:AG67" si="2">MAX(B8:B62)</f>
        <v>117987</v>
      </c>
      <c r="C67" s="96">
        <f t="shared" si="2"/>
        <v>192</v>
      </c>
      <c r="D67" s="96">
        <f t="shared" si="2"/>
        <v>9</v>
      </c>
      <c r="E67" s="96">
        <f t="shared" si="2"/>
        <v>168</v>
      </c>
      <c r="F67" s="96">
        <f t="shared" si="2"/>
        <v>8</v>
      </c>
      <c r="G67" s="98">
        <f t="shared" si="2"/>
        <v>115012</v>
      </c>
      <c r="H67" s="110">
        <f t="shared" si="2"/>
        <v>0.997</v>
      </c>
      <c r="I67" s="98">
        <f t="shared" si="2"/>
        <v>5957</v>
      </c>
      <c r="J67" s="111">
        <f t="shared" si="2"/>
        <v>0.497</v>
      </c>
      <c r="K67" s="98">
        <f t="shared" si="2"/>
        <v>1325</v>
      </c>
      <c r="L67" s="111">
        <f t="shared" si="2"/>
        <v>7.8E-2</v>
      </c>
      <c r="M67" s="98">
        <f t="shared" si="2"/>
        <v>275</v>
      </c>
      <c r="N67" s="111">
        <f t="shared" si="2"/>
        <v>1.2999999999999999E-2</v>
      </c>
      <c r="O67" s="101">
        <f t="shared" si="2"/>
        <v>1581</v>
      </c>
      <c r="P67" s="112">
        <f t="shared" si="2"/>
        <v>8.5999999999999993E-2</v>
      </c>
      <c r="Q67" s="101">
        <f t="shared" si="2"/>
        <v>1356</v>
      </c>
      <c r="R67" s="112">
        <f t="shared" si="2"/>
        <v>3.1E-2</v>
      </c>
      <c r="S67" s="101">
        <f t="shared" si="2"/>
        <v>6716</v>
      </c>
      <c r="T67" s="112">
        <f t="shared" si="2"/>
        <v>0.26700000000000002</v>
      </c>
      <c r="U67" s="101">
        <f t="shared" si="2"/>
        <v>6492</v>
      </c>
      <c r="V67" s="112">
        <f t="shared" si="2"/>
        <v>0.996</v>
      </c>
      <c r="W67" s="101">
        <f t="shared" si="2"/>
        <v>1775</v>
      </c>
      <c r="X67" s="113">
        <f t="shared" si="2"/>
        <v>0.17100000000000001</v>
      </c>
      <c r="Y67" s="101">
        <f t="shared" si="2"/>
        <v>5868</v>
      </c>
      <c r="Z67" s="112">
        <f t="shared" si="2"/>
        <v>0.56399999999999995</v>
      </c>
      <c r="AA67" s="103">
        <f t="shared" si="2"/>
        <v>132</v>
      </c>
      <c r="AB67" s="114">
        <f t="shared" si="2"/>
        <v>5.0000000000000001E-3</v>
      </c>
      <c r="AC67" s="105">
        <f t="shared" si="2"/>
        <v>11168</v>
      </c>
      <c r="AD67" s="105">
        <f t="shared" si="2"/>
        <v>115785</v>
      </c>
      <c r="AE67" s="115">
        <f t="shared" si="2"/>
        <v>0.999</v>
      </c>
      <c r="AF67" s="107">
        <f t="shared" si="2"/>
        <v>2790</v>
      </c>
      <c r="AG67" s="116">
        <f t="shared" si="2"/>
        <v>0.16400000000000001</v>
      </c>
    </row>
  </sheetData>
  <autoFilter ref="A7:AU7">
    <sortState ref="A8:AU62">
      <sortCondition ref="A7"/>
    </sortState>
  </autoFilter>
  <mergeCells count="9">
    <mergeCell ref="G6:N6"/>
    <mergeCell ref="O6:Z6"/>
    <mergeCell ref="AA6:AB6"/>
    <mergeCell ref="AC6:AE6"/>
    <mergeCell ref="AF6:AG6"/>
    <mergeCell ref="AI6:AJ6"/>
    <mergeCell ref="AL6:AM6"/>
    <mergeCell ref="AQ6:AR6"/>
    <mergeCell ref="AT6:AU6"/>
  </mergeCells>
  <hyperlinks>
    <hyperlink ref="AG1" r:id="rId1"/>
    <hyperlink ref="H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Dec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dcterms:created xsi:type="dcterms:W3CDTF">2023-12-05T18:54:26Z</dcterms:created>
  <dcterms:modified xsi:type="dcterms:W3CDTF">2023-12-06T19:45:58Z</dcterms:modified>
</cp:coreProperties>
</file>